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IRI Circana 2024/12-29-2024 Reports/"/>
    </mc:Choice>
  </mc:AlternateContent>
  <xr:revisionPtr revIDLastSave="0" documentId="8_{90885D27-BB50-4544-AB45-AD38EE2260C9}" xr6:coauthVersionLast="47" xr6:coauthVersionMax="47" xr10:uidLastSave="{00000000-0000-0000-0000-000000000000}"/>
  <bookViews>
    <workbookView xWindow="-110" yWindow="-110" windowWidth="19420" windowHeight="11500" tabRatio="711" firstSheet="14" activeTab="14" xr2:uid="{00000000-000D-0000-FFFF-FFFF00000000}"/>
  </bookViews>
  <sheets>
    <sheet name="Index" sheetId="2" state="hidden" r:id="rId1"/>
    <sheet name="Sales By Region &amp; Outlet" sheetId="3" state="hidden" r:id="rId2"/>
    <sheet name="Sales By Region &amp; Market" sheetId="5" state="hidden" r:id="rId3"/>
    <sheet name="SubSegments" sheetId="6" state="hidden" r:id="rId4"/>
    <sheet name="NB vs PL" sheetId="7" state="hidden" r:id="rId5"/>
    <sheet name="Flavors" sheetId="8" state="hidden" r:id="rId6"/>
    <sheet name="Fat Content" sheetId="9" state="hidden" r:id="rId7"/>
    <sheet name="Form" sheetId="10" state="hidden" r:id="rId8"/>
    <sheet name="Organic" sheetId="4" state="hidden" r:id="rId9"/>
    <sheet name="Package Type" sheetId="11" state="hidden" r:id="rId10"/>
    <sheet name="Size" sheetId="12" state="hidden" r:id="rId11"/>
    <sheet name="Sugar Content" sheetId="13" state="hidden" r:id="rId12"/>
    <sheet name="RFG vs SS" sheetId="14" state="hidden" r:id="rId13"/>
    <sheet name="IRI_UO_WorkspaceStorage" sheetId="17" state="hidden" r:id="rId14"/>
    <sheet name="HOME PAGE" sheetId="16" r:id="rId15"/>
    <sheet name="TOTAL U.S. MULO+ with C" sheetId="18" r:id="rId16"/>
    <sheet name="TOTAL U.S. MULO+" sheetId="22" r:id="rId17"/>
    <sheet name="TOTAL U.S. FOOD" sheetId="23" r:id="rId18"/>
    <sheet name="TOTAL U.S. DRUG" sheetId="24" r:id="rId19"/>
    <sheet name="TOTAL U.S. CONVENIENCE" sheetId="25" r:id="rId20"/>
    <sheet name="TOTAL U.S. ALL OTHER OUTLETS" sheetId="26" r:id="rId21"/>
    <sheet name="CIRCANA STANDARD REGIONS" sheetId="20" r:id="rId22"/>
    <sheet name="CIRCANA REGIONS &amp; MARKETS" sheetId="21" r:id="rId23"/>
    <sheet name="DMI SR Data" sheetId="15" state="hidden" r:id="rId24"/>
    <sheet name="DMI CUSTOM REGIONS &amp; MARKETS" sheetId="19" r:id="rId25"/>
  </sheets>
  <definedNames>
    <definedName name="___INDEX_SHEET___ASAP_Utilities" localSheetId="22">#REF!</definedName>
    <definedName name="___INDEX_SHEET___ASAP_Utilities" localSheetId="21">#REF!</definedName>
    <definedName name="___INDEX_SHEET___ASAP_Utilities" localSheetId="24">#REF!</definedName>
    <definedName name="___INDEX_SHEET___ASAP_Utilities">#REF!</definedName>
    <definedName name="_xlnm._FilterDatabase" localSheetId="23" hidden="1">'DMI SR Data'!$A$8:$H$215</definedName>
    <definedName name="_xlnm._FilterDatabase" localSheetId="5" hidden="1">Flavors!$A$8:$Q$350</definedName>
    <definedName name="_xlnm._FilterDatabase" localSheetId="1" hidden="1">'Sales By Region &amp; Outlet'!$A$8:$J$143</definedName>
    <definedName name="_xlnm._FilterDatabase" localSheetId="17" hidden="1">'TOTAL U.S. FOOD'!$B$2:$Q$68</definedName>
    <definedName name="IRI_WorkspaceId" localSheetId="22" hidden="1">"b324a31a4a424f3b8083e50c61f2c35e"</definedName>
    <definedName name="IRI_WorkspaceId" localSheetId="21" hidden="1">"b324a31a4a424f3b8083e50c61f2c35e"</definedName>
    <definedName name="IRI_WorkspaceId" localSheetId="24" hidden="1">"b324a31a4a424f3b8083e50c61f2c35e"</definedName>
    <definedName name="IRI_WorkspaceId" localSheetId="20" hidden="1">"b324a31a4a424f3b8083e50c61f2c35e"</definedName>
    <definedName name="IRI_WorkspaceId" localSheetId="19" hidden="1">"b324a31a4a424f3b8083e50c61f2c35e"</definedName>
    <definedName name="IRI_WorkspaceId" localSheetId="18" hidden="1">"b324a31a4a424f3b8083e50c61f2c35e"</definedName>
    <definedName name="IRI_WorkspaceId" localSheetId="17" hidden="1">"b324a31a4a424f3b8083e50c61f2c35e"</definedName>
    <definedName name="IRI_WorkspaceId" localSheetId="16" hidden="1">"b324a31a4a424f3b8083e50c61f2c35e"</definedName>
    <definedName name="IRI_WorkspaceId" localSheetId="15" hidden="1">"b324a31a4a424f3b8083e50c61f2c35e"</definedName>
    <definedName name="IRI_WorkspaceId" hidden="1">"e0fbce8fa82445bc9d37e6bede07d3f8"</definedName>
    <definedName name="_xlnm.Print_Area" localSheetId="23">'DMI SR Data'!$A$1:$L$222</definedName>
    <definedName name="_xlnm.Print_Area" localSheetId="6">'Fat Content'!$A$1:$U$84</definedName>
    <definedName name="_xlnm.Print_Area" localSheetId="5">Flavors!$A$1:$U$322</definedName>
    <definedName name="_xlnm.Print_Area" localSheetId="7">Form!$A$1:$U$51</definedName>
    <definedName name="_xlnm.Print_Area" localSheetId="14">'HOME PAGE'!$A$1:$M$21</definedName>
    <definedName name="_xlnm.Print_Area" localSheetId="4">'NB vs PL'!$A$1:$U$51</definedName>
    <definedName name="_xlnm.Print_Area" localSheetId="8">Organic!$A$1:$U$51</definedName>
    <definedName name="_xlnm.Print_Area" localSheetId="9">'Package Type'!$A$1:$U$141</definedName>
    <definedName name="_xlnm.Print_Area" localSheetId="12">'RFG vs SS'!#REF!</definedName>
    <definedName name="_xlnm.Print_Area" localSheetId="2">'Sales By Region &amp; Market'!$A$1:$L$72</definedName>
    <definedName name="_xlnm.Print_Area" localSheetId="1">'Sales By Region &amp; Outlet'!$A$1:$N$150</definedName>
    <definedName name="_xlnm.Print_Area" localSheetId="10">Size!$A$1:$U$133</definedName>
    <definedName name="_xlnm.Print_Area" localSheetId="3">SubSegments!$A$1:$V$203</definedName>
    <definedName name="_xlnm.Print_Area" localSheetId="11">'Sugar Content'!$A$1:$U$84</definedName>
    <definedName name="_xlnm.Print_Area" localSheetId="20">'TOTAL U.S. ALL OTHER OUTLETS'!$B$2:$Q$61,'TOTAL U.S. ALL OTHER OUTLETS'!$B$138:$Q$203</definedName>
    <definedName name="_xlnm.Print_Area" localSheetId="19">'TOTAL U.S. CONVENIENCE'!$B$2:$Q$61,'TOTAL U.S. CONVENIENCE'!$B$138:$Q$203</definedName>
    <definedName name="_xlnm.Print_Area" localSheetId="18">'TOTAL U.S. DRUG'!$B$2:$Q$61,'TOTAL U.S. DRUG'!$B$138:$Q$203</definedName>
    <definedName name="_xlnm.Print_Area" localSheetId="17">'TOTAL U.S. FOOD'!$B$2:$Q$61,'TOTAL U.S. FOOD'!$B$138:$Q$203</definedName>
    <definedName name="_xlnm.Print_Area" localSheetId="16">'TOTAL U.S. MULO+'!$B$2:$Q$61,'TOTAL U.S. MULO+'!$B$138:$Q$203</definedName>
    <definedName name="_xlnm.Print_Area" localSheetId="15">'TOTAL U.S. MULO+ with C'!$B$2:$Q$61,'TOTAL U.S. MULO+ with C'!$B$138:$Q$203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3" i="26" l="1"/>
  <c r="F143" i="26"/>
  <c r="G143" i="26"/>
  <c r="H143" i="26"/>
  <c r="I143" i="26"/>
  <c r="J143" i="26"/>
  <c r="K143" i="26"/>
  <c r="L143" i="26"/>
  <c r="M143" i="26"/>
  <c r="N143" i="26"/>
  <c r="O143" i="26"/>
  <c r="P143" i="26"/>
  <c r="Q143" i="26"/>
  <c r="E144" i="26"/>
  <c r="F144" i="26"/>
  <c r="G144" i="26"/>
  <c r="H144" i="26"/>
  <c r="I144" i="26"/>
  <c r="J144" i="26"/>
  <c r="K144" i="26"/>
  <c r="L144" i="26"/>
  <c r="M144" i="26"/>
  <c r="N144" i="26"/>
  <c r="O144" i="26"/>
  <c r="P144" i="26"/>
  <c r="Q144" i="26"/>
  <c r="E145" i="26"/>
  <c r="F145" i="26"/>
  <c r="G145" i="26"/>
  <c r="H145" i="26"/>
  <c r="I145" i="26"/>
  <c r="J145" i="26"/>
  <c r="K145" i="26"/>
  <c r="L145" i="26"/>
  <c r="M145" i="26"/>
  <c r="N145" i="26"/>
  <c r="O145" i="26"/>
  <c r="P145" i="26"/>
  <c r="Q145" i="26"/>
  <c r="E146" i="26"/>
  <c r="F146" i="26"/>
  <c r="G146" i="26"/>
  <c r="H146" i="26"/>
  <c r="I146" i="26"/>
  <c r="J146" i="26"/>
  <c r="K146" i="26"/>
  <c r="L146" i="26"/>
  <c r="M146" i="26"/>
  <c r="N146" i="26"/>
  <c r="O146" i="26"/>
  <c r="P146" i="26"/>
  <c r="Q146" i="26"/>
  <c r="E147" i="26"/>
  <c r="F147" i="26"/>
  <c r="G147" i="26"/>
  <c r="H147" i="26"/>
  <c r="I147" i="26"/>
  <c r="J147" i="26"/>
  <c r="K147" i="26"/>
  <c r="L147" i="26"/>
  <c r="M147" i="26"/>
  <c r="N147" i="26"/>
  <c r="O147" i="26"/>
  <c r="P147" i="26"/>
  <c r="Q147" i="26"/>
  <c r="E148" i="26"/>
  <c r="F148" i="26"/>
  <c r="G148" i="26"/>
  <c r="H148" i="26"/>
  <c r="I148" i="26"/>
  <c r="J148" i="26"/>
  <c r="K148" i="26"/>
  <c r="L148" i="26"/>
  <c r="M148" i="26"/>
  <c r="N148" i="26"/>
  <c r="O148" i="26"/>
  <c r="P148" i="26"/>
  <c r="Q148" i="26"/>
  <c r="E149" i="26"/>
  <c r="F149" i="26"/>
  <c r="G149" i="26"/>
  <c r="H149" i="26"/>
  <c r="I149" i="26"/>
  <c r="J149" i="26"/>
  <c r="K149" i="26"/>
  <c r="L149" i="26"/>
  <c r="M149" i="26"/>
  <c r="N149" i="26"/>
  <c r="O149" i="26"/>
  <c r="P149" i="26"/>
  <c r="Q149" i="26"/>
  <c r="E150" i="26"/>
  <c r="F150" i="26"/>
  <c r="G150" i="26"/>
  <c r="H150" i="26"/>
  <c r="I150" i="26"/>
  <c r="J150" i="26"/>
  <c r="K150" i="26"/>
  <c r="L150" i="26"/>
  <c r="M150" i="26"/>
  <c r="N150" i="26"/>
  <c r="O150" i="26"/>
  <c r="P150" i="26"/>
  <c r="Q150" i="26"/>
  <c r="E151" i="26"/>
  <c r="F151" i="26"/>
  <c r="G151" i="26"/>
  <c r="H151" i="26"/>
  <c r="I151" i="26"/>
  <c r="J151" i="26"/>
  <c r="K151" i="26"/>
  <c r="L151" i="26"/>
  <c r="M151" i="26"/>
  <c r="N151" i="26"/>
  <c r="O151" i="26"/>
  <c r="P151" i="26"/>
  <c r="Q151" i="26"/>
  <c r="E152" i="26"/>
  <c r="F152" i="26"/>
  <c r="G152" i="26"/>
  <c r="H152" i="26"/>
  <c r="I152" i="26"/>
  <c r="J152" i="26"/>
  <c r="K152" i="26"/>
  <c r="L152" i="26"/>
  <c r="M152" i="26"/>
  <c r="N152" i="26"/>
  <c r="O152" i="26"/>
  <c r="P152" i="26"/>
  <c r="Q152" i="26"/>
  <c r="E153" i="26"/>
  <c r="F153" i="26"/>
  <c r="G153" i="26"/>
  <c r="H153" i="26"/>
  <c r="I153" i="26"/>
  <c r="J153" i="26"/>
  <c r="K153" i="26"/>
  <c r="L153" i="26"/>
  <c r="M153" i="26"/>
  <c r="N153" i="26"/>
  <c r="O153" i="26"/>
  <c r="P153" i="26"/>
  <c r="Q153" i="26"/>
  <c r="E154" i="26"/>
  <c r="F154" i="26"/>
  <c r="G154" i="26"/>
  <c r="H154" i="26"/>
  <c r="I154" i="26"/>
  <c r="J154" i="26"/>
  <c r="K154" i="26"/>
  <c r="L154" i="26"/>
  <c r="M154" i="26"/>
  <c r="N154" i="26"/>
  <c r="O154" i="26"/>
  <c r="P154" i="26"/>
  <c r="Q154" i="26"/>
  <c r="D145" i="26"/>
  <c r="D146" i="26"/>
  <c r="D147" i="26"/>
  <c r="D148" i="26"/>
  <c r="D149" i="26"/>
  <c r="D150" i="26"/>
  <c r="D151" i="26"/>
  <c r="D152" i="26"/>
  <c r="D153" i="26"/>
  <c r="D154" i="26"/>
  <c r="D144" i="26"/>
  <c r="D143" i="26"/>
  <c r="E75" i="26"/>
  <c r="F75" i="26"/>
  <c r="G75" i="26"/>
  <c r="H75" i="26"/>
  <c r="I75" i="26"/>
  <c r="J75" i="26"/>
  <c r="K75" i="26"/>
  <c r="L75" i="26"/>
  <c r="M75" i="26"/>
  <c r="N75" i="26"/>
  <c r="O75" i="26"/>
  <c r="P75" i="26"/>
  <c r="Q75" i="26"/>
  <c r="E76" i="26"/>
  <c r="F76" i="26"/>
  <c r="G76" i="26"/>
  <c r="H76" i="26"/>
  <c r="I76" i="26"/>
  <c r="J76" i="26"/>
  <c r="K76" i="26"/>
  <c r="L76" i="26"/>
  <c r="M76" i="26"/>
  <c r="N76" i="26"/>
  <c r="O76" i="26"/>
  <c r="P76" i="26"/>
  <c r="Q76" i="26"/>
  <c r="E77" i="26"/>
  <c r="F77" i="26"/>
  <c r="G77" i="26"/>
  <c r="H77" i="26"/>
  <c r="I77" i="26"/>
  <c r="J77" i="26"/>
  <c r="K77" i="26"/>
  <c r="L77" i="26"/>
  <c r="M77" i="26"/>
  <c r="N77" i="26"/>
  <c r="O77" i="26"/>
  <c r="P77" i="26"/>
  <c r="Q77" i="26"/>
  <c r="E78" i="26"/>
  <c r="F78" i="26"/>
  <c r="G78" i="26"/>
  <c r="H78" i="26"/>
  <c r="I78" i="26"/>
  <c r="J78" i="26"/>
  <c r="K78" i="26"/>
  <c r="L78" i="26"/>
  <c r="M78" i="26"/>
  <c r="N78" i="26"/>
  <c r="O78" i="26"/>
  <c r="P78" i="26"/>
  <c r="Q78" i="26"/>
  <c r="E79" i="26"/>
  <c r="F79" i="26"/>
  <c r="G79" i="26"/>
  <c r="H79" i="26"/>
  <c r="I79" i="26"/>
  <c r="J79" i="26"/>
  <c r="K79" i="26"/>
  <c r="L79" i="26"/>
  <c r="M79" i="26"/>
  <c r="N79" i="26"/>
  <c r="O79" i="26"/>
  <c r="P79" i="26"/>
  <c r="Q79" i="26"/>
  <c r="E80" i="26"/>
  <c r="F80" i="26"/>
  <c r="G80" i="26"/>
  <c r="H80" i="26"/>
  <c r="I80" i="26"/>
  <c r="J80" i="26"/>
  <c r="K80" i="26"/>
  <c r="L80" i="26"/>
  <c r="M80" i="26"/>
  <c r="N80" i="26"/>
  <c r="O80" i="26"/>
  <c r="P80" i="26"/>
  <c r="Q80" i="26"/>
  <c r="E81" i="26"/>
  <c r="F81" i="26"/>
  <c r="G81" i="26"/>
  <c r="H81" i="26"/>
  <c r="I81" i="26"/>
  <c r="J81" i="26"/>
  <c r="K81" i="26"/>
  <c r="L81" i="26"/>
  <c r="M81" i="26"/>
  <c r="N81" i="26"/>
  <c r="O81" i="26"/>
  <c r="P81" i="26"/>
  <c r="Q81" i="26"/>
  <c r="E82" i="26"/>
  <c r="F82" i="26"/>
  <c r="G82" i="26"/>
  <c r="H82" i="26"/>
  <c r="I82" i="26"/>
  <c r="J82" i="26"/>
  <c r="K82" i="26"/>
  <c r="L82" i="26"/>
  <c r="M82" i="26"/>
  <c r="N82" i="26"/>
  <c r="O82" i="26"/>
  <c r="P82" i="26"/>
  <c r="Q82" i="26"/>
  <c r="E83" i="26"/>
  <c r="F83" i="26"/>
  <c r="G83" i="26"/>
  <c r="H83" i="26"/>
  <c r="I83" i="26"/>
  <c r="J83" i="26"/>
  <c r="K83" i="26"/>
  <c r="L83" i="26"/>
  <c r="M83" i="26"/>
  <c r="N83" i="26"/>
  <c r="O83" i="26"/>
  <c r="P83" i="26"/>
  <c r="Q83" i="26"/>
  <c r="E84" i="26"/>
  <c r="F84" i="26"/>
  <c r="G84" i="26"/>
  <c r="H84" i="26"/>
  <c r="I84" i="26"/>
  <c r="J84" i="26"/>
  <c r="K84" i="26"/>
  <c r="L84" i="26"/>
  <c r="M84" i="26"/>
  <c r="N84" i="26"/>
  <c r="O84" i="26"/>
  <c r="P84" i="26"/>
  <c r="Q84" i="26"/>
  <c r="E85" i="26"/>
  <c r="F85" i="26"/>
  <c r="G85" i="26"/>
  <c r="H85" i="26"/>
  <c r="I85" i="26"/>
  <c r="J85" i="26"/>
  <c r="K85" i="26"/>
  <c r="L85" i="26"/>
  <c r="M85" i="26"/>
  <c r="N85" i="26"/>
  <c r="O85" i="26"/>
  <c r="P85" i="26"/>
  <c r="Q85" i="26"/>
  <c r="E86" i="26"/>
  <c r="F86" i="26"/>
  <c r="G86" i="26"/>
  <c r="H86" i="26"/>
  <c r="I86" i="26"/>
  <c r="J86" i="26"/>
  <c r="K86" i="26"/>
  <c r="L86" i="26"/>
  <c r="M86" i="26"/>
  <c r="N86" i="26"/>
  <c r="O86" i="26"/>
  <c r="P86" i="26"/>
  <c r="Q86" i="26"/>
  <c r="D77" i="26"/>
  <c r="D78" i="26"/>
  <c r="D79" i="26"/>
  <c r="D80" i="26"/>
  <c r="D81" i="26"/>
  <c r="D82" i="26"/>
  <c r="D83" i="26"/>
  <c r="D84" i="26"/>
  <c r="D85" i="26"/>
  <c r="D86" i="26"/>
  <c r="D76" i="26"/>
  <c r="D75" i="26"/>
  <c r="E7" i="26"/>
  <c r="F7" i="26"/>
  <c r="G7" i="26"/>
  <c r="H7" i="26"/>
  <c r="I7" i="26"/>
  <c r="J7" i="26"/>
  <c r="K7" i="26"/>
  <c r="L7" i="26"/>
  <c r="M7" i="26"/>
  <c r="N7" i="26"/>
  <c r="O7" i="26"/>
  <c r="P7" i="26"/>
  <c r="Q7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E10" i="26"/>
  <c r="F10" i="26"/>
  <c r="G10" i="26"/>
  <c r="H10" i="26"/>
  <c r="I10" i="26"/>
  <c r="J10" i="26"/>
  <c r="K10" i="26"/>
  <c r="L10" i="26"/>
  <c r="M10" i="26"/>
  <c r="N10" i="26"/>
  <c r="O10" i="26"/>
  <c r="P10" i="26"/>
  <c r="Q10" i="26"/>
  <c r="E11" i="26"/>
  <c r="F11" i="26"/>
  <c r="G11" i="26"/>
  <c r="H11" i="26"/>
  <c r="I11" i="26"/>
  <c r="J11" i="26"/>
  <c r="K11" i="26"/>
  <c r="L11" i="26"/>
  <c r="M11" i="26"/>
  <c r="N11" i="26"/>
  <c r="O11" i="26"/>
  <c r="P11" i="26"/>
  <c r="Q11" i="26"/>
  <c r="E12" i="26"/>
  <c r="F12" i="26"/>
  <c r="G12" i="26"/>
  <c r="H12" i="26"/>
  <c r="I12" i="26"/>
  <c r="J12" i="26"/>
  <c r="K12" i="26"/>
  <c r="L12" i="26"/>
  <c r="M12" i="26"/>
  <c r="N12" i="26"/>
  <c r="O12" i="26"/>
  <c r="P12" i="26"/>
  <c r="Q12" i="26"/>
  <c r="E13" i="26"/>
  <c r="F13" i="26"/>
  <c r="G13" i="26"/>
  <c r="H13" i="26"/>
  <c r="I13" i="26"/>
  <c r="J13" i="26"/>
  <c r="K13" i="26"/>
  <c r="L13" i="26"/>
  <c r="M13" i="26"/>
  <c r="N13" i="26"/>
  <c r="O13" i="26"/>
  <c r="P13" i="26"/>
  <c r="Q13" i="26"/>
  <c r="E14" i="26"/>
  <c r="F14" i="26"/>
  <c r="G14" i="26"/>
  <c r="H14" i="26"/>
  <c r="I14" i="26"/>
  <c r="J14" i="26"/>
  <c r="K14" i="26"/>
  <c r="L14" i="26"/>
  <c r="M14" i="26"/>
  <c r="N14" i="26"/>
  <c r="O14" i="26"/>
  <c r="P14" i="26"/>
  <c r="Q14" i="26"/>
  <c r="E15" i="26"/>
  <c r="F15" i="26"/>
  <c r="G15" i="26"/>
  <c r="H15" i="26"/>
  <c r="I15" i="26"/>
  <c r="J15" i="26"/>
  <c r="K15" i="26"/>
  <c r="L15" i="26"/>
  <c r="M15" i="26"/>
  <c r="N15" i="26"/>
  <c r="O15" i="26"/>
  <c r="P15" i="26"/>
  <c r="Q15" i="26"/>
  <c r="E16" i="26"/>
  <c r="F16" i="26"/>
  <c r="G16" i="26"/>
  <c r="H16" i="26"/>
  <c r="I16" i="26"/>
  <c r="J16" i="26"/>
  <c r="K16" i="26"/>
  <c r="L16" i="26"/>
  <c r="M16" i="26"/>
  <c r="N16" i="26"/>
  <c r="O16" i="26"/>
  <c r="P16" i="26"/>
  <c r="Q16" i="26"/>
  <c r="E17" i="26"/>
  <c r="F17" i="26"/>
  <c r="G17" i="26"/>
  <c r="H17" i="26"/>
  <c r="I17" i="26"/>
  <c r="J17" i="26"/>
  <c r="K17" i="26"/>
  <c r="L17" i="26"/>
  <c r="M17" i="26"/>
  <c r="N17" i="26"/>
  <c r="O17" i="26"/>
  <c r="P17" i="26"/>
  <c r="Q17" i="26"/>
  <c r="E18" i="26"/>
  <c r="F18" i="26"/>
  <c r="G18" i="26"/>
  <c r="H18" i="26"/>
  <c r="I18" i="26"/>
  <c r="J18" i="26"/>
  <c r="K18" i="26"/>
  <c r="L18" i="26"/>
  <c r="M18" i="26"/>
  <c r="N18" i="26"/>
  <c r="O18" i="26"/>
  <c r="P18" i="26"/>
  <c r="Q18" i="26"/>
  <c r="D9" i="26"/>
  <c r="D10" i="26"/>
  <c r="D11" i="26"/>
  <c r="D12" i="26"/>
  <c r="D13" i="26"/>
  <c r="D14" i="26"/>
  <c r="D15" i="26"/>
  <c r="D16" i="26"/>
  <c r="D17" i="26"/>
  <c r="D18" i="26"/>
  <c r="D8" i="26"/>
  <c r="D7" i="26"/>
  <c r="E143" i="25"/>
  <c r="F143" i="25"/>
  <c r="G143" i="25"/>
  <c r="H143" i="25"/>
  <c r="I143" i="25"/>
  <c r="J143" i="25"/>
  <c r="K143" i="25"/>
  <c r="L143" i="25"/>
  <c r="M143" i="25"/>
  <c r="N143" i="25"/>
  <c r="O143" i="25"/>
  <c r="P143" i="25"/>
  <c r="Q143" i="25"/>
  <c r="E144" i="25"/>
  <c r="F144" i="25"/>
  <c r="G144" i="25"/>
  <c r="H144" i="25"/>
  <c r="I144" i="25"/>
  <c r="J144" i="25"/>
  <c r="K144" i="25"/>
  <c r="L144" i="25"/>
  <c r="M144" i="25"/>
  <c r="N144" i="25"/>
  <c r="O144" i="25"/>
  <c r="P144" i="25"/>
  <c r="Q144" i="25"/>
  <c r="E145" i="25"/>
  <c r="F145" i="25"/>
  <c r="G145" i="25"/>
  <c r="H145" i="25"/>
  <c r="I145" i="25"/>
  <c r="J145" i="25"/>
  <c r="K145" i="25"/>
  <c r="L145" i="25"/>
  <c r="M145" i="25"/>
  <c r="N145" i="25"/>
  <c r="O145" i="25"/>
  <c r="P145" i="25"/>
  <c r="Q145" i="25"/>
  <c r="E146" i="25"/>
  <c r="F146" i="25"/>
  <c r="G146" i="25"/>
  <c r="H146" i="25"/>
  <c r="I146" i="25"/>
  <c r="J146" i="25"/>
  <c r="K146" i="25"/>
  <c r="L146" i="25"/>
  <c r="M146" i="25"/>
  <c r="N146" i="25"/>
  <c r="O146" i="25"/>
  <c r="P146" i="25"/>
  <c r="Q146" i="25"/>
  <c r="E147" i="25"/>
  <c r="F147" i="25"/>
  <c r="G147" i="25"/>
  <c r="H147" i="25"/>
  <c r="I147" i="25"/>
  <c r="J147" i="25"/>
  <c r="K147" i="25"/>
  <c r="L147" i="25"/>
  <c r="M147" i="25"/>
  <c r="N147" i="25"/>
  <c r="O147" i="25"/>
  <c r="P147" i="25"/>
  <c r="Q147" i="25"/>
  <c r="E148" i="25"/>
  <c r="F148" i="25"/>
  <c r="G148" i="25"/>
  <c r="H148" i="25"/>
  <c r="I148" i="25"/>
  <c r="J148" i="25"/>
  <c r="K148" i="25"/>
  <c r="L148" i="25"/>
  <c r="M148" i="25"/>
  <c r="N148" i="25"/>
  <c r="O148" i="25"/>
  <c r="P148" i="25"/>
  <c r="Q148" i="25"/>
  <c r="E149" i="25"/>
  <c r="F149" i="25"/>
  <c r="G149" i="25"/>
  <c r="H149" i="25"/>
  <c r="I149" i="25"/>
  <c r="J149" i="25"/>
  <c r="K149" i="25"/>
  <c r="L149" i="25"/>
  <c r="M149" i="25"/>
  <c r="N149" i="25"/>
  <c r="O149" i="25"/>
  <c r="P149" i="25"/>
  <c r="Q149" i="25"/>
  <c r="E150" i="25"/>
  <c r="F150" i="25"/>
  <c r="G150" i="25"/>
  <c r="H150" i="25"/>
  <c r="I150" i="25"/>
  <c r="J150" i="25"/>
  <c r="K150" i="25"/>
  <c r="L150" i="25"/>
  <c r="M150" i="25"/>
  <c r="N150" i="25"/>
  <c r="O150" i="25"/>
  <c r="P150" i="25"/>
  <c r="Q150" i="25"/>
  <c r="E151" i="25"/>
  <c r="F151" i="25"/>
  <c r="G151" i="25"/>
  <c r="H151" i="25"/>
  <c r="I151" i="25"/>
  <c r="J151" i="25"/>
  <c r="K151" i="25"/>
  <c r="L151" i="25"/>
  <c r="M151" i="25"/>
  <c r="N151" i="25"/>
  <c r="O151" i="25"/>
  <c r="P151" i="25"/>
  <c r="Q151" i="25"/>
  <c r="E152" i="25"/>
  <c r="F152" i="25"/>
  <c r="G152" i="25"/>
  <c r="H152" i="25"/>
  <c r="I152" i="25"/>
  <c r="J152" i="25"/>
  <c r="K152" i="25"/>
  <c r="L152" i="25"/>
  <c r="M152" i="25"/>
  <c r="N152" i="25"/>
  <c r="O152" i="25"/>
  <c r="P152" i="25"/>
  <c r="Q152" i="25"/>
  <c r="E153" i="25"/>
  <c r="F153" i="25"/>
  <c r="G153" i="25"/>
  <c r="H153" i="25"/>
  <c r="I153" i="25"/>
  <c r="J153" i="25"/>
  <c r="K153" i="25"/>
  <c r="L153" i="25"/>
  <c r="M153" i="25"/>
  <c r="N153" i="25"/>
  <c r="O153" i="25"/>
  <c r="P153" i="25"/>
  <c r="Q153" i="25"/>
  <c r="E154" i="25"/>
  <c r="F154" i="25"/>
  <c r="G154" i="25"/>
  <c r="H154" i="25"/>
  <c r="I154" i="25"/>
  <c r="J154" i="25"/>
  <c r="K154" i="25"/>
  <c r="L154" i="25"/>
  <c r="M154" i="25"/>
  <c r="N154" i="25"/>
  <c r="O154" i="25"/>
  <c r="P154" i="25"/>
  <c r="Q154" i="25"/>
  <c r="D145" i="25"/>
  <c r="D146" i="25"/>
  <c r="D147" i="25"/>
  <c r="D148" i="25"/>
  <c r="D149" i="25"/>
  <c r="D150" i="25"/>
  <c r="D151" i="25"/>
  <c r="D152" i="25"/>
  <c r="D153" i="25"/>
  <c r="D154" i="25"/>
  <c r="D144" i="25"/>
  <c r="D143" i="25"/>
  <c r="E75" i="25"/>
  <c r="F75" i="25"/>
  <c r="G75" i="25"/>
  <c r="H75" i="25"/>
  <c r="I75" i="25"/>
  <c r="J75" i="25"/>
  <c r="K75" i="25"/>
  <c r="L75" i="25"/>
  <c r="M75" i="25"/>
  <c r="N75" i="25"/>
  <c r="O75" i="25"/>
  <c r="P75" i="25"/>
  <c r="Q75" i="25"/>
  <c r="E76" i="25"/>
  <c r="F76" i="25"/>
  <c r="G76" i="25"/>
  <c r="H76" i="25"/>
  <c r="I76" i="25"/>
  <c r="J76" i="25"/>
  <c r="K76" i="25"/>
  <c r="L76" i="25"/>
  <c r="M76" i="25"/>
  <c r="N76" i="25"/>
  <c r="O76" i="25"/>
  <c r="P76" i="25"/>
  <c r="Q76" i="25"/>
  <c r="E77" i="25"/>
  <c r="F77" i="25"/>
  <c r="G77" i="25"/>
  <c r="H77" i="25"/>
  <c r="I77" i="25"/>
  <c r="J77" i="25"/>
  <c r="K77" i="25"/>
  <c r="L77" i="25"/>
  <c r="M77" i="25"/>
  <c r="N77" i="25"/>
  <c r="O77" i="25"/>
  <c r="P77" i="25"/>
  <c r="Q77" i="25"/>
  <c r="E78" i="25"/>
  <c r="F78" i="25"/>
  <c r="G78" i="25"/>
  <c r="H78" i="25"/>
  <c r="I78" i="25"/>
  <c r="J78" i="25"/>
  <c r="K78" i="25"/>
  <c r="L78" i="25"/>
  <c r="M78" i="25"/>
  <c r="N78" i="25"/>
  <c r="O78" i="25"/>
  <c r="P78" i="25"/>
  <c r="Q78" i="25"/>
  <c r="E79" i="25"/>
  <c r="F79" i="25"/>
  <c r="G79" i="25"/>
  <c r="H79" i="25"/>
  <c r="I79" i="25"/>
  <c r="J79" i="25"/>
  <c r="K79" i="25"/>
  <c r="L79" i="25"/>
  <c r="M79" i="25"/>
  <c r="N79" i="25"/>
  <c r="O79" i="25"/>
  <c r="P79" i="25"/>
  <c r="Q79" i="25"/>
  <c r="E80" i="25"/>
  <c r="F80" i="25"/>
  <c r="G80" i="25"/>
  <c r="H80" i="25"/>
  <c r="I80" i="25"/>
  <c r="J80" i="25"/>
  <c r="K80" i="25"/>
  <c r="L80" i="25"/>
  <c r="M80" i="25"/>
  <c r="N80" i="25"/>
  <c r="O80" i="25"/>
  <c r="P80" i="25"/>
  <c r="Q80" i="25"/>
  <c r="E81" i="25"/>
  <c r="F81" i="25"/>
  <c r="G81" i="25"/>
  <c r="H81" i="25"/>
  <c r="I81" i="25"/>
  <c r="J81" i="25"/>
  <c r="K81" i="25"/>
  <c r="L81" i="25"/>
  <c r="M81" i="25"/>
  <c r="N81" i="25"/>
  <c r="O81" i="25"/>
  <c r="P81" i="25"/>
  <c r="Q81" i="25"/>
  <c r="E82" i="25"/>
  <c r="F82" i="25"/>
  <c r="G82" i="25"/>
  <c r="H82" i="25"/>
  <c r="I82" i="25"/>
  <c r="J82" i="25"/>
  <c r="K82" i="25"/>
  <c r="L82" i="25"/>
  <c r="M82" i="25"/>
  <c r="N82" i="25"/>
  <c r="O82" i="25"/>
  <c r="P82" i="25"/>
  <c r="Q82" i="25"/>
  <c r="E83" i="25"/>
  <c r="F83" i="25"/>
  <c r="G83" i="25"/>
  <c r="H83" i="25"/>
  <c r="I83" i="25"/>
  <c r="J83" i="25"/>
  <c r="K83" i="25"/>
  <c r="L83" i="25"/>
  <c r="M83" i="25"/>
  <c r="N83" i="25"/>
  <c r="O83" i="25"/>
  <c r="P83" i="25"/>
  <c r="Q83" i="25"/>
  <c r="E84" i="25"/>
  <c r="F84" i="25"/>
  <c r="G84" i="25"/>
  <c r="H84" i="25"/>
  <c r="I84" i="25"/>
  <c r="J84" i="25"/>
  <c r="K84" i="25"/>
  <c r="L84" i="25"/>
  <c r="M84" i="25"/>
  <c r="N84" i="25"/>
  <c r="O84" i="25"/>
  <c r="P84" i="25"/>
  <c r="Q84" i="25"/>
  <c r="E85" i="25"/>
  <c r="F85" i="25"/>
  <c r="G85" i="25"/>
  <c r="H85" i="25"/>
  <c r="I85" i="25"/>
  <c r="J85" i="25"/>
  <c r="K85" i="25"/>
  <c r="L85" i="25"/>
  <c r="M85" i="25"/>
  <c r="N85" i="25"/>
  <c r="O85" i="25"/>
  <c r="P85" i="25"/>
  <c r="Q85" i="25"/>
  <c r="E86" i="25"/>
  <c r="F86" i="25"/>
  <c r="G86" i="25"/>
  <c r="H86" i="25"/>
  <c r="I86" i="25"/>
  <c r="J86" i="25"/>
  <c r="K86" i="25"/>
  <c r="L86" i="25"/>
  <c r="M86" i="25"/>
  <c r="N86" i="25"/>
  <c r="O86" i="25"/>
  <c r="P86" i="25"/>
  <c r="Q86" i="25"/>
  <c r="D77" i="25"/>
  <c r="D78" i="25"/>
  <c r="D79" i="25"/>
  <c r="D80" i="25"/>
  <c r="D81" i="25"/>
  <c r="D82" i="25"/>
  <c r="D83" i="25"/>
  <c r="D84" i="25"/>
  <c r="D85" i="25"/>
  <c r="D86" i="25"/>
  <c r="D76" i="25"/>
  <c r="D75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E10" i="25"/>
  <c r="F10" i="25"/>
  <c r="G10" i="25"/>
  <c r="H10" i="25"/>
  <c r="I10" i="25"/>
  <c r="J10" i="25"/>
  <c r="K10" i="25"/>
  <c r="L10" i="25"/>
  <c r="M10" i="25"/>
  <c r="N10" i="25"/>
  <c r="O10" i="25"/>
  <c r="P10" i="25"/>
  <c r="Q10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E16" i="25"/>
  <c r="F16" i="25"/>
  <c r="G16" i="25"/>
  <c r="H16" i="25"/>
  <c r="I16" i="25"/>
  <c r="J16" i="25"/>
  <c r="K16" i="25"/>
  <c r="L16" i="25"/>
  <c r="M16" i="25"/>
  <c r="N16" i="25"/>
  <c r="O16" i="25"/>
  <c r="P16" i="25"/>
  <c r="Q16" i="25"/>
  <c r="E17" i="25"/>
  <c r="F17" i="25"/>
  <c r="G17" i="25"/>
  <c r="H17" i="25"/>
  <c r="I17" i="25"/>
  <c r="J17" i="25"/>
  <c r="K17" i="25"/>
  <c r="L17" i="25"/>
  <c r="M17" i="25"/>
  <c r="N17" i="25"/>
  <c r="O17" i="25"/>
  <c r="P17" i="25"/>
  <c r="Q17" i="25"/>
  <c r="E18" i="25"/>
  <c r="F18" i="25"/>
  <c r="G18" i="25"/>
  <c r="H18" i="25"/>
  <c r="I18" i="25"/>
  <c r="J18" i="25"/>
  <c r="K18" i="25"/>
  <c r="L18" i="25"/>
  <c r="M18" i="25"/>
  <c r="N18" i="25"/>
  <c r="O18" i="25"/>
  <c r="P18" i="25"/>
  <c r="Q18" i="25"/>
  <c r="D9" i="25"/>
  <c r="D10" i="25"/>
  <c r="D11" i="25"/>
  <c r="D12" i="25"/>
  <c r="D13" i="25"/>
  <c r="D14" i="25"/>
  <c r="D15" i="25"/>
  <c r="D16" i="25"/>
  <c r="D17" i="25"/>
  <c r="D18" i="25"/>
  <c r="D8" i="25"/>
  <c r="D7" i="25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E75" i="24"/>
  <c r="F75" i="24"/>
  <c r="G75" i="24"/>
  <c r="H75" i="24"/>
  <c r="I75" i="24"/>
  <c r="J75" i="24"/>
  <c r="K75" i="24"/>
  <c r="L75" i="24"/>
  <c r="M75" i="24"/>
  <c r="N75" i="24"/>
  <c r="O75" i="24"/>
  <c r="P75" i="24"/>
  <c r="Q75" i="24"/>
  <c r="E143" i="24"/>
  <c r="F143" i="24"/>
  <c r="G143" i="24"/>
  <c r="H143" i="24"/>
  <c r="I143" i="24"/>
  <c r="J143" i="24"/>
  <c r="K143" i="24"/>
  <c r="L143" i="24"/>
  <c r="M143" i="24"/>
  <c r="N143" i="24"/>
  <c r="O143" i="24"/>
  <c r="P143" i="24"/>
  <c r="Q143" i="24"/>
  <c r="E144" i="24"/>
  <c r="F144" i="24"/>
  <c r="G144" i="24"/>
  <c r="H144" i="24"/>
  <c r="I144" i="24"/>
  <c r="J144" i="24"/>
  <c r="K144" i="24"/>
  <c r="L144" i="24"/>
  <c r="M144" i="24"/>
  <c r="N144" i="24"/>
  <c r="O144" i="24"/>
  <c r="P144" i="24"/>
  <c r="Q144" i="24"/>
  <c r="E145" i="24"/>
  <c r="F145" i="24"/>
  <c r="G145" i="24"/>
  <c r="H145" i="24"/>
  <c r="I145" i="24"/>
  <c r="J145" i="24"/>
  <c r="K145" i="24"/>
  <c r="L145" i="24"/>
  <c r="M145" i="24"/>
  <c r="N145" i="24"/>
  <c r="O145" i="24"/>
  <c r="P145" i="24"/>
  <c r="Q145" i="24"/>
  <c r="E146" i="24"/>
  <c r="F146" i="24"/>
  <c r="G146" i="24"/>
  <c r="H146" i="24"/>
  <c r="I146" i="24"/>
  <c r="J146" i="24"/>
  <c r="K146" i="24"/>
  <c r="L146" i="24"/>
  <c r="M146" i="24"/>
  <c r="N146" i="24"/>
  <c r="O146" i="24"/>
  <c r="P146" i="24"/>
  <c r="Q146" i="24"/>
  <c r="E147" i="24"/>
  <c r="F147" i="24"/>
  <c r="G147" i="24"/>
  <c r="H147" i="24"/>
  <c r="I147" i="24"/>
  <c r="J147" i="24"/>
  <c r="K147" i="24"/>
  <c r="L147" i="24"/>
  <c r="M147" i="24"/>
  <c r="N147" i="24"/>
  <c r="O147" i="24"/>
  <c r="P147" i="24"/>
  <c r="Q147" i="24"/>
  <c r="E148" i="24"/>
  <c r="F148" i="24"/>
  <c r="G148" i="24"/>
  <c r="H148" i="24"/>
  <c r="I148" i="24"/>
  <c r="J148" i="24"/>
  <c r="K148" i="24"/>
  <c r="L148" i="24"/>
  <c r="M148" i="24"/>
  <c r="N148" i="24"/>
  <c r="O148" i="24"/>
  <c r="P148" i="24"/>
  <c r="Q148" i="24"/>
  <c r="E149" i="24"/>
  <c r="F149" i="24"/>
  <c r="G149" i="24"/>
  <c r="H149" i="24"/>
  <c r="I149" i="24"/>
  <c r="J149" i="24"/>
  <c r="K149" i="24"/>
  <c r="L149" i="24"/>
  <c r="M149" i="24"/>
  <c r="N149" i="24"/>
  <c r="O149" i="24"/>
  <c r="P149" i="24"/>
  <c r="Q149" i="24"/>
  <c r="E150" i="24"/>
  <c r="F150" i="24"/>
  <c r="G150" i="24"/>
  <c r="H150" i="24"/>
  <c r="I150" i="24"/>
  <c r="J150" i="24"/>
  <c r="K150" i="24"/>
  <c r="L150" i="24"/>
  <c r="M150" i="24"/>
  <c r="N150" i="24"/>
  <c r="O150" i="24"/>
  <c r="P150" i="24"/>
  <c r="Q150" i="24"/>
  <c r="E151" i="24"/>
  <c r="F151" i="24"/>
  <c r="G151" i="24"/>
  <c r="H151" i="24"/>
  <c r="I151" i="24"/>
  <c r="J151" i="24"/>
  <c r="K151" i="24"/>
  <c r="L151" i="24"/>
  <c r="M151" i="24"/>
  <c r="N151" i="24"/>
  <c r="O151" i="24"/>
  <c r="P151" i="24"/>
  <c r="Q151" i="24"/>
  <c r="E152" i="24"/>
  <c r="F152" i="24"/>
  <c r="G152" i="24"/>
  <c r="H152" i="24"/>
  <c r="I152" i="24"/>
  <c r="J152" i="24"/>
  <c r="K152" i="24"/>
  <c r="L152" i="24"/>
  <c r="M152" i="24"/>
  <c r="N152" i="24"/>
  <c r="O152" i="24"/>
  <c r="P152" i="24"/>
  <c r="Q152" i="24"/>
  <c r="E153" i="24"/>
  <c r="F153" i="24"/>
  <c r="G153" i="24"/>
  <c r="H153" i="24"/>
  <c r="I153" i="24"/>
  <c r="J153" i="24"/>
  <c r="K153" i="24"/>
  <c r="L153" i="24"/>
  <c r="M153" i="24"/>
  <c r="N153" i="24"/>
  <c r="O153" i="24"/>
  <c r="P153" i="24"/>
  <c r="Q153" i="24"/>
  <c r="E154" i="24"/>
  <c r="F154" i="24"/>
  <c r="G154" i="24"/>
  <c r="H154" i="24"/>
  <c r="I154" i="24"/>
  <c r="J154" i="24"/>
  <c r="K154" i="24"/>
  <c r="L154" i="24"/>
  <c r="M154" i="24"/>
  <c r="N154" i="24"/>
  <c r="O154" i="24"/>
  <c r="P154" i="24"/>
  <c r="Q154" i="24"/>
  <c r="D145" i="24"/>
  <c r="D146" i="24"/>
  <c r="D147" i="24"/>
  <c r="D148" i="24"/>
  <c r="D149" i="24"/>
  <c r="D150" i="24"/>
  <c r="D151" i="24"/>
  <c r="D152" i="24"/>
  <c r="D153" i="24"/>
  <c r="D154" i="24"/>
  <c r="D144" i="24"/>
  <c r="D143" i="24"/>
  <c r="E76" i="24"/>
  <c r="F76" i="24"/>
  <c r="G76" i="24"/>
  <c r="H76" i="24"/>
  <c r="I76" i="24"/>
  <c r="J76" i="24"/>
  <c r="K76" i="24"/>
  <c r="L76" i="24"/>
  <c r="M76" i="24"/>
  <c r="N76" i="24"/>
  <c r="O76" i="24"/>
  <c r="P76" i="24"/>
  <c r="Q76" i="24"/>
  <c r="E77" i="24"/>
  <c r="F77" i="24"/>
  <c r="G77" i="24"/>
  <c r="H77" i="24"/>
  <c r="I77" i="24"/>
  <c r="J77" i="24"/>
  <c r="K77" i="24"/>
  <c r="L77" i="24"/>
  <c r="M77" i="24"/>
  <c r="N77" i="24"/>
  <c r="O77" i="24"/>
  <c r="P77" i="24"/>
  <c r="Q77" i="24"/>
  <c r="E78" i="24"/>
  <c r="F78" i="24"/>
  <c r="G78" i="24"/>
  <c r="H78" i="24"/>
  <c r="I78" i="24"/>
  <c r="J78" i="24"/>
  <c r="K78" i="24"/>
  <c r="L78" i="24"/>
  <c r="M78" i="24"/>
  <c r="N78" i="24"/>
  <c r="O78" i="24"/>
  <c r="P78" i="24"/>
  <c r="Q78" i="24"/>
  <c r="E79" i="24"/>
  <c r="F79" i="24"/>
  <c r="G79" i="24"/>
  <c r="H79" i="24"/>
  <c r="I79" i="24"/>
  <c r="J79" i="24"/>
  <c r="K79" i="24"/>
  <c r="L79" i="24"/>
  <c r="M79" i="24"/>
  <c r="N79" i="24"/>
  <c r="O79" i="24"/>
  <c r="P79" i="24"/>
  <c r="Q79" i="24"/>
  <c r="E80" i="24"/>
  <c r="F80" i="24"/>
  <c r="G80" i="24"/>
  <c r="H80" i="24"/>
  <c r="I80" i="24"/>
  <c r="J80" i="24"/>
  <c r="K80" i="24"/>
  <c r="L80" i="24"/>
  <c r="M80" i="24"/>
  <c r="N80" i="24"/>
  <c r="O80" i="24"/>
  <c r="P80" i="24"/>
  <c r="Q80" i="24"/>
  <c r="E81" i="24"/>
  <c r="F81" i="24"/>
  <c r="G81" i="24"/>
  <c r="H81" i="24"/>
  <c r="I81" i="24"/>
  <c r="J81" i="24"/>
  <c r="K81" i="24"/>
  <c r="L81" i="24"/>
  <c r="M81" i="24"/>
  <c r="N81" i="24"/>
  <c r="O81" i="24"/>
  <c r="P81" i="24"/>
  <c r="Q81" i="24"/>
  <c r="E82" i="24"/>
  <c r="F82" i="24"/>
  <c r="G82" i="24"/>
  <c r="H82" i="24"/>
  <c r="I82" i="24"/>
  <c r="J82" i="24"/>
  <c r="K82" i="24"/>
  <c r="L82" i="24"/>
  <c r="M82" i="24"/>
  <c r="N82" i="24"/>
  <c r="O82" i="24"/>
  <c r="P82" i="24"/>
  <c r="Q82" i="24"/>
  <c r="E83" i="24"/>
  <c r="F83" i="24"/>
  <c r="G83" i="24"/>
  <c r="H83" i="24"/>
  <c r="I83" i="24"/>
  <c r="J83" i="24"/>
  <c r="K83" i="24"/>
  <c r="L83" i="24"/>
  <c r="M83" i="24"/>
  <c r="N83" i="24"/>
  <c r="O83" i="24"/>
  <c r="P83" i="24"/>
  <c r="Q83" i="24"/>
  <c r="E84" i="24"/>
  <c r="F84" i="24"/>
  <c r="G84" i="24"/>
  <c r="H84" i="24"/>
  <c r="I84" i="24"/>
  <c r="J84" i="24"/>
  <c r="K84" i="24"/>
  <c r="L84" i="24"/>
  <c r="M84" i="24"/>
  <c r="N84" i="24"/>
  <c r="O84" i="24"/>
  <c r="P84" i="24"/>
  <c r="Q84" i="24"/>
  <c r="E85" i="24"/>
  <c r="F85" i="24"/>
  <c r="G85" i="24"/>
  <c r="H85" i="24"/>
  <c r="I85" i="24"/>
  <c r="J85" i="24"/>
  <c r="K85" i="24"/>
  <c r="L85" i="24"/>
  <c r="M85" i="24"/>
  <c r="N85" i="24"/>
  <c r="O85" i="24"/>
  <c r="P85" i="24"/>
  <c r="Q85" i="24"/>
  <c r="E86" i="24"/>
  <c r="F86" i="24"/>
  <c r="G86" i="24"/>
  <c r="H86" i="24"/>
  <c r="I86" i="24"/>
  <c r="J86" i="24"/>
  <c r="K86" i="24"/>
  <c r="L86" i="24"/>
  <c r="M86" i="24"/>
  <c r="N86" i="24"/>
  <c r="O86" i="24"/>
  <c r="P86" i="24"/>
  <c r="Q86" i="24"/>
  <c r="D77" i="24"/>
  <c r="D78" i="24"/>
  <c r="D79" i="24"/>
  <c r="D80" i="24"/>
  <c r="D81" i="24"/>
  <c r="D82" i="24"/>
  <c r="D83" i="24"/>
  <c r="D84" i="24"/>
  <c r="D85" i="24"/>
  <c r="D86" i="24"/>
  <c r="D76" i="24"/>
  <c r="D75" i="24"/>
  <c r="E155" i="26"/>
  <c r="F155" i="26"/>
  <c r="G155" i="26"/>
  <c r="H155" i="26"/>
  <c r="I155" i="26"/>
  <c r="J155" i="26"/>
  <c r="K155" i="26"/>
  <c r="L155" i="26"/>
  <c r="M155" i="26"/>
  <c r="N155" i="26"/>
  <c r="O155" i="26"/>
  <c r="P155" i="26"/>
  <c r="Q155" i="26"/>
  <c r="E156" i="26"/>
  <c r="F156" i="26"/>
  <c r="G156" i="26"/>
  <c r="H156" i="26"/>
  <c r="I156" i="26"/>
  <c r="J156" i="26"/>
  <c r="K156" i="26"/>
  <c r="L156" i="26"/>
  <c r="M156" i="26"/>
  <c r="N156" i="26"/>
  <c r="O156" i="26"/>
  <c r="P156" i="26"/>
  <c r="Q156" i="26"/>
  <c r="D156" i="26"/>
  <c r="D155" i="26"/>
  <c r="E87" i="26"/>
  <c r="F87" i="26"/>
  <c r="G87" i="26"/>
  <c r="H87" i="26"/>
  <c r="I87" i="26"/>
  <c r="J87" i="26"/>
  <c r="K87" i="26"/>
  <c r="L87" i="26"/>
  <c r="M87" i="26"/>
  <c r="N87" i="26"/>
  <c r="O87" i="26"/>
  <c r="P87" i="26"/>
  <c r="Q87" i="26"/>
  <c r="E88" i="26"/>
  <c r="F88" i="26"/>
  <c r="G88" i="26"/>
  <c r="H88" i="26"/>
  <c r="I88" i="26"/>
  <c r="J88" i="26"/>
  <c r="K88" i="26"/>
  <c r="L88" i="26"/>
  <c r="M88" i="26"/>
  <c r="N88" i="26"/>
  <c r="O88" i="26"/>
  <c r="P88" i="26"/>
  <c r="Q88" i="26"/>
  <c r="D88" i="26"/>
  <c r="D87" i="26"/>
  <c r="E19" i="26"/>
  <c r="F19" i="26"/>
  <c r="G19" i="26"/>
  <c r="H19" i="26"/>
  <c r="I19" i="26"/>
  <c r="J19" i="26"/>
  <c r="K19" i="26"/>
  <c r="L19" i="26"/>
  <c r="M19" i="26"/>
  <c r="N19" i="26"/>
  <c r="O19" i="26"/>
  <c r="P19" i="26"/>
  <c r="Q19" i="26"/>
  <c r="E20" i="26"/>
  <c r="F20" i="26"/>
  <c r="G20" i="26"/>
  <c r="H20" i="26"/>
  <c r="I20" i="26"/>
  <c r="J20" i="26"/>
  <c r="K20" i="26"/>
  <c r="L20" i="26"/>
  <c r="M20" i="26"/>
  <c r="N20" i="26"/>
  <c r="O20" i="26"/>
  <c r="P20" i="26"/>
  <c r="Q20" i="26"/>
  <c r="D20" i="26"/>
  <c r="D19" i="26"/>
  <c r="E155" i="25"/>
  <c r="F155" i="25"/>
  <c r="G155" i="25"/>
  <c r="H155" i="25"/>
  <c r="I155" i="25"/>
  <c r="J155" i="25"/>
  <c r="K155" i="25"/>
  <c r="L155" i="25"/>
  <c r="M155" i="25"/>
  <c r="N155" i="25"/>
  <c r="O155" i="25"/>
  <c r="P155" i="25"/>
  <c r="Q155" i="25"/>
  <c r="E156" i="25"/>
  <c r="F156" i="25"/>
  <c r="G156" i="25"/>
  <c r="H156" i="25"/>
  <c r="I156" i="25"/>
  <c r="J156" i="25"/>
  <c r="K156" i="25"/>
  <c r="L156" i="25"/>
  <c r="M156" i="25"/>
  <c r="N156" i="25"/>
  <c r="O156" i="25"/>
  <c r="P156" i="25"/>
  <c r="Q156" i="25"/>
  <c r="D156" i="25"/>
  <c r="D155" i="25"/>
  <c r="E87" i="25"/>
  <c r="F87" i="25"/>
  <c r="G87" i="25"/>
  <c r="H87" i="25"/>
  <c r="I87" i="25"/>
  <c r="J87" i="25"/>
  <c r="K87" i="25"/>
  <c r="L87" i="25"/>
  <c r="M87" i="25"/>
  <c r="N87" i="25"/>
  <c r="O87" i="25"/>
  <c r="P87" i="25"/>
  <c r="Q87" i="25"/>
  <c r="E88" i="25"/>
  <c r="F88" i="25"/>
  <c r="G88" i="25"/>
  <c r="H88" i="25"/>
  <c r="I88" i="25"/>
  <c r="J88" i="25"/>
  <c r="K88" i="25"/>
  <c r="L88" i="25"/>
  <c r="M88" i="25"/>
  <c r="N88" i="25"/>
  <c r="O88" i="25"/>
  <c r="P88" i="25"/>
  <c r="Q88" i="25"/>
  <c r="D88" i="25"/>
  <c r="D87" i="25"/>
  <c r="E19" i="25"/>
  <c r="F19" i="25"/>
  <c r="G19" i="25"/>
  <c r="H19" i="25"/>
  <c r="I19" i="25"/>
  <c r="J19" i="25"/>
  <c r="K19" i="25"/>
  <c r="L19" i="25"/>
  <c r="M19" i="25"/>
  <c r="N19" i="25"/>
  <c r="O19" i="25"/>
  <c r="P19" i="25"/>
  <c r="Q19" i="25"/>
  <c r="E20" i="25"/>
  <c r="F20" i="25"/>
  <c r="G20" i="25"/>
  <c r="H20" i="25"/>
  <c r="I20" i="25"/>
  <c r="J20" i="25"/>
  <c r="K20" i="25"/>
  <c r="L20" i="25"/>
  <c r="M20" i="25"/>
  <c r="N20" i="25"/>
  <c r="O20" i="25"/>
  <c r="P20" i="25"/>
  <c r="Q20" i="25"/>
  <c r="D20" i="25"/>
  <c r="D19" i="25"/>
  <c r="E155" i="24"/>
  <c r="F155" i="24"/>
  <c r="G155" i="24"/>
  <c r="H155" i="24"/>
  <c r="I155" i="24"/>
  <c r="J155" i="24"/>
  <c r="K155" i="24"/>
  <c r="L155" i="24"/>
  <c r="M155" i="24"/>
  <c r="N155" i="24"/>
  <c r="O155" i="24"/>
  <c r="P155" i="24"/>
  <c r="Q155" i="24"/>
  <c r="E156" i="24"/>
  <c r="F156" i="24"/>
  <c r="G156" i="24"/>
  <c r="H156" i="24"/>
  <c r="I156" i="24"/>
  <c r="J156" i="24"/>
  <c r="K156" i="24"/>
  <c r="L156" i="24"/>
  <c r="M156" i="24"/>
  <c r="N156" i="24"/>
  <c r="O156" i="24"/>
  <c r="P156" i="24"/>
  <c r="Q156" i="24"/>
  <c r="D156" i="24"/>
  <c r="D155" i="24"/>
  <c r="E87" i="24"/>
  <c r="F87" i="24"/>
  <c r="G87" i="24"/>
  <c r="H87" i="24"/>
  <c r="I87" i="24"/>
  <c r="J87" i="24"/>
  <c r="K87" i="24"/>
  <c r="L87" i="24"/>
  <c r="M87" i="24"/>
  <c r="N87" i="24"/>
  <c r="O87" i="24"/>
  <c r="P87" i="24"/>
  <c r="Q87" i="24"/>
  <c r="E88" i="24"/>
  <c r="F88" i="24"/>
  <c r="G88" i="24"/>
  <c r="H88" i="24"/>
  <c r="I88" i="24"/>
  <c r="J88" i="24"/>
  <c r="K88" i="24"/>
  <c r="L88" i="24"/>
  <c r="M88" i="24"/>
  <c r="N88" i="24"/>
  <c r="O88" i="24"/>
  <c r="P88" i="24"/>
  <c r="Q88" i="24"/>
  <c r="D88" i="24"/>
  <c r="D87" i="24"/>
  <c r="E19" i="24"/>
  <c r="F19" i="24"/>
  <c r="G19" i="24"/>
  <c r="H19" i="24"/>
  <c r="I19" i="24"/>
  <c r="J19" i="24"/>
  <c r="K19" i="24"/>
  <c r="L19" i="24"/>
  <c r="M19" i="24"/>
  <c r="N19" i="24"/>
  <c r="O19" i="24"/>
  <c r="P19" i="24"/>
  <c r="Q19" i="24"/>
  <c r="E20" i="24"/>
  <c r="F20" i="24"/>
  <c r="G20" i="24"/>
  <c r="H20" i="24"/>
  <c r="I20" i="24"/>
  <c r="J20" i="24"/>
  <c r="K20" i="24"/>
  <c r="L20" i="24"/>
  <c r="M20" i="24"/>
  <c r="N20" i="24"/>
  <c r="O20" i="24"/>
  <c r="P20" i="24"/>
  <c r="Q20" i="24"/>
  <c r="D20" i="24"/>
  <c r="D19" i="24"/>
  <c r="E155" i="23"/>
  <c r="F155" i="23"/>
  <c r="G155" i="23"/>
  <c r="H155" i="23"/>
  <c r="I155" i="23"/>
  <c r="J155" i="23"/>
  <c r="K155" i="23"/>
  <c r="L155" i="23"/>
  <c r="M155" i="23"/>
  <c r="N155" i="23"/>
  <c r="O155" i="23"/>
  <c r="P155" i="23"/>
  <c r="Q155" i="23"/>
  <c r="E156" i="23"/>
  <c r="F156" i="23"/>
  <c r="G156" i="23"/>
  <c r="H156" i="23"/>
  <c r="I156" i="23"/>
  <c r="J156" i="23"/>
  <c r="K156" i="23"/>
  <c r="L156" i="23"/>
  <c r="M156" i="23"/>
  <c r="N156" i="23"/>
  <c r="O156" i="23"/>
  <c r="P156" i="23"/>
  <c r="Q156" i="23"/>
  <c r="D156" i="23"/>
  <c r="D155" i="23"/>
  <c r="E87" i="23"/>
  <c r="F87" i="23"/>
  <c r="G87" i="23"/>
  <c r="H87" i="23"/>
  <c r="I87" i="23"/>
  <c r="J87" i="23"/>
  <c r="K87" i="23"/>
  <c r="L87" i="23"/>
  <c r="M87" i="23"/>
  <c r="N87" i="23"/>
  <c r="O87" i="23"/>
  <c r="P87" i="23"/>
  <c r="Q87" i="23"/>
  <c r="E88" i="23"/>
  <c r="F88" i="23"/>
  <c r="G88" i="23"/>
  <c r="H88" i="23"/>
  <c r="I88" i="23"/>
  <c r="J88" i="23"/>
  <c r="K88" i="23"/>
  <c r="L88" i="23"/>
  <c r="M88" i="23"/>
  <c r="N88" i="23"/>
  <c r="O88" i="23"/>
  <c r="P88" i="23"/>
  <c r="Q88" i="23"/>
  <c r="D88" i="23"/>
  <c r="D87" i="23"/>
  <c r="D20" i="23"/>
  <c r="E20" i="23"/>
  <c r="F20" i="23"/>
  <c r="G20" i="23"/>
  <c r="H20" i="23"/>
  <c r="I20" i="23"/>
  <c r="J20" i="23"/>
  <c r="K20" i="23"/>
  <c r="L20" i="23"/>
  <c r="M20" i="23"/>
  <c r="N20" i="23"/>
  <c r="O20" i="23"/>
  <c r="P20" i="23"/>
  <c r="Q20" i="23"/>
  <c r="E19" i="23"/>
  <c r="F19" i="23"/>
  <c r="G19" i="23"/>
  <c r="H19" i="23"/>
  <c r="I19" i="23"/>
  <c r="J19" i="23"/>
  <c r="K19" i="23"/>
  <c r="L19" i="23"/>
  <c r="M19" i="23"/>
  <c r="N19" i="23"/>
  <c r="O19" i="23"/>
  <c r="P19" i="23"/>
  <c r="Q19" i="23"/>
  <c r="D19" i="23"/>
  <c r="D19" i="18"/>
  <c r="E155" i="22"/>
  <c r="F155" i="22"/>
  <c r="G155" i="22"/>
  <c r="H155" i="22"/>
  <c r="I155" i="22"/>
  <c r="J155" i="22"/>
  <c r="K155" i="22"/>
  <c r="L155" i="22"/>
  <c r="M155" i="22"/>
  <c r="N155" i="22"/>
  <c r="O155" i="22"/>
  <c r="P155" i="22"/>
  <c r="Q155" i="22"/>
  <c r="E156" i="22"/>
  <c r="F156" i="22"/>
  <c r="G156" i="22"/>
  <c r="H156" i="22"/>
  <c r="I156" i="22"/>
  <c r="J156" i="22"/>
  <c r="K156" i="22"/>
  <c r="L156" i="22"/>
  <c r="M156" i="22"/>
  <c r="N156" i="22"/>
  <c r="O156" i="22"/>
  <c r="P156" i="22"/>
  <c r="Q156" i="22"/>
  <c r="D156" i="22"/>
  <c r="D155" i="22"/>
  <c r="E87" i="22"/>
  <c r="F87" i="22"/>
  <c r="G87" i="22"/>
  <c r="H87" i="22"/>
  <c r="I87" i="22"/>
  <c r="J87" i="22"/>
  <c r="K87" i="22"/>
  <c r="L87" i="22"/>
  <c r="M87" i="22"/>
  <c r="N87" i="22"/>
  <c r="O87" i="22"/>
  <c r="P87" i="22"/>
  <c r="Q87" i="22"/>
  <c r="E88" i="22"/>
  <c r="F88" i="22"/>
  <c r="G88" i="22"/>
  <c r="H88" i="22"/>
  <c r="I88" i="22"/>
  <c r="J88" i="22"/>
  <c r="K88" i="22"/>
  <c r="L88" i="22"/>
  <c r="M88" i="22"/>
  <c r="N88" i="22"/>
  <c r="O88" i="22"/>
  <c r="P88" i="22"/>
  <c r="Q88" i="22"/>
  <c r="D88" i="22"/>
  <c r="D87" i="22"/>
  <c r="E19" i="22"/>
  <c r="F19" i="22"/>
  <c r="G19" i="22"/>
  <c r="H19" i="22"/>
  <c r="I19" i="22"/>
  <c r="J19" i="22"/>
  <c r="K19" i="22"/>
  <c r="L19" i="22"/>
  <c r="M19" i="22"/>
  <c r="N19" i="22"/>
  <c r="O19" i="22"/>
  <c r="P19" i="22"/>
  <c r="Q19" i="22"/>
  <c r="E20" i="22"/>
  <c r="F20" i="22"/>
  <c r="G20" i="22"/>
  <c r="H20" i="22"/>
  <c r="I20" i="22"/>
  <c r="J20" i="22"/>
  <c r="K20" i="22"/>
  <c r="L20" i="22"/>
  <c r="M20" i="22"/>
  <c r="N20" i="22"/>
  <c r="O20" i="22"/>
  <c r="P20" i="22"/>
  <c r="Q20" i="22"/>
  <c r="D20" i="22"/>
  <c r="D19" i="22"/>
  <c r="E155" i="18"/>
  <c r="F155" i="18"/>
  <c r="G155" i="18"/>
  <c r="H155" i="18"/>
  <c r="I155" i="18"/>
  <c r="J155" i="18"/>
  <c r="K155" i="18"/>
  <c r="L155" i="18"/>
  <c r="M155" i="18"/>
  <c r="N155" i="18"/>
  <c r="O155" i="18"/>
  <c r="P155" i="18"/>
  <c r="Q155" i="18"/>
  <c r="E156" i="18"/>
  <c r="F156" i="18"/>
  <c r="G156" i="18"/>
  <c r="H156" i="18"/>
  <c r="I156" i="18"/>
  <c r="J156" i="18"/>
  <c r="K156" i="18"/>
  <c r="L156" i="18"/>
  <c r="M156" i="18"/>
  <c r="N156" i="18"/>
  <c r="O156" i="18"/>
  <c r="P156" i="18"/>
  <c r="Q156" i="18"/>
  <c r="D156" i="18"/>
  <c r="D155" i="18"/>
  <c r="E87" i="18"/>
  <c r="F87" i="18"/>
  <c r="G87" i="18"/>
  <c r="H87" i="18"/>
  <c r="I87" i="18"/>
  <c r="J87" i="18"/>
  <c r="K87" i="18"/>
  <c r="L87" i="18"/>
  <c r="M87" i="18"/>
  <c r="N87" i="18"/>
  <c r="O87" i="18"/>
  <c r="P87" i="18"/>
  <c r="Q87" i="18"/>
  <c r="E88" i="18"/>
  <c r="F88" i="18"/>
  <c r="G88" i="18"/>
  <c r="H88" i="18"/>
  <c r="I88" i="18"/>
  <c r="J88" i="18"/>
  <c r="K88" i="18"/>
  <c r="L88" i="18"/>
  <c r="M88" i="18"/>
  <c r="N88" i="18"/>
  <c r="O88" i="18"/>
  <c r="P88" i="18"/>
  <c r="Q88" i="18"/>
  <c r="D88" i="18"/>
  <c r="D87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E20" i="18"/>
  <c r="F20" i="18"/>
  <c r="G20" i="18"/>
  <c r="H20" i="18"/>
  <c r="I20" i="18"/>
  <c r="J20" i="18"/>
  <c r="K20" i="18"/>
  <c r="L20" i="18"/>
  <c r="M20" i="18"/>
  <c r="N20" i="18"/>
  <c r="O20" i="18"/>
  <c r="P20" i="18"/>
  <c r="Q20" i="18"/>
  <c r="D20" i="18"/>
  <c r="E8" i="24"/>
  <c r="F8" i="24"/>
  <c r="G8" i="24"/>
  <c r="H8" i="24"/>
  <c r="I8" i="24"/>
  <c r="J8" i="24"/>
  <c r="K8" i="24"/>
  <c r="L8" i="24"/>
  <c r="M8" i="24"/>
  <c r="N8" i="24"/>
  <c r="O8" i="24"/>
  <c r="P8" i="24"/>
  <c r="Q8" i="24"/>
  <c r="E9" i="24"/>
  <c r="F9" i="24"/>
  <c r="G9" i="24"/>
  <c r="H9" i="24"/>
  <c r="I9" i="24"/>
  <c r="J9" i="24"/>
  <c r="K9" i="24"/>
  <c r="L9" i="24"/>
  <c r="M9" i="24"/>
  <c r="N9" i="24"/>
  <c r="O9" i="24"/>
  <c r="P9" i="24"/>
  <c r="Q9" i="24"/>
  <c r="E10" i="24"/>
  <c r="F10" i="24"/>
  <c r="G10" i="24"/>
  <c r="H10" i="24"/>
  <c r="I10" i="24"/>
  <c r="J10" i="24"/>
  <c r="K10" i="24"/>
  <c r="L10" i="24"/>
  <c r="M10" i="24"/>
  <c r="N10" i="24"/>
  <c r="O10" i="24"/>
  <c r="P10" i="24"/>
  <c r="Q10" i="24"/>
  <c r="E11" i="24"/>
  <c r="F11" i="24"/>
  <c r="G11" i="24"/>
  <c r="H11" i="24"/>
  <c r="I11" i="24"/>
  <c r="J11" i="24"/>
  <c r="K11" i="24"/>
  <c r="L11" i="24"/>
  <c r="M11" i="24"/>
  <c r="N11" i="24"/>
  <c r="O11" i="24"/>
  <c r="P11" i="24"/>
  <c r="Q11" i="24"/>
  <c r="E12" i="24"/>
  <c r="F12" i="24"/>
  <c r="G12" i="24"/>
  <c r="H12" i="24"/>
  <c r="I12" i="24"/>
  <c r="J12" i="24"/>
  <c r="K12" i="24"/>
  <c r="L12" i="24"/>
  <c r="M12" i="24"/>
  <c r="N12" i="24"/>
  <c r="O12" i="24"/>
  <c r="P12" i="24"/>
  <c r="Q12" i="24"/>
  <c r="E13" i="24"/>
  <c r="F13" i="24"/>
  <c r="G13" i="24"/>
  <c r="H13" i="24"/>
  <c r="I13" i="24"/>
  <c r="J13" i="24"/>
  <c r="K13" i="24"/>
  <c r="L13" i="24"/>
  <c r="M13" i="24"/>
  <c r="N13" i="24"/>
  <c r="O13" i="24"/>
  <c r="P13" i="24"/>
  <c r="Q13" i="24"/>
  <c r="E14" i="24"/>
  <c r="F14" i="24"/>
  <c r="G14" i="24"/>
  <c r="H14" i="24"/>
  <c r="I14" i="24"/>
  <c r="J14" i="24"/>
  <c r="K14" i="24"/>
  <c r="L14" i="24"/>
  <c r="M14" i="24"/>
  <c r="N14" i="24"/>
  <c r="O14" i="24"/>
  <c r="P14" i="24"/>
  <c r="Q14" i="24"/>
  <c r="E15" i="24"/>
  <c r="F15" i="24"/>
  <c r="G15" i="24"/>
  <c r="H15" i="24"/>
  <c r="I15" i="24"/>
  <c r="J15" i="24"/>
  <c r="K15" i="24"/>
  <c r="L15" i="24"/>
  <c r="M15" i="24"/>
  <c r="N15" i="24"/>
  <c r="O15" i="24"/>
  <c r="P15" i="24"/>
  <c r="Q15" i="24"/>
  <c r="E16" i="24"/>
  <c r="F16" i="24"/>
  <c r="G16" i="24"/>
  <c r="H16" i="24"/>
  <c r="I16" i="24"/>
  <c r="J16" i="24"/>
  <c r="K16" i="24"/>
  <c r="L16" i="24"/>
  <c r="M16" i="24"/>
  <c r="N16" i="24"/>
  <c r="O16" i="24"/>
  <c r="P16" i="24"/>
  <c r="Q16" i="24"/>
  <c r="E17" i="24"/>
  <c r="F17" i="24"/>
  <c r="G17" i="24"/>
  <c r="H17" i="24"/>
  <c r="I17" i="24"/>
  <c r="J17" i="24"/>
  <c r="K17" i="24"/>
  <c r="L17" i="24"/>
  <c r="M17" i="24"/>
  <c r="N17" i="24"/>
  <c r="O17" i="24"/>
  <c r="P17" i="24"/>
  <c r="Q17" i="24"/>
  <c r="E18" i="24"/>
  <c r="F18" i="24"/>
  <c r="G18" i="24"/>
  <c r="H18" i="24"/>
  <c r="I18" i="24"/>
  <c r="J18" i="24"/>
  <c r="K18" i="24"/>
  <c r="L18" i="24"/>
  <c r="M18" i="24"/>
  <c r="N18" i="24"/>
  <c r="O18" i="24"/>
  <c r="P18" i="24"/>
  <c r="Q18" i="24"/>
  <c r="D8" i="24"/>
  <c r="D9" i="24"/>
  <c r="D10" i="24"/>
  <c r="D11" i="24"/>
  <c r="D12" i="24"/>
  <c r="D13" i="24"/>
  <c r="D14" i="24"/>
  <c r="D15" i="24"/>
  <c r="D16" i="24"/>
  <c r="D17" i="24"/>
  <c r="D18" i="24"/>
  <c r="D7" i="24"/>
  <c r="E143" i="23"/>
  <c r="F143" i="23"/>
  <c r="G143" i="23"/>
  <c r="H143" i="23"/>
  <c r="I143" i="23"/>
  <c r="J143" i="23"/>
  <c r="K143" i="23"/>
  <c r="L143" i="23"/>
  <c r="M143" i="23"/>
  <c r="N143" i="23"/>
  <c r="O143" i="23"/>
  <c r="P143" i="23"/>
  <c r="Q143" i="23"/>
  <c r="E144" i="23"/>
  <c r="F144" i="23"/>
  <c r="G144" i="23"/>
  <c r="H144" i="23"/>
  <c r="I144" i="23"/>
  <c r="J144" i="23"/>
  <c r="K144" i="23"/>
  <c r="L144" i="23"/>
  <c r="M144" i="23"/>
  <c r="N144" i="23"/>
  <c r="O144" i="23"/>
  <c r="P144" i="23"/>
  <c r="Q144" i="23"/>
  <c r="E145" i="23"/>
  <c r="F145" i="23"/>
  <c r="G145" i="23"/>
  <c r="H145" i="23"/>
  <c r="I145" i="23"/>
  <c r="J145" i="23"/>
  <c r="K145" i="23"/>
  <c r="L145" i="23"/>
  <c r="M145" i="23"/>
  <c r="N145" i="23"/>
  <c r="O145" i="23"/>
  <c r="P145" i="23"/>
  <c r="Q145" i="23"/>
  <c r="E146" i="23"/>
  <c r="F146" i="23"/>
  <c r="G146" i="23"/>
  <c r="H146" i="23"/>
  <c r="I146" i="23"/>
  <c r="J146" i="23"/>
  <c r="K146" i="23"/>
  <c r="L146" i="23"/>
  <c r="M146" i="23"/>
  <c r="N146" i="23"/>
  <c r="O146" i="23"/>
  <c r="P146" i="23"/>
  <c r="Q146" i="23"/>
  <c r="E147" i="23"/>
  <c r="F147" i="23"/>
  <c r="G147" i="23"/>
  <c r="H147" i="23"/>
  <c r="I147" i="23"/>
  <c r="J147" i="23"/>
  <c r="K147" i="23"/>
  <c r="L147" i="23"/>
  <c r="M147" i="23"/>
  <c r="N147" i="23"/>
  <c r="O147" i="23"/>
  <c r="P147" i="23"/>
  <c r="Q147" i="23"/>
  <c r="E148" i="23"/>
  <c r="F148" i="23"/>
  <c r="G148" i="23"/>
  <c r="H148" i="23"/>
  <c r="I148" i="23"/>
  <c r="J148" i="23"/>
  <c r="K148" i="23"/>
  <c r="L148" i="23"/>
  <c r="M148" i="23"/>
  <c r="N148" i="23"/>
  <c r="O148" i="23"/>
  <c r="P148" i="23"/>
  <c r="Q148" i="23"/>
  <c r="E149" i="23"/>
  <c r="F149" i="23"/>
  <c r="G149" i="23"/>
  <c r="H149" i="23"/>
  <c r="I149" i="23"/>
  <c r="J149" i="23"/>
  <c r="K149" i="23"/>
  <c r="L149" i="23"/>
  <c r="M149" i="23"/>
  <c r="N149" i="23"/>
  <c r="O149" i="23"/>
  <c r="P149" i="23"/>
  <c r="Q149" i="23"/>
  <c r="E150" i="23"/>
  <c r="F150" i="23"/>
  <c r="G150" i="23"/>
  <c r="H150" i="23"/>
  <c r="I150" i="23"/>
  <c r="J150" i="23"/>
  <c r="K150" i="23"/>
  <c r="L150" i="23"/>
  <c r="M150" i="23"/>
  <c r="N150" i="23"/>
  <c r="O150" i="23"/>
  <c r="P150" i="23"/>
  <c r="Q150" i="23"/>
  <c r="E151" i="23"/>
  <c r="F151" i="23"/>
  <c r="G151" i="23"/>
  <c r="H151" i="23"/>
  <c r="I151" i="23"/>
  <c r="J151" i="23"/>
  <c r="K151" i="23"/>
  <c r="L151" i="23"/>
  <c r="M151" i="23"/>
  <c r="N151" i="23"/>
  <c r="O151" i="23"/>
  <c r="P151" i="23"/>
  <c r="Q151" i="23"/>
  <c r="E152" i="23"/>
  <c r="F152" i="23"/>
  <c r="G152" i="23"/>
  <c r="H152" i="23"/>
  <c r="I152" i="23"/>
  <c r="J152" i="23"/>
  <c r="K152" i="23"/>
  <c r="L152" i="23"/>
  <c r="M152" i="23"/>
  <c r="N152" i="23"/>
  <c r="O152" i="23"/>
  <c r="P152" i="23"/>
  <c r="Q152" i="23"/>
  <c r="E153" i="23"/>
  <c r="F153" i="23"/>
  <c r="G153" i="23"/>
  <c r="H153" i="23"/>
  <c r="I153" i="23"/>
  <c r="J153" i="23"/>
  <c r="K153" i="23"/>
  <c r="L153" i="23"/>
  <c r="M153" i="23"/>
  <c r="N153" i="23"/>
  <c r="O153" i="23"/>
  <c r="P153" i="23"/>
  <c r="Q153" i="23"/>
  <c r="E154" i="23"/>
  <c r="F154" i="23"/>
  <c r="G154" i="23"/>
  <c r="H154" i="23"/>
  <c r="I154" i="23"/>
  <c r="J154" i="23"/>
  <c r="K154" i="23"/>
  <c r="L154" i="23"/>
  <c r="M154" i="23"/>
  <c r="N154" i="23"/>
  <c r="O154" i="23"/>
  <c r="P154" i="23"/>
  <c r="Q154" i="23"/>
  <c r="D144" i="23"/>
  <c r="D145" i="23"/>
  <c r="D146" i="23"/>
  <c r="D147" i="23"/>
  <c r="D148" i="23"/>
  <c r="D149" i="23"/>
  <c r="D150" i="23"/>
  <c r="D151" i="23"/>
  <c r="D152" i="23"/>
  <c r="D153" i="23"/>
  <c r="D154" i="23"/>
  <c r="D143" i="23"/>
  <c r="E75" i="23"/>
  <c r="F75" i="23"/>
  <c r="G75" i="23"/>
  <c r="H75" i="23"/>
  <c r="I75" i="23"/>
  <c r="J75" i="23"/>
  <c r="K75" i="23"/>
  <c r="L75" i="23"/>
  <c r="M75" i="23"/>
  <c r="N75" i="23"/>
  <c r="O75" i="23"/>
  <c r="P75" i="23"/>
  <c r="Q75" i="23"/>
  <c r="E76" i="23"/>
  <c r="F76" i="23"/>
  <c r="G76" i="23"/>
  <c r="H76" i="23"/>
  <c r="I76" i="23"/>
  <c r="J76" i="23"/>
  <c r="K76" i="23"/>
  <c r="L76" i="23"/>
  <c r="M76" i="23"/>
  <c r="N76" i="23"/>
  <c r="O76" i="23"/>
  <c r="P76" i="23"/>
  <c r="Q76" i="23"/>
  <c r="E77" i="23"/>
  <c r="F77" i="23"/>
  <c r="G77" i="23"/>
  <c r="H77" i="23"/>
  <c r="I77" i="23"/>
  <c r="J77" i="23"/>
  <c r="K77" i="23"/>
  <c r="L77" i="23"/>
  <c r="M77" i="23"/>
  <c r="N77" i="23"/>
  <c r="O77" i="23"/>
  <c r="P77" i="23"/>
  <c r="Q77" i="23"/>
  <c r="E78" i="23"/>
  <c r="F78" i="23"/>
  <c r="G78" i="23"/>
  <c r="H78" i="23"/>
  <c r="I78" i="23"/>
  <c r="J78" i="23"/>
  <c r="K78" i="23"/>
  <c r="L78" i="23"/>
  <c r="M78" i="23"/>
  <c r="N78" i="23"/>
  <c r="O78" i="23"/>
  <c r="P78" i="23"/>
  <c r="Q78" i="23"/>
  <c r="E79" i="23"/>
  <c r="F79" i="23"/>
  <c r="G79" i="23"/>
  <c r="H79" i="23"/>
  <c r="I79" i="23"/>
  <c r="J79" i="23"/>
  <c r="K79" i="23"/>
  <c r="L79" i="23"/>
  <c r="M79" i="23"/>
  <c r="N79" i="23"/>
  <c r="O79" i="23"/>
  <c r="P79" i="23"/>
  <c r="Q79" i="23"/>
  <c r="E80" i="23"/>
  <c r="F80" i="23"/>
  <c r="G80" i="23"/>
  <c r="H80" i="23"/>
  <c r="I80" i="23"/>
  <c r="J80" i="23"/>
  <c r="K80" i="23"/>
  <c r="L80" i="23"/>
  <c r="M80" i="23"/>
  <c r="N80" i="23"/>
  <c r="O80" i="23"/>
  <c r="P80" i="23"/>
  <c r="Q80" i="23"/>
  <c r="E81" i="23"/>
  <c r="F81" i="23"/>
  <c r="G81" i="23"/>
  <c r="H81" i="23"/>
  <c r="I81" i="23"/>
  <c r="J81" i="23"/>
  <c r="K81" i="23"/>
  <c r="L81" i="23"/>
  <c r="M81" i="23"/>
  <c r="N81" i="23"/>
  <c r="O81" i="23"/>
  <c r="P81" i="23"/>
  <c r="Q81" i="23"/>
  <c r="E82" i="23"/>
  <c r="F82" i="23"/>
  <c r="G82" i="23"/>
  <c r="H82" i="23"/>
  <c r="I82" i="23"/>
  <c r="J82" i="23"/>
  <c r="K82" i="23"/>
  <c r="L82" i="23"/>
  <c r="M82" i="23"/>
  <c r="N82" i="23"/>
  <c r="O82" i="23"/>
  <c r="P82" i="23"/>
  <c r="Q82" i="23"/>
  <c r="E83" i="23"/>
  <c r="F83" i="23"/>
  <c r="G83" i="23"/>
  <c r="H83" i="23"/>
  <c r="I83" i="23"/>
  <c r="J83" i="23"/>
  <c r="K83" i="23"/>
  <c r="L83" i="23"/>
  <c r="M83" i="23"/>
  <c r="N83" i="23"/>
  <c r="O83" i="23"/>
  <c r="P83" i="23"/>
  <c r="Q83" i="23"/>
  <c r="E84" i="23"/>
  <c r="F84" i="23"/>
  <c r="G84" i="23"/>
  <c r="H84" i="23"/>
  <c r="I84" i="23"/>
  <c r="J84" i="23"/>
  <c r="K84" i="23"/>
  <c r="L84" i="23"/>
  <c r="M84" i="23"/>
  <c r="N84" i="23"/>
  <c r="O84" i="23"/>
  <c r="P84" i="23"/>
  <c r="Q84" i="23"/>
  <c r="E85" i="23"/>
  <c r="F85" i="23"/>
  <c r="G85" i="23"/>
  <c r="H85" i="23"/>
  <c r="I85" i="23"/>
  <c r="J85" i="23"/>
  <c r="K85" i="23"/>
  <c r="L85" i="23"/>
  <c r="M85" i="23"/>
  <c r="N85" i="23"/>
  <c r="O85" i="23"/>
  <c r="P85" i="23"/>
  <c r="Q85" i="23"/>
  <c r="E86" i="23"/>
  <c r="F86" i="23"/>
  <c r="G86" i="23"/>
  <c r="H86" i="23"/>
  <c r="I86" i="23"/>
  <c r="J86" i="23"/>
  <c r="K86" i="23"/>
  <c r="L86" i="23"/>
  <c r="M86" i="23"/>
  <c r="N86" i="23"/>
  <c r="O86" i="23"/>
  <c r="P86" i="23"/>
  <c r="Q86" i="23"/>
  <c r="D76" i="23"/>
  <c r="D77" i="23"/>
  <c r="D78" i="23"/>
  <c r="D79" i="23"/>
  <c r="D80" i="23"/>
  <c r="D81" i="23"/>
  <c r="D82" i="23"/>
  <c r="D83" i="23"/>
  <c r="D84" i="23"/>
  <c r="D85" i="23"/>
  <c r="D86" i="23"/>
  <c r="D75" i="23"/>
  <c r="E7" i="23"/>
  <c r="F7" i="23"/>
  <c r="G7" i="23"/>
  <c r="H7" i="23"/>
  <c r="I7" i="23"/>
  <c r="J7" i="23"/>
  <c r="K7" i="23"/>
  <c r="L7" i="23"/>
  <c r="M7" i="23"/>
  <c r="N7" i="23"/>
  <c r="O7" i="23"/>
  <c r="P7" i="23"/>
  <c r="Q7" i="23"/>
  <c r="E8" i="23"/>
  <c r="F8" i="23"/>
  <c r="G8" i="23"/>
  <c r="H8" i="23"/>
  <c r="I8" i="23"/>
  <c r="J8" i="23"/>
  <c r="K8" i="23"/>
  <c r="L8" i="23"/>
  <c r="M8" i="23"/>
  <c r="N8" i="23"/>
  <c r="O8" i="23"/>
  <c r="P8" i="23"/>
  <c r="Q8" i="23"/>
  <c r="E9" i="23"/>
  <c r="F9" i="23"/>
  <c r="G9" i="23"/>
  <c r="H9" i="23"/>
  <c r="I9" i="23"/>
  <c r="J9" i="23"/>
  <c r="K9" i="23"/>
  <c r="L9" i="23"/>
  <c r="M9" i="23"/>
  <c r="N9" i="23"/>
  <c r="O9" i="23"/>
  <c r="P9" i="23"/>
  <c r="Q9" i="23"/>
  <c r="E10" i="23"/>
  <c r="F10" i="23"/>
  <c r="G10" i="23"/>
  <c r="H10" i="23"/>
  <c r="I10" i="23"/>
  <c r="J10" i="23"/>
  <c r="K10" i="23"/>
  <c r="L10" i="23"/>
  <c r="M10" i="23"/>
  <c r="N10" i="23"/>
  <c r="O10" i="23"/>
  <c r="P10" i="23"/>
  <c r="Q10" i="23"/>
  <c r="E11" i="23"/>
  <c r="F11" i="23"/>
  <c r="G11" i="23"/>
  <c r="H11" i="23"/>
  <c r="I11" i="23"/>
  <c r="J11" i="23"/>
  <c r="K11" i="23"/>
  <c r="L11" i="23"/>
  <c r="M11" i="23"/>
  <c r="N11" i="23"/>
  <c r="O11" i="23"/>
  <c r="P11" i="23"/>
  <c r="Q11" i="23"/>
  <c r="E12" i="23"/>
  <c r="F12" i="23"/>
  <c r="G12" i="23"/>
  <c r="H12" i="23"/>
  <c r="I12" i="23"/>
  <c r="J12" i="23"/>
  <c r="K12" i="23"/>
  <c r="L12" i="23"/>
  <c r="M12" i="23"/>
  <c r="N12" i="23"/>
  <c r="O12" i="23"/>
  <c r="P12" i="23"/>
  <c r="Q12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E14" i="23"/>
  <c r="F14" i="23"/>
  <c r="G14" i="23"/>
  <c r="H14" i="23"/>
  <c r="I14" i="23"/>
  <c r="J14" i="23"/>
  <c r="K14" i="23"/>
  <c r="L14" i="23"/>
  <c r="M14" i="23"/>
  <c r="N14" i="23"/>
  <c r="O14" i="23"/>
  <c r="P14" i="23"/>
  <c r="Q14" i="23"/>
  <c r="E15" i="23"/>
  <c r="F15" i="23"/>
  <c r="G15" i="23"/>
  <c r="H15" i="23"/>
  <c r="I15" i="23"/>
  <c r="J15" i="23"/>
  <c r="K15" i="23"/>
  <c r="L15" i="23"/>
  <c r="M15" i="23"/>
  <c r="N15" i="23"/>
  <c r="O15" i="23"/>
  <c r="P15" i="23"/>
  <c r="Q15" i="23"/>
  <c r="E16" i="23"/>
  <c r="F16" i="23"/>
  <c r="G16" i="23"/>
  <c r="H16" i="23"/>
  <c r="I16" i="23"/>
  <c r="J16" i="23"/>
  <c r="K16" i="23"/>
  <c r="L16" i="23"/>
  <c r="M16" i="23"/>
  <c r="N16" i="23"/>
  <c r="O16" i="23"/>
  <c r="P16" i="23"/>
  <c r="Q16" i="23"/>
  <c r="E17" i="23"/>
  <c r="F17" i="23"/>
  <c r="G17" i="23"/>
  <c r="H17" i="23"/>
  <c r="I17" i="23"/>
  <c r="J17" i="23"/>
  <c r="K17" i="23"/>
  <c r="L17" i="23"/>
  <c r="M17" i="23"/>
  <c r="N17" i="23"/>
  <c r="O17" i="23"/>
  <c r="P17" i="23"/>
  <c r="Q17" i="23"/>
  <c r="E18" i="23"/>
  <c r="F18" i="23"/>
  <c r="G18" i="23"/>
  <c r="H18" i="23"/>
  <c r="I18" i="23"/>
  <c r="J18" i="23"/>
  <c r="K18" i="23"/>
  <c r="L18" i="23"/>
  <c r="M18" i="23"/>
  <c r="N18" i="23"/>
  <c r="O18" i="23"/>
  <c r="P18" i="23"/>
  <c r="Q18" i="23"/>
  <c r="D8" i="23"/>
  <c r="D9" i="23"/>
  <c r="D10" i="23"/>
  <c r="D11" i="23"/>
  <c r="D12" i="23"/>
  <c r="D13" i="23"/>
  <c r="D14" i="23"/>
  <c r="D15" i="23"/>
  <c r="D16" i="23"/>
  <c r="D17" i="23"/>
  <c r="D18" i="23"/>
  <c r="D7" i="23"/>
  <c r="E143" i="22"/>
  <c r="F143" i="22"/>
  <c r="G143" i="22"/>
  <c r="H143" i="22"/>
  <c r="I143" i="22"/>
  <c r="J143" i="22"/>
  <c r="K143" i="22"/>
  <c r="L143" i="22"/>
  <c r="M143" i="22"/>
  <c r="N143" i="22"/>
  <c r="O143" i="22"/>
  <c r="P143" i="22"/>
  <c r="Q143" i="22"/>
  <c r="E144" i="22"/>
  <c r="F144" i="22"/>
  <c r="G144" i="22"/>
  <c r="H144" i="22"/>
  <c r="I144" i="22"/>
  <c r="J144" i="22"/>
  <c r="K144" i="22"/>
  <c r="L144" i="22"/>
  <c r="M144" i="22"/>
  <c r="N144" i="22"/>
  <c r="O144" i="22"/>
  <c r="P144" i="22"/>
  <c r="Q144" i="22"/>
  <c r="E145" i="22"/>
  <c r="F145" i="22"/>
  <c r="G145" i="22"/>
  <c r="H145" i="22"/>
  <c r="I145" i="22"/>
  <c r="J145" i="22"/>
  <c r="K145" i="22"/>
  <c r="L145" i="22"/>
  <c r="M145" i="22"/>
  <c r="N145" i="22"/>
  <c r="O145" i="22"/>
  <c r="P145" i="22"/>
  <c r="Q145" i="22"/>
  <c r="E146" i="22"/>
  <c r="F146" i="22"/>
  <c r="G146" i="22"/>
  <c r="H146" i="22"/>
  <c r="I146" i="22"/>
  <c r="J146" i="22"/>
  <c r="K146" i="22"/>
  <c r="L146" i="22"/>
  <c r="M146" i="22"/>
  <c r="N146" i="22"/>
  <c r="O146" i="22"/>
  <c r="P146" i="22"/>
  <c r="Q146" i="22"/>
  <c r="E147" i="22"/>
  <c r="F147" i="22"/>
  <c r="G147" i="22"/>
  <c r="H147" i="22"/>
  <c r="I147" i="22"/>
  <c r="J147" i="22"/>
  <c r="K147" i="22"/>
  <c r="L147" i="22"/>
  <c r="M147" i="22"/>
  <c r="N147" i="22"/>
  <c r="O147" i="22"/>
  <c r="P147" i="22"/>
  <c r="Q147" i="22"/>
  <c r="E148" i="22"/>
  <c r="F148" i="22"/>
  <c r="G148" i="22"/>
  <c r="H148" i="22"/>
  <c r="I148" i="22"/>
  <c r="J148" i="22"/>
  <c r="K148" i="22"/>
  <c r="L148" i="22"/>
  <c r="M148" i="22"/>
  <c r="N148" i="22"/>
  <c r="O148" i="22"/>
  <c r="P148" i="22"/>
  <c r="Q148" i="22"/>
  <c r="E149" i="22"/>
  <c r="F149" i="22"/>
  <c r="G149" i="22"/>
  <c r="H149" i="22"/>
  <c r="I149" i="22"/>
  <c r="J149" i="22"/>
  <c r="K149" i="22"/>
  <c r="L149" i="22"/>
  <c r="M149" i="22"/>
  <c r="N149" i="22"/>
  <c r="O149" i="22"/>
  <c r="P149" i="22"/>
  <c r="Q149" i="22"/>
  <c r="E150" i="22"/>
  <c r="F150" i="22"/>
  <c r="G150" i="22"/>
  <c r="H150" i="22"/>
  <c r="I150" i="22"/>
  <c r="J150" i="22"/>
  <c r="K150" i="22"/>
  <c r="L150" i="22"/>
  <c r="M150" i="22"/>
  <c r="N150" i="22"/>
  <c r="O150" i="22"/>
  <c r="P150" i="22"/>
  <c r="Q150" i="22"/>
  <c r="E151" i="22"/>
  <c r="F151" i="22"/>
  <c r="G151" i="22"/>
  <c r="H151" i="22"/>
  <c r="I151" i="22"/>
  <c r="J151" i="22"/>
  <c r="K151" i="22"/>
  <c r="L151" i="22"/>
  <c r="M151" i="22"/>
  <c r="N151" i="22"/>
  <c r="O151" i="22"/>
  <c r="P151" i="22"/>
  <c r="Q151" i="22"/>
  <c r="E152" i="22"/>
  <c r="F152" i="22"/>
  <c r="G152" i="22"/>
  <c r="H152" i="22"/>
  <c r="I152" i="22"/>
  <c r="J152" i="22"/>
  <c r="K152" i="22"/>
  <c r="L152" i="22"/>
  <c r="M152" i="22"/>
  <c r="N152" i="22"/>
  <c r="O152" i="22"/>
  <c r="P152" i="22"/>
  <c r="Q152" i="22"/>
  <c r="E153" i="22"/>
  <c r="F153" i="22"/>
  <c r="G153" i="22"/>
  <c r="H153" i="22"/>
  <c r="I153" i="22"/>
  <c r="J153" i="22"/>
  <c r="K153" i="22"/>
  <c r="L153" i="22"/>
  <c r="M153" i="22"/>
  <c r="N153" i="22"/>
  <c r="O153" i="22"/>
  <c r="P153" i="22"/>
  <c r="Q153" i="22"/>
  <c r="E154" i="22"/>
  <c r="F154" i="22"/>
  <c r="G154" i="22"/>
  <c r="H154" i="22"/>
  <c r="I154" i="22"/>
  <c r="J154" i="22"/>
  <c r="K154" i="22"/>
  <c r="L154" i="22"/>
  <c r="M154" i="22"/>
  <c r="N154" i="22"/>
  <c r="O154" i="22"/>
  <c r="P154" i="22"/>
  <c r="Q154" i="22"/>
  <c r="D144" i="22"/>
  <c r="D145" i="22"/>
  <c r="D146" i="22"/>
  <c r="D147" i="22"/>
  <c r="D148" i="22"/>
  <c r="D149" i="22"/>
  <c r="D150" i="22"/>
  <c r="D151" i="22"/>
  <c r="D152" i="22"/>
  <c r="D153" i="22"/>
  <c r="D154" i="22"/>
  <c r="D143" i="22"/>
  <c r="E75" i="22"/>
  <c r="F75" i="22"/>
  <c r="G75" i="22"/>
  <c r="H75" i="22"/>
  <c r="I75" i="22"/>
  <c r="J75" i="22"/>
  <c r="K75" i="22"/>
  <c r="L75" i="22"/>
  <c r="M75" i="22"/>
  <c r="N75" i="22"/>
  <c r="O75" i="22"/>
  <c r="P75" i="22"/>
  <c r="Q75" i="22"/>
  <c r="E76" i="22"/>
  <c r="F76" i="22"/>
  <c r="G76" i="22"/>
  <c r="H76" i="22"/>
  <c r="I76" i="22"/>
  <c r="J76" i="22"/>
  <c r="K76" i="22"/>
  <c r="L76" i="22"/>
  <c r="M76" i="22"/>
  <c r="N76" i="22"/>
  <c r="O76" i="22"/>
  <c r="P76" i="22"/>
  <c r="Q76" i="22"/>
  <c r="E77" i="22"/>
  <c r="F77" i="22"/>
  <c r="G77" i="22"/>
  <c r="H77" i="22"/>
  <c r="I77" i="22"/>
  <c r="J77" i="22"/>
  <c r="K77" i="22"/>
  <c r="L77" i="22"/>
  <c r="M77" i="22"/>
  <c r="N77" i="22"/>
  <c r="O77" i="22"/>
  <c r="P77" i="22"/>
  <c r="Q77" i="22"/>
  <c r="E78" i="22"/>
  <c r="F78" i="22"/>
  <c r="G78" i="22"/>
  <c r="H78" i="22"/>
  <c r="I78" i="22"/>
  <c r="J78" i="22"/>
  <c r="K78" i="22"/>
  <c r="L78" i="22"/>
  <c r="M78" i="22"/>
  <c r="N78" i="22"/>
  <c r="O78" i="22"/>
  <c r="P78" i="22"/>
  <c r="Q78" i="22"/>
  <c r="E79" i="22"/>
  <c r="F79" i="22"/>
  <c r="G79" i="22"/>
  <c r="H79" i="22"/>
  <c r="I79" i="22"/>
  <c r="J79" i="22"/>
  <c r="K79" i="22"/>
  <c r="L79" i="22"/>
  <c r="M79" i="22"/>
  <c r="N79" i="22"/>
  <c r="O79" i="22"/>
  <c r="P79" i="22"/>
  <c r="Q79" i="22"/>
  <c r="E80" i="22"/>
  <c r="F80" i="22"/>
  <c r="G80" i="22"/>
  <c r="H80" i="22"/>
  <c r="I80" i="22"/>
  <c r="J80" i="22"/>
  <c r="K80" i="22"/>
  <c r="L80" i="22"/>
  <c r="M80" i="22"/>
  <c r="N80" i="22"/>
  <c r="O80" i="22"/>
  <c r="P80" i="22"/>
  <c r="Q80" i="22"/>
  <c r="E81" i="22"/>
  <c r="F81" i="22"/>
  <c r="G81" i="22"/>
  <c r="H81" i="22"/>
  <c r="I81" i="22"/>
  <c r="J81" i="22"/>
  <c r="K81" i="22"/>
  <c r="L81" i="22"/>
  <c r="M81" i="22"/>
  <c r="N81" i="22"/>
  <c r="O81" i="22"/>
  <c r="P81" i="22"/>
  <c r="Q81" i="22"/>
  <c r="E82" i="22"/>
  <c r="F82" i="22"/>
  <c r="G82" i="22"/>
  <c r="H82" i="22"/>
  <c r="I82" i="22"/>
  <c r="J82" i="22"/>
  <c r="K82" i="22"/>
  <c r="L82" i="22"/>
  <c r="M82" i="22"/>
  <c r="N82" i="22"/>
  <c r="O82" i="22"/>
  <c r="P82" i="22"/>
  <c r="Q82" i="22"/>
  <c r="E83" i="22"/>
  <c r="F83" i="22"/>
  <c r="G83" i="22"/>
  <c r="H83" i="22"/>
  <c r="I83" i="22"/>
  <c r="J83" i="22"/>
  <c r="K83" i="22"/>
  <c r="L83" i="22"/>
  <c r="M83" i="22"/>
  <c r="N83" i="22"/>
  <c r="O83" i="22"/>
  <c r="P83" i="22"/>
  <c r="Q83" i="22"/>
  <c r="E84" i="22"/>
  <c r="F84" i="22"/>
  <c r="G84" i="22"/>
  <c r="H84" i="22"/>
  <c r="I84" i="22"/>
  <c r="J84" i="22"/>
  <c r="K84" i="22"/>
  <c r="L84" i="22"/>
  <c r="M84" i="22"/>
  <c r="N84" i="22"/>
  <c r="O84" i="22"/>
  <c r="P84" i="22"/>
  <c r="Q84" i="22"/>
  <c r="E85" i="22"/>
  <c r="F85" i="22"/>
  <c r="G85" i="22"/>
  <c r="H85" i="22"/>
  <c r="I85" i="22"/>
  <c r="J85" i="22"/>
  <c r="K85" i="22"/>
  <c r="L85" i="22"/>
  <c r="M85" i="22"/>
  <c r="N85" i="22"/>
  <c r="O85" i="22"/>
  <c r="P85" i="22"/>
  <c r="Q85" i="22"/>
  <c r="E86" i="22"/>
  <c r="F86" i="22"/>
  <c r="G86" i="22"/>
  <c r="H86" i="22"/>
  <c r="I86" i="22"/>
  <c r="J86" i="22"/>
  <c r="K86" i="22"/>
  <c r="L86" i="22"/>
  <c r="M86" i="22"/>
  <c r="N86" i="22"/>
  <c r="O86" i="22"/>
  <c r="P86" i="22"/>
  <c r="Q86" i="22"/>
  <c r="D76" i="22"/>
  <c r="D77" i="22"/>
  <c r="D78" i="22"/>
  <c r="D79" i="22"/>
  <c r="D80" i="22"/>
  <c r="D81" i="22"/>
  <c r="D82" i="22"/>
  <c r="D83" i="22"/>
  <c r="D84" i="22"/>
  <c r="D85" i="22"/>
  <c r="D86" i="22"/>
  <c r="D75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E8" i="22"/>
  <c r="F8" i="22"/>
  <c r="G8" i="22"/>
  <c r="H8" i="22"/>
  <c r="I8" i="22"/>
  <c r="J8" i="22"/>
  <c r="K8" i="22"/>
  <c r="L8" i="22"/>
  <c r="M8" i="22"/>
  <c r="N8" i="22"/>
  <c r="O8" i="22"/>
  <c r="P8" i="22"/>
  <c r="Q8" i="22"/>
  <c r="E9" i="22"/>
  <c r="F9" i="22"/>
  <c r="G9" i="22"/>
  <c r="H9" i="22"/>
  <c r="I9" i="22"/>
  <c r="J9" i="22"/>
  <c r="K9" i="22"/>
  <c r="L9" i="22"/>
  <c r="M9" i="22"/>
  <c r="N9" i="22"/>
  <c r="O9" i="22"/>
  <c r="P9" i="22"/>
  <c r="Q9" i="22"/>
  <c r="E10" i="22"/>
  <c r="F10" i="22"/>
  <c r="G10" i="22"/>
  <c r="H10" i="22"/>
  <c r="I10" i="22"/>
  <c r="J10" i="22"/>
  <c r="K10" i="22"/>
  <c r="L10" i="22"/>
  <c r="M10" i="22"/>
  <c r="N10" i="22"/>
  <c r="O10" i="22"/>
  <c r="P10" i="22"/>
  <c r="Q10" i="22"/>
  <c r="E11" i="22"/>
  <c r="F11" i="22"/>
  <c r="G11" i="22"/>
  <c r="H11" i="22"/>
  <c r="I11" i="22"/>
  <c r="J11" i="22"/>
  <c r="K11" i="22"/>
  <c r="L11" i="22"/>
  <c r="M11" i="22"/>
  <c r="N11" i="22"/>
  <c r="O11" i="22"/>
  <c r="P11" i="22"/>
  <c r="Q11" i="22"/>
  <c r="E12" i="22"/>
  <c r="F12" i="22"/>
  <c r="G12" i="22"/>
  <c r="H12" i="22"/>
  <c r="I12" i="22"/>
  <c r="J12" i="22"/>
  <c r="K12" i="22"/>
  <c r="L12" i="22"/>
  <c r="M12" i="22"/>
  <c r="N12" i="22"/>
  <c r="O12" i="22"/>
  <c r="P12" i="22"/>
  <c r="Q12" i="22"/>
  <c r="E13" i="22"/>
  <c r="F13" i="22"/>
  <c r="G13" i="22"/>
  <c r="H13" i="22"/>
  <c r="I13" i="22"/>
  <c r="J13" i="22"/>
  <c r="K13" i="22"/>
  <c r="L13" i="22"/>
  <c r="M13" i="22"/>
  <c r="N13" i="22"/>
  <c r="O13" i="22"/>
  <c r="P13" i="22"/>
  <c r="Q13" i="22"/>
  <c r="E14" i="22"/>
  <c r="F14" i="22"/>
  <c r="G14" i="22"/>
  <c r="H14" i="22"/>
  <c r="I14" i="22"/>
  <c r="J14" i="22"/>
  <c r="K14" i="22"/>
  <c r="L14" i="22"/>
  <c r="M14" i="22"/>
  <c r="N14" i="22"/>
  <c r="O14" i="22"/>
  <c r="P14" i="22"/>
  <c r="Q14" i="22"/>
  <c r="E15" i="22"/>
  <c r="F15" i="22"/>
  <c r="G15" i="22"/>
  <c r="H15" i="22"/>
  <c r="I15" i="22"/>
  <c r="J15" i="22"/>
  <c r="K15" i="22"/>
  <c r="L15" i="22"/>
  <c r="M15" i="22"/>
  <c r="N15" i="22"/>
  <c r="O15" i="22"/>
  <c r="P15" i="22"/>
  <c r="Q15" i="22"/>
  <c r="E16" i="22"/>
  <c r="F16" i="22"/>
  <c r="G16" i="22"/>
  <c r="H16" i="22"/>
  <c r="I16" i="22"/>
  <c r="J16" i="22"/>
  <c r="K16" i="22"/>
  <c r="L16" i="22"/>
  <c r="M16" i="22"/>
  <c r="N16" i="22"/>
  <c r="O16" i="22"/>
  <c r="P16" i="22"/>
  <c r="Q16" i="22"/>
  <c r="E17" i="22"/>
  <c r="F17" i="22"/>
  <c r="G17" i="22"/>
  <c r="H17" i="22"/>
  <c r="I17" i="22"/>
  <c r="J17" i="22"/>
  <c r="K17" i="22"/>
  <c r="L17" i="22"/>
  <c r="M17" i="22"/>
  <c r="N17" i="22"/>
  <c r="O17" i="22"/>
  <c r="P17" i="22"/>
  <c r="Q17" i="22"/>
  <c r="E18" i="22"/>
  <c r="F18" i="22"/>
  <c r="G18" i="22"/>
  <c r="H18" i="22"/>
  <c r="I18" i="22"/>
  <c r="J18" i="22"/>
  <c r="K18" i="22"/>
  <c r="L18" i="22"/>
  <c r="M18" i="22"/>
  <c r="N18" i="22"/>
  <c r="O18" i="22"/>
  <c r="P18" i="22"/>
  <c r="Q18" i="22"/>
  <c r="D8" i="22"/>
  <c r="D9" i="22"/>
  <c r="D10" i="22"/>
  <c r="D11" i="22"/>
  <c r="D12" i="22"/>
  <c r="D13" i="22"/>
  <c r="D14" i="22"/>
  <c r="D15" i="22"/>
  <c r="D16" i="22"/>
  <c r="D17" i="22"/>
  <c r="D18" i="22"/>
  <c r="D7" i="22"/>
  <c r="E143" i="18"/>
  <c r="F143" i="18"/>
  <c r="G143" i="18"/>
  <c r="H143" i="18"/>
  <c r="I143" i="18"/>
  <c r="J143" i="18"/>
  <c r="K143" i="18"/>
  <c r="L143" i="18"/>
  <c r="M143" i="18"/>
  <c r="N143" i="18"/>
  <c r="O143" i="18"/>
  <c r="P143" i="18"/>
  <c r="Q143" i="18"/>
  <c r="E144" i="18"/>
  <c r="F144" i="18"/>
  <c r="G144" i="18"/>
  <c r="H144" i="18"/>
  <c r="I144" i="18"/>
  <c r="J144" i="18"/>
  <c r="K144" i="18"/>
  <c r="L144" i="18"/>
  <c r="M144" i="18"/>
  <c r="N144" i="18"/>
  <c r="O144" i="18"/>
  <c r="P144" i="18"/>
  <c r="Q144" i="18"/>
  <c r="E145" i="18"/>
  <c r="F145" i="18"/>
  <c r="G145" i="18"/>
  <c r="H145" i="18"/>
  <c r="I145" i="18"/>
  <c r="J145" i="18"/>
  <c r="K145" i="18"/>
  <c r="L145" i="18"/>
  <c r="M145" i="18"/>
  <c r="N145" i="18"/>
  <c r="O145" i="18"/>
  <c r="P145" i="18"/>
  <c r="Q145" i="18"/>
  <c r="E146" i="18"/>
  <c r="F146" i="18"/>
  <c r="G146" i="18"/>
  <c r="H146" i="18"/>
  <c r="I146" i="18"/>
  <c r="J146" i="18"/>
  <c r="K146" i="18"/>
  <c r="L146" i="18"/>
  <c r="M146" i="18"/>
  <c r="N146" i="18"/>
  <c r="O146" i="18"/>
  <c r="P146" i="18"/>
  <c r="Q146" i="18"/>
  <c r="E147" i="18"/>
  <c r="F147" i="18"/>
  <c r="G147" i="18"/>
  <c r="H147" i="18"/>
  <c r="I147" i="18"/>
  <c r="J147" i="18"/>
  <c r="K147" i="18"/>
  <c r="L147" i="18"/>
  <c r="M147" i="18"/>
  <c r="N147" i="18"/>
  <c r="O147" i="18"/>
  <c r="P147" i="18"/>
  <c r="Q147" i="18"/>
  <c r="E148" i="18"/>
  <c r="F148" i="18"/>
  <c r="G148" i="18"/>
  <c r="H148" i="18"/>
  <c r="I148" i="18"/>
  <c r="J148" i="18"/>
  <c r="K148" i="18"/>
  <c r="L148" i="18"/>
  <c r="M148" i="18"/>
  <c r="N148" i="18"/>
  <c r="O148" i="18"/>
  <c r="P148" i="18"/>
  <c r="Q148" i="18"/>
  <c r="E149" i="18"/>
  <c r="F149" i="18"/>
  <c r="G149" i="18"/>
  <c r="H149" i="18"/>
  <c r="I149" i="18"/>
  <c r="J149" i="18"/>
  <c r="K149" i="18"/>
  <c r="L149" i="18"/>
  <c r="M149" i="18"/>
  <c r="N149" i="18"/>
  <c r="O149" i="18"/>
  <c r="P149" i="18"/>
  <c r="Q149" i="18"/>
  <c r="E150" i="18"/>
  <c r="F150" i="18"/>
  <c r="G150" i="18"/>
  <c r="H150" i="18"/>
  <c r="I150" i="18"/>
  <c r="J150" i="18"/>
  <c r="K150" i="18"/>
  <c r="L150" i="18"/>
  <c r="M150" i="18"/>
  <c r="N150" i="18"/>
  <c r="O150" i="18"/>
  <c r="P150" i="18"/>
  <c r="Q150" i="18"/>
  <c r="E151" i="18"/>
  <c r="F151" i="18"/>
  <c r="G151" i="18"/>
  <c r="H151" i="18"/>
  <c r="I151" i="18"/>
  <c r="J151" i="18"/>
  <c r="K151" i="18"/>
  <c r="L151" i="18"/>
  <c r="M151" i="18"/>
  <c r="N151" i="18"/>
  <c r="O151" i="18"/>
  <c r="P151" i="18"/>
  <c r="Q151" i="18"/>
  <c r="E152" i="18"/>
  <c r="F152" i="18"/>
  <c r="G152" i="18"/>
  <c r="H152" i="18"/>
  <c r="I152" i="18"/>
  <c r="J152" i="18"/>
  <c r="K152" i="18"/>
  <c r="L152" i="18"/>
  <c r="M152" i="18"/>
  <c r="N152" i="18"/>
  <c r="O152" i="18"/>
  <c r="P152" i="18"/>
  <c r="Q152" i="18"/>
  <c r="E153" i="18"/>
  <c r="F153" i="18"/>
  <c r="G153" i="18"/>
  <c r="H153" i="18"/>
  <c r="I153" i="18"/>
  <c r="J153" i="18"/>
  <c r="K153" i="18"/>
  <c r="L153" i="18"/>
  <c r="M153" i="18"/>
  <c r="N153" i="18"/>
  <c r="O153" i="18"/>
  <c r="P153" i="18"/>
  <c r="Q153" i="18"/>
  <c r="E154" i="18"/>
  <c r="F154" i="18"/>
  <c r="G154" i="18"/>
  <c r="H154" i="18"/>
  <c r="I154" i="18"/>
  <c r="J154" i="18"/>
  <c r="K154" i="18"/>
  <c r="L154" i="18"/>
  <c r="M154" i="18"/>
  <c r="N154" i="18"/>
  <c r="O154" i="18"/>
  <c r="P154" i="18"/>
  <c r="Q154" i="18"/>
  <c r="D144" i="18"/>
  <c r="D145" i="18"/>
  <c r="D146" i="18"/>
  <c r="D147" i="18"/>
  <c r="D148" i="18"/>
  <c r="D149" i="18"/>
  <c r="D150" i="18"/>
  <c r="D151" i="18"/>
  <c r="D152" i="18"/>
  <c r="D153" i="18"/>
  <c r="D154" i="18"/>
  <c r="D143" i="18"/>
  <c r="E75" i="18"/>
  <c r="F75" i="18"/>
  <c r="G75" i="18"/>
  <c r="H75" i="18"/>
  <c r="I75" i="18"/>
  <c r="J75" i="18"/>
  <c r="K75" i="18"/>
  <c r="L75" i="18"/>
  <c r="M75" i="18"/>
  <c r="N75" i="18"/>
  <c r="O75" i="18"/>
  <c r="P75" i="18"/>
  <c r="Q75" i="18"/>
  <c r="E76" i="18"/>
  <c r="F76" i="18"/>
  <c r="G76" i="18"/>
  <c r="H76" i="18"/>
  <c r="I76" i="18"/>
  <c r="J76" i="18"/>
  <c r="K76" i="18"/>
  <c r="L76" i="18"/>
  <c r="M76" i="18"/>
  <c r="N76" i="18"/>
  <c r="O76" i="18"/>
  <c r="P76" i="18"/>
  <c r="Q76" i="18"/>
  <c r="E77" i="18"/>
  <c r="F77" i="18"/>
  <c r="G77" i="18"/>
  <c r="H77" i="18"/>
  <c r="I77" i="18"/>
  <c r="J77" i="18"/>
  <c r="K77" i="18"/>
  <c r="L77" i="18"/>
  <c r="M77" i="18"/>
  <c r="N77" i="18"/>
  <c r="O77" i="18"/>
  <c r="P77" i="18"/>
  <c r="Q77" i="18"/>
  <c r="E78" i="18"/>
  <c r="F78" i="18"/>
  <c r="G78" i="18"/>
  <c r="H78" i="18"/>
  <c r="I78" i="18"/>
  <c r="J78" i="18"/>
  <c r="K78" i="18"/>
  <c r="L78" i="18"/>
  <c r="M78" i="18"/>
  <c r="N78" i="18"/>
  <c r="O78" i="18"/>
  <c r="P78" i="18"/>
  <c r="Q78" i="18"/>
  <c r="E79" i="18"/>
  <c r="F79" i="18"/>
  <c r="G79" i="18"/>
  <c r="H79" i="18"/>
  <c r="I79" i="18"/>
  <c r="J79" i="18"/>
  <c r="K79" i="18"/>
  <c r="L79" i="18"/>
  <c r="M79" i="18"/>
  <c r="N79" i="18"/>
  <c r="O79" i="18"/>
  <c r="P79" i="18"/>
  <c r="Q79" i="18"/>
  <c r="E80" i="18"/>
  <c r="F80" i="18"/>
  <c r="G80" i="18"/>
  <c r="H80" i="18"/>
  <c r="I80" i="18"/>
  <c r="J80" i="18"/>
  <c r="K80" i="18"/>
  <c r="L80" i="18"/>
  <c r="M80" i="18"/>
  <c r="N80" i="18"/>
  <c r="O80" i="18"/>
  <c r="P80" i="18"/>
  <c r="Q80" i="18"/>
  <c r="E81" i="18"/>
  <c r="F81" i="18"/>
  <c r="G81" i="18"/>
  <c r="H81" i="18"/>
  <c r="I81" i="18"/>
  <c r="J81" i="18"/>
  <c r="K81" i="18"/>
  <c r="L81" i="18"/>
  <c r="M81" i="18"/>
  <c r="N81" i="18"/>
  <c r="O81" i="18"/>
  <c r="P81" i="18"/>
  <c r="Q81" i="18"/>
  <c r="E82" i="18"/>
  <c r="F82" i="18"/>
  <c r="G82" i="18"/>
  <c r="H82" i="18"/>
  <c r="I82" i="18"/>
  <c r="J82" i="18"/>
  <c r="K82" i="18"/>
  <c r="L82" i="18"/>
  <c r="M82" i="18"/>
  <c r="N82" i="18"/>
  <c r="O82" i="18"/>
  <c r="P82" i="18"/>
  <c r="Q82" i="18"/>
  <c r="E83" i="18"/>
  <c r="F83" i="18"/>
  <c r="G83" i="18"/>
  <c r="H83" i="18"/>
  <c r="I83" i="18"/>
  <c r="J83" i="18"/>
  <c r="K83" i="18"/>
  <c r="L83" i="18"/>
  <c r="M83" i="18"/>
  <c r="N83" i="18"/>
  <c r="O83" i="18"/>
  <c r="P83" i="18"/>
  <c r="Q83" i="18"/>
  <c r="E84" i="18"/>
  <c r="F84" i="18"/>
  <c r="G84" i="18"/>
  <c r="H84" i="18"/>
  <c r="I84" i="18"/>
  <c r="J84" i="18"/>
  <c r="K84" i="18"/>
  <c r="L84" i="18"/>
  <c r="M84" i="18"/>
  <c r="N84" i="18"/>
  <c r="O84" i="18"/>
  <c r="P84" i="18"/>
  <c r="Q84" i="18"/>
  <c r="E85" i="18"/>
  <c r="F85" i="18"/>
  <c r="G85" i="18"/>
  <c r="H85" i="18"/>
  <c r="I85" i="18"/>
  <c r="J85" i="18"/>
  <c r="K85" i="18"/>
  <c r="L85" i="18"/>
  <c r="M85" i="18"/>
  <c r="N85" i="18"/>
  <c r="O85" i="18"/>
  <c r="P85" i="18"/>
  <c r="Q85" i="18"/>
  <c r="E86" i="18"/>
  <c r="F86" i="18"/>
  <c r="G86" i="18"/>
  <c r="H86" i="18"/>
  <c r="I86" i="18"/>
  <c r="J86" i="18"/>
  <c r="K86" i="18"/>
  <c r="L86" i="18"/>
  <c r="M86" i="18"/>
  <c r="N86" i="18"/>
  <c r="O86" i="18"/>
  <c r="P86" i="18"/>
  <c r="Q86" i="18"/>
  <c r="D76" i="18"/>
  <c r="D77" i="18"/>
  <c r="D78" i="18"/>
  <c r="D79" i="18"/>
  <c r="D80" i="18"/>
  <c r="D81" i="18"/>
  <c r="D82" i="18"/>
  <c r="D83" i="18"/>
  <c r="D84" i="18"/>
  <c r="D85" i="18"/>
  <c r="D86" i="18"/>
  <c r="D75" i="18"/>
  <c r="E7" i="18"/>
  <c r="F7" i="18"/>
  <c r="G7" i="18"/>
  <c r="H7" i="18"/>
  <c r="I7" i="18"/>
  <c r="J7" i="18"/>
  <c r="K7" i="18"/>
  <c r="L7" i="18"/>
  <c r="M7" i="18"/>
  <c r="N7" i="18"/>
  <c r="O7" i="18"/>
  <c r="P7" i="18"/>
  <c r="Q7" i="18"/>
  <c r="E8" i="18"/>
  <c r="F8" i="18"/>
  <c r="G8" i="18"/>
  <c r="H8" i="18"/>
  <c r="I8" i="18"/>
  <c r="J8" i="18"/>
  <c r="K8" i="18"/>
  <c r="L8" i="18"/>
  <c r="M8" i="18"/>
  <c r="N8" i="18"/>
  <c r="O8" i="18"/>
  <c r="P8" i="18"/>
  <c r="Q8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E11" i="18"/>
  <c r="F11" i="18"/>
  <c r="G11" i="18"/>
  <c r="H11" i="18"/>
  <c r="I11" i="18"/>
  <c r="J11" i="18"/>
  <c r="K11" i="18"/>
  <c r="L11" i="18"/>
  <c r="M11" i="18"/>
  <c r="N11" i="18"/>
  <c r="O11" i="18"/>
  <c r="P11" i="18"/>
  <c r="Q11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Q12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E14" i="18"/>
  <c r="F14" i="18"/>
  <c r="G14" i="18"/>
  <c r="H14" i="18"/>
  <c r="I14" i="18"/>
  <c r="J14" i="18"/>
  <c r="K14" i="18"/>
  <c r="L14" i="18"/>
  <c r="M14" i="18"/>
  <c r="N14" i="18"/>
  <c r="O14" i="18"/>
  <c r="P14" i="18"/>
  <c r="Q14" i="18"/>
  <c r="E15" i="18"/>
  <c r="F15" i="18"/>
  <c r="G15" i="18"/>
  <c r="H15" i="18"/>
  <c r="I15" i="18"/>
  <c r="J15" i="18"/>
  <c r="K15" i="18"/>
  <c r="L15" i="18"/>
  <c r="M15" i="18"/>
  <c r="N15" i="18"/>
  <c r="O15" i="18"/>
  <c r="P15" i="18"/>
  <c r="Q15" i="18"/>
  <c r="E16" i="18"/>
  <c r="F16" i="18"/>
  <c r="G16" i="18"/>
  <c r="H16" i="18"/>
  <c r="I16" i="18"/>
  <c r="J16" i="18"/>
  <c r="K16" i="18"/>
  <c r="L16" i="18"/>
  <c r="M16" i="18"/>
  <c r="N16" i="18"/>
  <c r="O16" i="18"/>
  <c r="P16" i="18"/>
  <c r="Q16" i="18"/>
  <c r="E17" i="18"/>
  <c r="F17" i="18"/>
  <c r="G17" i="18"/>
  <c r="H17" i="18"/>
  <c r="I17" i="18"/>
  <c r="J17" i="18"/>
  <c r="K17" i="18"/>
  <c r="L17" i="18"/>
  <c r="M17" i="18"/>
  <c r="N17" i="18"/>
  <c r="O17" i="18"/>
  <c r="P17" i="18"/>
  <c r="Q17" i="18"/>
  <c r="E18" i="18"/>
  <c r="F18" i="18"/>
  <c r="G18" i="18"/>
  <c r="H18" i="18"/>
  <c r="I18" i="18"/>
  <c r="J18" i="18"/>
  <c r="K18" i="18"/>
  <c r="L18" i="18"/>
  <c r="M18" i="18"/>
  <c r="N18" i="18"/>
  <c r="O18" i="18"/>
  <c r="P18" i="18"/>
  <c r="Q18" i="18"/>
  <c r="D8" i="18"/>
  <c r="D9" i="18"/>
  <c r="D10" i="18"/>
  <c r="D11" i="18"/>
  <c r="D12" i="18"/>
  <c r="D13" i="18"/>
  <c r="D14" i="18"/>
  <c r="D15" i="18"/>
  <c r="D16" i="18"/>
  <c r="D17" i="18"/>
  <c r="D18" i="18"/>
  <c r="D7" i="18"/>
  <c r="E180" i="26"/>
  <c r="F180" i="26"/>
  <c r="G180" i="26"/>
  <c r="H180" i="26"/>
  <c r="I180" i="26"/>
  <c r="J180" i="26"/>
  <c r="K180" i="26"/>
  <c r="L180" i="26"/>
  <c r="M180" i="26"/>
  <c r="N180" i="26"/>
  <c r="O180" i="26"/>
  <c r="P180" i="26"/>
  <c r="Q180" i="26"/>
  <c r="E181" i="26"/>
  <c r="F181" i="26"/>
  <c r="G181" i="26"/>
  <c r="H181" i="26"/>
  <c r="I181" i="26"/>
  <c r="J181" i="26"/>
  <c r="K181" i="26"/>
  <c r="L181" i="26"/>
  <c r="M181" i="26"/>
  <c r="N181" i="26"/>
  <c r="O181" i="26"/>
  <c r="P181" i="26"/>
  <c r="Q181" i="26"/>
  <c r="D181" i="26"/>
  <c r="D180" i="26"/>
  <c r="E112" i="26"/>
  <c r="F112" i="26"/>
  <c r="G112" i="26"/>
  <c r="H112" i="26"/>
  <c r="I112" i="26"/>
  <c r="J112" i="26"/>
  <c r="K112" i="26"/>
  <c r="L112" i="26"/>
  <c r="M112" i="26"/>
  <c r="N112" i="26"/>
  <c r="O112" i="26"/>
  <c r="P112" i="26"/>
  <c r="E113" i="26"/>
  <c r="F113" i="26"/>
  <c r="G113" i="26"/>
  <c r="H113" i="26"/>
  <c r="I113" i="26"/>
  <c r="J113" i="26"/>
  <c r="K113" i="26"/>
  <c r="L113" i="26"/>
  <c r="M113" i="26"/>
  <c r="N113" i="26"/>
  <c r="O113" i="26"/>
  <c r="P113" i="26"/>
  <c r="D113" i="26"/>
  <c r="D112" i="26"/>
  <c r="E44" i="26"/>
  <c r="F44" i="26"/>
  <c r="G44" i="26"/>
  <c r="H44" i="26"/>
  <c r="I44" i="26"/>
  <c r="J44" i="26"/>
  <c r="K44" i="26"/>
  <c r="L44" i="26"/>
  <c r="M44" i="26"/>
  <c r="N44" i="26"/>
  <c r="O44" i="26"/>
  <c r="P44" i="26"/>
  <c r="Q44" i="26"/>
  <c r="E45" i="26"/>
  <c r="F45" i="26"/>
  <c r="G45" i="26"/>
  <c r="H45" i="26"/>
  <c r="I45" i="26"/>
  <c r="J45" i="26"/>
  <c r="K45" i="26"/>
  <c r="L45" i="26"/>
  <c r="M45" i="26"/>
  <c r="N45" i="26"/>
  <c r="O45" i="26"/>
  <c r="P45" i="26"/>
  <c r="Q45" i="26"/>
  <c r="D45" i="26"/>
  <c r="D44" i="26"/>
  <c r="E180" i="25"/>
  <c r="F180" i="25"/>
  <c r="G180" i="25"/>
  <c r="H180" i="25"/>
  <c r="I180" i="25"/>
  <c r="J180" i="25"/>
  <c r="K180" i="25"/>
  <c r="L180" i="25"/>
  <c r="M180" i="25"/>
  <c r="N180" i="25"/>
  <c r="O180" i="25"/>
  <c r="P180" i="25"/>
  <c r="Q180" i="25"/>
  <c r="E181" i="25"/>
  <c r="F181" i="25"/>
  <c r="G181" i="25"/>
  <c r="H181" i="25"/>
  <c r="I181" i="25"/>
  <c r="J181" i="25"/>
  <c r="K181" i="25"/>
  <c r="L181" i="25"/>
  <c r="M181" i="25"/>
  <c r="N181" i="25"/>
  <c r="O181" i="25"/>
  <c r="P181" i="25"/>
  <c r="Q181" i="25"/>
  <c r="D181" i="25"/>
  <c r="D180" i="25"/>
  <c r="E112" i="25"/>
  <c r="F112" i="25"/>
  <c r="G112" i="25"/>
  <c r="H112" i="25"/>
  <c r="I112" i="25"/>
  <c r="J112" i="25"/>
  <c r="K112" i="25"/>
  <c r="L112" i="25"/>
  <c r="M112" i="25"/>
  <c r="N112" i="25"/>
  <c r="O112" i="25"/>
  <c r="P112" i="25"/>
  <c r="Q112" i="25"/>
  <c r="E113" i="25"/>
  <c r="F113" i="25"/>
  <c r="G113" i="25"/>
  <c r="H113" i="25"/>
  <c r="I113" i="25"/>
  <c r="J113" i="25"/>
  <c r="K113" i="25"/>
  <c r="L113" i="25"/>
  <c r="M113" i="25"/>
  <c r="N113" i="25"/>
  <c r="O113" i="25"/>
  <c r="P113" i="25"/>
  <c r="Q113" i="25"/>
  <c r="D113" i="25"/>
  <c r="D112" i="25"/>
  <c r="E44" i="25"/>
  <c r="F44" i="25"/>
  <c r="G44" i="25"/>
  <c r="H44" i="25"/>
  <c r="I44" i="25"/>
  <c r="J44" i="25"/>
  <c r="K44" i="25"/>
  <c r="L44" i="25"/>
  <c r="M44" i="25"/>
  <c r="N44" i="25"/>
  <c r="O44" i="25"/>
  <c r="P44" i="25"/>
  <c r="Q44" i="25"/>
  <c r="E45" i="25"/>
  <c r="F45" i="25"/>
  <c r="G45" i="25"/>
  <c r="H45" i="25"/>
  <c r="I45" i="25"/>
  <c r="J45" i="25"/>
  <c r="K45" i="25"/>
  <c r="L45" i="25"/>
  <c r="M45" i="25"/>
  <c r="N45" i="25"/>
  <c r="O45" i="25"/>
  <c r="P45" i="25"/>
  <c r="Q45" i="25"/>
  <c r="D45" i="25"/>
  <c r="D44" i="25"/>
  <c r="E180" i="24"/>
  <c r="F180" i="24"/>
  <c r="G180" i="24"/>
  <c r="H180" i="24"/>
  <c r="I180" i="24"/>
  <c r="J180" i="24"/>
  <c r="K180" i="24"/>
  <c r="L180" i="24"/>
  <c r="M180" i="24"/>
  <c r="N180" i="24"/>
  <c r="O180" i="24"/>
  <c r="P180" i="24"/>
  <c r="Q180" i="24"/>
  <c r="E181" i="24"/>
  <c r="F181" i="24"/>
  <c r="G181" i="24"/>
  <c r="H181" i="24"/>
  <c r="I181" i="24"/>
  <c r="J181" i="24"/>
  <c r="K181" i="24"/>
  <c r="L181" i="24"/>
  <c r="M181" i="24"/>
  <c r="N181" i="24"/>
  <c r="O181" i="24"/>
  <c r="P181" i="24"/>
  <c r="Q181" i="24"/>
  <c r="D181" i="24"/>
  <c r="D180" i="24"/>
  <c r="E112" i="24"/>
  <c r="F112" i="24"/>
  <c r="G112" i="24"/>
  <c r="H112" i="24"/>
  <c r="I112" i="24"/>
  <c r="J112" i="24"/>
  <c r="K112" i="24"/>
  <c r="L112" i="24"/>
  <c r="M112" i="24"/>
  <c r="N112" i="24"/>
  <c r="O112" i="24"/>
  <c r="P112" i="24"/>
  <c r="Q112" i="24"/>
  <c r="E113" i="24"/>
  <c r="F113" i="24"/>
  <c r="G113" i="24"/>
  <c r="H113" i="24"/>
  <c r="I113" i="24"/>
  <c r="J113" i="24"/>
  <c r="K113" i="24"/>
  <c r="L113" i="24"/>
  <c r="M113" i="24"/>
  <c r="N113" i="24"/>
  <c r="O113" i="24"/>
  <c r="P113" i="24"/>
  <c r="Q113" i="24"/>
  <c r="D113" i="24"/>
  <c r="D112" i="24"/>
  <c r="E44" i="24"/>
  <c r="F44" i="24"/>
  <c r="G44" i="24"/>
  <c r="H44" i="24"/>
  <c r="I44" i="24"/>
  <c r="J44" i="24"/>
  <c r="K44" i="24"/>
  <c r="L44" i="24"/>
  <c r="M44" i="24"/>
  <c r="N44" i="24"/>
  <c r="O44" i="24"/>
  <c r="P44" i="24"/>
  <c r="Q44" i="24"/>
  <c r="E45" i="24"/>
  <c r="F45" i="24"/>
  <c r="G45" i="24"/>
  <c r="H45" i="24"/>
  <c r="I45" i="24"/>
  <c r="J45" i="24"/>
  <c r="K45" i="24"/>
  <c r="L45" i="24"/>
  <c r="M45" i="24"/>
  <c r="N45" i="24"/>
  <c r="O45" i="24"/>
  <c r="P45" i="24"/>
  <c r="Q45" i="24"/>
  <c r="D45" i="24"/>
  <c r="D44" i="24"/>
  <c r="E180" i="23"/>
  <c r="F180" i="23"/>
  <c r="G180" i="23"/>
  <c r="H180" i="23"/>
  <c r="I180" i="23"/>
  <c r="J180" i="23"/>
  <c r="K180" i="23"/>
  <c r="L180" i="23"/>
  <c r="M180" i="23"/>
  <c r="N180" i="23"/>
  <c r="O180" i="23"/>
  <c r="P180" i="23"/>
  <c r="Q180" i="23"/>
  <c r="E181" i="23"/>
  <c r="F181" i="23"/>
  <c r="G181" i="23"/>
  <c r="H181" i="23"/>
  <c r="I181" i="23"/>
  <c r="J181" i="23"/>
  <c r="K181" i="23"/>
  <c r="L181" i="23"/>
  <c r="M181" i="23"/>
  <c r="N181" i="23"/>
  <c r="O181" i="23"/>
  <c r="P181" i="23"/>
  <c r="Q181" i="23"/>
  <c r="D181" i="23"/>
  <c r="D180" i="23"/>
  <c r="E112" i="23"/>
  <c r="F112" i="23"/>
  <c r="G112" i="23"/>
  <c r="H112" i="23"/>
  <c r="I112" i="23"/>
  <c r="J112" i="23"/>
  <c r="K112" i="23"/>
  <c r="L112" i="23"/>
  <c r="M112" i="23"/>
  <c r="N112" i="23"/>
  <c r="O112" i="23"/>
  <c r="P112" i="23"/>
  <c r="Q112" i="23"/>
  <c r="E113" i="23"/>
  <c r="F113" i="23"/>
  <c r="G113" i="23"/>
  <c r="H113" i="23"/>
  <c r="I113" i="23"/>
  <c r="J113" i="23"/>
  <c r="K113" i="23"/>
  <c r="L113" i="23"/>
  <c r="M113" i="23"/>
  <c r="N113" i="23"/>
  <c r="O113" i="23"/>
  <c r="P113" i="23"/>
  <c r="Q113" i="23"/>
  <c r="D113" i="23"/>
  <c r="D112" i="23"/>
  <c r="E44" i="23"/>
  <c r="F44" i="23"/>
  <c r="G44" i="23"/>
  <c r="H44" i="23"/>
  <c r="I44" i="23"/>
  <c r="J44" i="23"/>
  <c r="K44" i="23"/>
  <c r="L44" i="23"/>
  <c r="M44" i="23"/>
  <c r="N44" i="23"/>
  <c r="O44" i="23"/>
  <c r="P44" i="23"/>
  <c r="Q44" i="23"/>
  <c r="E45" i="23"/>
  <c r="F45" i="23"/>
  <c r="G45" i="23"/>
  <c r="H45" i="23"/>
  <c r="I45" i="23"/>
  <c r="J45" i="23"/>
  <c r="K45" i="23"/>
  <c r="L45" i="23"/>
  <c r="M45" i="23"/>
  <c r="N45" i="23"/>
  <c r="O45" i="23"/>
  <c r="P45" i="23"/>
  <c r="Q45" i="23"/>
  <c r="D45" i="23"/>
  <c r="D44" i="23"/>
  <c r="E180" i="22"/>
  <c r="F180" i="22"/>
  <c r="G180" i="22"/>
  <c r="H180" i="22"/>
  <c r="I180" i="22"/>
  <c r="J180" i="22"/>
  <c r="K180" i="22"/>
  <c r="L180" i="22"/>
  <c r="M180" i="22"/>
  <c r="N180" i="22"/>
  <c r="O180" i="22"/>
  <c r="P180" i="22"/>
  <c r="Q180" i="22"/>
  <c r="E181" i="22"/>
  <c r="F181" i="22"/>
  <c r="G181" i="22"/>
  <c r="H181" i="22"/>
  <c r="I181" i="22"/>
  <c r="J181" i="22"/>
  <c r="K181" i="22"/>
  <c r="L181" i="22"/>
  <c r="M181" i="22"/>
  <c r="N181" i="22"/>
  <c r="O181" i="22"/>
  <c r="P181" i="22"/>
  <c r="Q181" i="22"/>
  <c r="D181" i="22"/>
  <c r="D180" i="22"/>
  <c r="E112" i="22"/>
  <c r="F112" i="22"/>
  <c r="G112" i="22"/>
  <c r="H112" i="22"/>
  <c r="I112" i="22"/>
  <c r="J112" i="22"/>
  <c r="K112" i="22"/>
  <c r="L112" i="22"/>
  <c r="M112" i="22"/>
  <c r="N112" i="22"/>
  <c r="O112" i="22"/>
  <c r="P112" i="22"/>
  <c r="Q112" i="22"/>
  <c r="E113" i="22"/>
  <c r="F113" i="22"/>
  <c r="G113" i="22"/>
  <c r="H113" i="22"/>
  <c r="I113" i="22"/>
  <c r="J113" i="22"/>
  <c r="K113" i="22"/>
  <c r="L113" i="22"/>
  <c r="M113" i="22"/>
  <c r="N113" i="22"/>
  <c r="O113" i="22"/>
  <c r="P113" i="22"/>
  <c r="Q113" i="22"/>
  <c r="D113" i="22"/>
  <c r="D112" i="22"/>
  <c r="E44" i="22"/>
  <c r="F44" i="22"/>
  <c r="G44" i="22"/>
  <c r="H44" i="22"/>
  <c r="I44" i="22"/>
  <c r="J44" i="22"/>
  <c r="K44" i="22"/>
  <c r="L44" i="22"/>
  <c r="M44" i="22"/>
  <c r="N44" i="22"/>
  <c r="O44" i="22"/>
  <c r="P44" i="22"/>
  <c r="Q44" i="22"/>
  <c r="E45" i="22"/>
  <c r="F45" i="22"/>
  <c r="G45" i="22"/>
  <c r="H45" i="22"/>
  <c r="I45" i="22"/>
  <c r="J45" i="22"/>
  <c r="K45" i="22"/>
  <c r="L45" i="22"/>
  <c r="M45" i="22"/>
  <c r="N45" i="22"/>
  <c r="O45" i="22"/>
  <c r="P45" i="22"/>
  <c r="Q45" i="22"/>
  <c r="D45" i="22"/>
  <c r="D44" i="22"/>
  <c r="E161" i="26"/>
  <c r="F161" i="26"/>
  <c r="G161" i="26"/>
  <c r="H161" i="26"/>
  <c r="I161" i="26"/>
  <c r="J161" i="26"/>
  <c r="K161" i="26"/>
  <c r="L161" i="26"/>
  <c r="M161" i="26"/>
  <c r="N161" i="26"/>
  <c r="O161" i="26"/>
  <c r="P161" i="26"/>
  <c r="Q161" i="26"/>
  <c r="E162" i="26"/>
  <c r="F162" i="26"/>
  <c r="G162" i="26"/>
  <c r="H162" i="26"/>
  <c r="I162" i="26"/>
  <c r="J162" i="26"/>
  <c r="K162" i="26"/>
  <c r="L162" i="26"/>
  <c r="M162" i="26"/>
  <c r="N162" i="26"/>
  <c r="O162" i="26"/>
  <c r="P162" i="26"/>
  <c r="Q162" i="26"/>
  <c r="E163" i="26"/>
  <c r="F163" i="26"/>
  <c r="G163" i="26"/>
  <c r="H163" i="26"/>
  <c r="I163" i="26"/>
  <c r="J163" i="26"/>
  <c r="K163" i="26"/>
  <c r="L163" i="26"/>
  <c r="M163" i="26"/>
  <c r="N163" i="26"/>
  <c r="O163" i="26"/>
  <c r="P163" i="26"/>
  <c r="Q163" i="26"/>
  <c r="E164" i="26"/>
  <c r="F164" i="26"/>
  <c r="G164" i="26"/>
  <c r="H164" i="26"/>
  <c r="I164" i="26"/>
  <c r="J164" i="26"/>
  <c r="K164" i="26"/>
  <c r="L164" i="26"/>
  <c r="M164" i="26"/>
  <c r="N164" i="26"/>
  <c r="O164" i="26"/>
  <c r="P164" i="26"/>
  <c r="Q164" i="26"/>
  <c r="E165" i="26"/>
  <c r="F165" i="26"/>
  <c r="G165" i="26"/>
  <c r="H165" i="26"/>
  <c r="I165" i="26"/>
  <c r="J165" i="26"/>
  <c r="K165" i="26"/>
  <c r="L165" i="26"/>
  <c r="M165" i="26"/>
  <c r="N165" i="26"/>
  <c r="O165" i="26"/>
  <c r="P165" i="26"/>
  <c r="Q165" i="26"/>
  <c r="E166" i="26"/>
  <c r="F166" i="26"/>
  <c r="G166" i="26"/>
  <c r="H166" i="26"/>
  <c r="I166" i="26"/>
  <c r="J166" i="26"/>
  <c r="K166" i="26"/>
  <c r="L166" i="26"/>
  <c r="M166" i="26"/>
  <c r="N166" i="26"/>
  <c r="O166" i="26"/>
  <c r="P166" i="26"/>
  <c r="Q166" i="26"/>
  <c r="E167" i="26"/>
  <c r="F167" i="26"/>
  <c r="G167" i="26"/>
  <c r="H167" i="26"/>
  <c r="I167" i="26"/>
  <c r="J167" i="26"/>
  <c r="K167" i="26"/>
  <c r="L167" i="26"/>
  <c r="M167" i="26"/>
  <c r="N167" i="26"/>
  <c r="O167" i="26"/>
  <c r="P167" i="26"/>
  <c r="Q167" i="26"/>
  <c r="E168" i="26"/>
  <c r="F168" i="26"/>
  <c r="G168" i="26"/>
  <c r="H168" i="26"/>
  <c r="I168" i="26"/>
  <c r="J168" i="26"/>
  <c r="K168" i="26"/>
  <c r="L168" i="26"/>
  <c r="M168" i="26"/>
  <c r="N168" i="26"/>
  <c r="O168" i="26"/>
  <c r="P168" i="26"/>
  <c r="Q168" i="26"/>
  <c r="E169" i="26"/>
  <c r="F169" i="26"/>
  <c r="G169" i="26"/>
  <c r="H169" i="26"/>
  <c r="I169" i="26"/>
  <c r="J169" i="26"/>
  <c r="K169" i="26"/>
  <c r="L169" i="26"/>
  <c r="M169" i="26"/>
  <c r="N169" i="26"/>
  <c r="O169" i="26"/>
  <c r="P169" i="26"/>
  <c r="Q169" i="26"/>
  <c r="E170" i="26"/>
  <c r="F170" i="26"/>
  <c r="G170" i="26"/>
  <c r="H170" i="26"/>
  <c r="I170" i="26"/>
  <c r="J170" i="26"/>
  <c r="K170" i="26"/>
  <c r="L170" i="26"/>
  <c r="M170" i="26"/>
  <c r="N170" i="26"/>
  <c r="O170" i="26"/>
  <c r="P170" i="26"/>
  <c r="Q170" i="26"/>
  <c r="E171" i="26"/>
  <c r="F171" i="26"/>
  <c r="G171" i="26"/>
  <c r="H171" i="26"/>
  <c r="I171" i="26"/>
  <c r="J171" i="26"/>
  <c r="K171" i="26"/>
  <c r="L171" i="26"/>
  <c r="M171" i="26"/>
  <c r="N171" i="26"/>
  <c r="O171" i="26"/>
  <c r="P171" i="26"/>
  <c r="Q171" i="26"/>
  <c r="E172" i="26"/>
  <c r="F172" i="26"/>
  <c r="G172" i="26"/>
  <c r="H172" i="26"/>
  <c r="I172" i="26"/>
  <c r="J172" i="26"/>
  <c r="K172" i="26"/>
  <c r="L172" i="26"/>
  <c r="M172" i="26"/>
  <c r="N172" i="26"/>
  <c r="O172" i="26"/>
  <c r="P172" i="26"/>
  <c r="Q172" i="26"/>
  <c r="E173" i="26"/>
  <c r="F173" i="26"/>
  <c r="G173" i="26"/>
  <c r="H173" i="26"/>
  <c r="I173" i="26"/>
  <c r="J173" i="26"/>
  <c r="K173" i="26"/>
  <c r="L173" i="26"/>
  <c r="M173" i="26"/>
  <c r="N173" i="26"/>
  <c r="O173" i="26"/>
  <c r="P173" i="26"/>
  <c r="Q173" i="26"/>
  <c r="E174" i="26"/>
  <c r="F174" i="26"/>
  <c r="G174" i="26"/>
  <c r="H174" i="26"/>
  <c r="I174" i="26"/>
  <c r="J174" i="26"/>
  <c r="K174" i="26"/>
  <c r="L174" i="26"/>
  <c r="M174" i="26"/>
  <c r="N174" i="26"/>
  <c r="O174" i="26"/>
  <c r="P174" i="26"/>
  <c r="Q174" i="26"/>
  <c r="E175" i="26"/>
  <c r="F175" i="26"/>
  <c r="G175" i="26"/>
  <c r="H175" i="26"/>
  <c r="I175" i="26"/>
  <c r="J175" i="26"/>
  <c r="K175" i="26"/>
  <c r="L175" i="26"/>
  <c r="M175" i="26"/>
  <c r="N175" i="26"/>
  <c r="O175" i="26"/>
  <c r="P175" i="26"/>
  <c r="Q175" i="26"/>
  <c r="E176" i="26"/>
  <c r="F176" i="26"/>
  <c r="G176" i="26"/>
  <c r="H176" i="26"/>
  <c r="I176" i="26"/>
  <c r="J176" i="26"/>
  <c r="K176" i="26"/>
  <c r="L176" i="26"/>
  <c r="M176" i="26"/>
  <c r="N176" i="26"/>
  <c r="O176" i="26"/>
  <c r="P176" i="26"/>
  <c r="Q176" i="26"/>
  <c r="E177" i="26"/>
  <c r="F177" i="26"/>
  <c r="G177" i="26"/>
  <c r="H177" i="26"/>
  <c r="I177" i="26"/>
  <c r="J177" i="26"/>
  <c r="K177" i="26"/>
  <c r="L177" i="26"/>
  <c r="M177" i="26"/>
  <c r="N177" i="26"/>
  <c r="O177" i="26"/>
  <c r="P177" i="26"/>
  <c r="Q177" i="26"/>
  <c r="E178" i="26"/>
  <c r="F178" i="26"/>
  <c r="G178" i="26"/>
  <c r="H178" i="26"/>
  <c r="I178" i="26"/>
  <c r="J178" i="26"/>
  <c r="K178" i="26"/>
  <c r="L178" i="26"/>
  <c r="M178" i="26"/>
  <c r="N178" i="26"/>
  <c r="O178" i="26"/>
  <c r="P178" i="26"/>
  <c r="Q178" i="26"/>
  <c r="E179" i="26"/>
  <c r="F179" i="26"/>
  <c r="G179" i="26"/>
  <c r="H179" i="26"/>
  <c r="I179" i="26"/>
  <c r="J179" i="26"/>
  <c r="K179" i="26"/>
  <c r="L179" i="26"/>
  <c r="M179" i="26"/>
  <c r="N179" i="26"/>
  <c r="O179" i="26"/>
  <c r="P179" i="26"/>
  <c r="Q179" i="26"/>
  <c r="D162" i="26"/>
  <c r="D163" i="26"/>
  <c r="D164" i="26"/>
  <c r="D165" i="26"/>
  <c r="D166" i="26"/>
  <c r="D167" i="26"/>
  <c r="D168" i="26"/>
  <c r="D169" i="26"/>
  <c r="D170" i="26"/>
  <c r="D171" i="26"/>
  <c r="D172" i="26"/>
  <c r="D173" i="26"/>
  <c r="D174" i="26"/>
  <c r="D175" i="26"/>
  <c r="D176" i="26"/>
  <c r="D177" i="26"/>
  <c r="D178" i="26"/>
  <c r="D179" i="26"/>
  <c r="D161" i="26"/>
  <c r="E93" i="26"/>
  <c r="F93" i="26"/>
  <c r="G93" i="26"/>
  <c r="H93" i="26"/>
  <c r="I93" i="26"/>
  <c r="J93" i="26"/>
  <c r="K93" i="26"/>
  <c r="L93" i="26"/>
  <c r="M93" i="26"/>
  <c r="N93" i="26"/>
  <c r="O93" i="26"/>
  <c r="P93" i="26"/>
  <c r="Q93" i="26"/>
  <c r="E94" i="26"/>
  <c r="F94" i="26"/>
  <c r="G94" i="26"/>
  <c r="H94" i="26"/>
  <c r="I94" i="26"/>
  <c r="J94" i="26"/>
  <c r="K94" i="26"/>
  <c r="L94" i="26"/>
  <c r="M94" i="26"/>
  <c r="N94" i="26"/>
  <c r="O94" i="26"/>
  <c r="P94" i="26"/>
  <c r="Q94" i="26"/>
  <c r="E95" i="26"/>
  <c r="F95" i="26"/>
  <c r="G95" i="26"/>
  <c r="H95" i="26"/>
  <c r="I95" i="26"/>
  <c r="J95" i="26"/>
  <c r="K95" i="26"/>
  <c r="L95" i="26"/>
  <c r="M95" i="26"/>
  <c r="N95" i="26"/>
  <c r="O95" i="26"/>
  <c r="P95" i="26"/>
  <c r="Q95" i="26"/>
  <c r="E96" i="26"/>
  <c r="F96" i="26"/>
  <c r="G96" i="26"/>
  <c r="H96" i="26"/>
  <c r="I96" i="26"/>
  <c r="J96" i="26"/>
  <c r="K96" i="26"/>
  <c r="L96" i="26"/>
  <c r="M96" i="26"/>
  <c r="N96" i="26"/>
  <c r="O96" i="26"/>
  <c r="P96" i="26"/>
  <c r="Q96" i="26"/>
  <c r="E97" i="26"/>
  <c r="F97" i="26"/>
  <c r="G97" i="26"/>
  <c r="H97" i="26"/>
  <c r="I97" i="26"/>
  <c r="J97" i="26"/>
  <c r="K97" i="26"/>
  <c r="L97" i="26"/>
  <c r="M97" i="26"/>
  <c r="N97" i="26"/>
  <c r="O97" i="26"/>
  <c r="P97" i="26"/>
  <c r="Q97" i="26"/>
  <c r="E98" i="26"/>
  <c r="F98" i="26"/>
  <c r="G98" i="26"/>
  <c r="H98" i="26"/>
  <c r="I98" i="26"/>
  <c r="J98" i="26"/>
  <c r="K98" i="26"/>
  <c r="L98" i="26"/>
  <c r="M98" i="26"/>
  <c r="N98" i="26"/>
  <c r="O98" i="26"/>
  <c r="P98" i="26"/>
  <c r="Q98" i="26"/>
  <c r="E99" i="26"/>
  <c r="F99" i="26"/>
  <c r="G99" i="26"/>
  <c r="H99" i="26"/>
  <c r="I99" i="26"/>
  <c r="J99" i="26"/>
  <c r="K99" i="26"/>
  <c r="L99" i="26"/>
  <c r="M99" i="26"/>
  <c r="N99" i="26"/>
  <c r="O99" i="26"/>
  <c r="P99" i="26"/>
  <c r="Q99" i="26"/>
  <c r="E100" i="26"/>
  <c r="F100" i="26"/>
  <c r="G100" i="26"/>
  <c r="H100" i="26"/>
  <c r="I100" i="26"/>
  <c r="J100" i="26"/>
  <c r="K100" i="26"/>
  <c r="L100" i="26"/>
  <c r="M100" i="26"/>
  <c r="N100" i="26"/>
  <c r="O100" i="26"/>
  <c r="P100" i="26"/>
  <c r="Q100" i="26"/>
  <c r="E101" i="26"/>
  <c r="F101" i="26"/>
  <c r="G101" i="26"/>
  <c r="H101" i="26"/>
  <c r="I101" i="26"/>
  <c r="J101" i="26"/>
  <c r="K101" i="26"/>
  <c r="L101" i="26"/>
  <c r="M101" i="26"/>
  <c r="N101" i="26"/>
  <c r="O101" i="26"/>
  <c r="P101" i="26"/>
  <c r="Q101" i="26"/>
  <c r="E102" i="26"/>
  <c r="F102" i="26"/>
  <c r="G102" i="26"/>
  <c r="H102" i="26"/>
  <c r="I102" i="26"/>
  <c r="J102" i="26"/>
  <c r="K102" i="26"/>
  <c r="L102" i="26"/>
  <c r="M102" i="26"/>
  <c r="N102" i="26"/>
  <c r="O102" i="26"/>
  <c r="P102" i="26"/>
  <c r="Q102" i="26"/>
  <c r="E103" i="26"/>
  <c r="F103" i="26"/>
  <c r="G103" i="26"/>
  <c r="H103" i="26"/>
  <c r="I103" i="26"/>
  <c r="J103" i="26"/>
  <c r="K103" i="26"/>
  <c r="L103" i="26"/>
  <c r="M103" i="26"/>
  <c r="N103" i="26"/>
  <c r="O103" i="26"/>
  <c r="P103" i="26"/>
  <c r="Q103" i="26"/>
  <c r="E104" i="26"/>
  <c r="F104" i="26"/>
  <c r="G104" i="26"/>
  <c r="H104" i="26"/>
  <c r="I104" i="26"/>
  <c r="J104" i="26"/>
  <c r="K104" i="26"/>
  <c r="L104" i="26"/>
  <c r="M104" i="26"/>
  <c r="N104" i="26"/>
  <c r="O104" i="26"/>
  <c r="P104" i="26"/>
  <c r="Q104" i="26"/>
  <c r="E105" i="26"/>
  <c r="F105" i="26"/>
  <c r="G105" i="26"/>
  <c r="H105" i="26"/>
  <c r="I105" i="26"/>
  <c r="J105" i="26"/>
  <c r="K105" i="26"/>
  <c r="L105" i="26"/>
  <c r="M105" i="26"/>
  <c r="N105" i="26"/>
  <c r="O105" i="26"/>
  <c r="P105" i="26"/>
  <c r="Q105" i="26"/>
  <c r="E106" i="26"/>
  <c r="F106" i="26"/>
  <c r="G106" i="26"/>
  <c r="H106" i="26"/>
  <c r="I106" i="26"/>
  <c r="J106" i="26"/>
  <c r="K106" i="26"/>
  <c r="L106" i="26"/>
  <c r="M106" i="26"/>
  <c r="N106" i="26"/>
  <c r="O106" i="26"/>
  <c r="P106" i="26"/>
  <c r="Q106" i="26"/>
  <c r="E107" i="26"/>
  <c r="F107" i="26"/>
  <c r="G107" i="26"/>
  <c r="H107" i="26"/>
  <c r="I107" i="26"/>
  <c r="J107" i="26"/>
  <c r="K107" i="26"/>
  <c r="L107" i="26"/>
  <c r="M107" i="26"/>
  <c r="N107" i="26"/>
  <c r="O107" i="26"/>
  <c r="P107" i="26"/>
  <c r="Q107" i="26"/>
  <c r="E108" i="26"/>
  <c r="F108" i="26"/>
  <c r="G108" i="26"/>
  <c r="H108" i="26"/>
  <c r="I108" i="26"/>
  <c r="J108" i="26"/>
  <c r="K108" i="26"/>
  <c r="L108" i="26"/>
  <c r="M108" i="26"/>
  <c r="N108" i="26"/>
  <c r="O108" i="26"/>
  <c r="P108" i="26"/>
  <c r="Q108" i="26"/>
  <c r="E109" i="26"/>
  <c r="F109" i="26"/>
  <c r="G109" i="26"/>
  <c r="H109" i="26"/>
  <c r="I109" i="26"/>
  <c r="J109" i="26"/>
  <c r="K109" i="26"/>
  <c r="L109" i="26"/>
  <c r="M109" i="26"/>
  <c r="N109" i="26"/>
  <c r="O109" i="26"/>
  <c r="P109" i="26"/>
  <c r="Q109" i="26"/>
  <c r="E110" i="26"/>
  <c r="F110" i="26"/>
  <c r="G110" i="26"/>
  <c r="H110" i="26"/>
  <c r="I110" i="26"/>
  <c r="J110" i="26"/>
  <c r="K110" i="26"/>
  <c r="L110" i="26"/>
  <c r="M110" i="26"/>
  <c r="N110" i="26"/>
  <c r="O110" i="26"/>
  <c r="P110" i="26"/>
  <c r="Q110" i="26"/>
  <c r="E111" i="26"/>
  <c r="F111" i="26"/>
  <c r="G111" i="26"/>
  <c r="H111" i="26"/>
  <c r="I111" i="26"/>
  <c r="J111" i="26"/>
  <c r="K111" i="26"/>
  <c r="L111" i="26"/>
  <c r="M111" i="26"/>
  <c r="N111" i="26"/>
  <c r="O111" i="26"/>
  <c r="P111" i="26"/>
  <c r="Q111" i="26"/>
  <c r="D94" i="26"/>
  <c r="D95" i="26"/>
  <c r="D96" i="26"/>
  <c r="D97" i="26"/>
  <c r="D98" i="26"/>
  <c r="D99" i="26"/>
  <c r="D100" i="26"/>
  <c r="D101" i="26"/>
  <c r="D102" i="26"/>
  <c r="D103" i="26"/>
  <c r="D104" i="26"/>
  <c r="D105" i="26"/>
  <c r="D106" i="26"/>
  <c r="D107" i="26"/>
  <c r="D108" i="26"/>
  <c r="D109" i="26"/>
  <c r="D110" i="26"/>
  <c r="D111" i="26"/>
  <c r="D93" i="26"/>
  <c r="E25" i="26"/>
  <c r="F25" i="26"/>
  <c r="G25" i="26"/>
  <c r="H25" i="26"/>
  <c r="I25" i="26"/>
  <c r="J25" i="26"/>
  <c r="K25" i="26"/>
  <c r="L25" i="26"/>
  <c r="M25" i="26"/>
  <c r="N25" i="26"/>
  <c r="O25" i="26"/>
  <c r="P25" i="26"/>
  <c r="Q25" i="26"/>
  <c r="E26" i="26"/>
  <c r="F26" i="26"/>
  <c r="G26" i="26"/>
  <c r="H26" i="26"/>
  <c r="I26" i="26"/>
  <c r="J26" i="26"/>
  <c r="K26" i="26"/>
  <c r="L26" i="26"/>
  <c r="M26" i="26"/>
  <c r="N26" i="26"/>
  <c r="O26" i="26"/>
  <c r="P26" i="26"/>
  <c r="Q26" i="26"/>
  <c r="E27" i="26"/>
  <c r="F27" i="26"/>
  <c r="G27" i="26"/>
  <c r="H27" i="26"/>
  <c r="I27" i="26"/>
  <c r="J27" i="26"/>
  <c r="K27" i="26"/>
  <c r="L27" i="26"/>
  <c r="M27" i="26"/>
  <c r="N27" i="26"/>
  <c r="O27" i="26"/>
  <c r="P27" i="26"/>
  <c r="Q27" i="26"/>
  <c r="E28" i="26"/>
  <c r="F28" i="26"/>
  <c r="G28" i="26"/>
  <c r="H28" i="26"/>
  <c r="I28" i="26"/>
  <c r="J28" i="26"/>
  <c r="K28" i="26"/>
  <c r="L28" i="26"/>
  <c r="M28" i="26"/>
  <c r="N28" i="26"/>
  <c r="O28" i="26"/>
  <c r="P28" i="26"/>
  <c r="Q28" i="26"/>
  <c r="E29" i="26"/>
  <c r="F29" i="26"/>
  <c r="G29" i="26"/>
  <c r="H29" i="26"/>
  <c r="I29" i="26"/>
  <c r="J29" i="26"/>
  <c r="K29" i="26"/>
  <c r="L29" i="26"/>
  <c r="M29" i="26"/>
  <c r="N29" i="26"/>
  <c r="O29" i="26"/>
  <c r="P29" i="26"/>
  <c r="Q29" i="26"/>
  <c r="E30" i="26"/>
  <c r="F30" i="26"/>
  <c r="G30" i="26"/>
  <c r="H30" i="26"/>
  <c r="I30" i="26"/>
  <c r="J30" i="26"/>
  <c r="K30" i="26"/>
  <c r="L30" i="26"/>
  <c r="M30" i="26"/>
  <c r="N30" i="26"/>
  <c r="O30" i="26"/>
  <c r="P30" i="26"/>
  <c r="Q30" i="26"/>
  <c r="E31" i="26"/>
  <c r="F31" i="26"/>
  <c r="G31" i="26"/>
  <c r="H31" i="26"/>
  <c r="I31" i="26"/>
  <c r="J31" i="26"/>
  <c r="K31" i="26"/>
  <c r="L31" i="26"/>
  <c r="M31" i="26"/>
  <c r="N31" i="26"/>
  <c r="O31" i="26"/>
  <c r="P31" i="26"/>
  <c r="Q31" i="26"/>
  <c r="E32" i="26"/>
  <c r="F32" i="26"/>
  <c r="G32" i="26"/>
  <c r="H32" i="26"/>
  <c r="I32" i="26"/>
  <c r="J32" i="26"/>
  <c r="K32" i="26"/>
  <c r="L32" i="26"/>
  <c r="M32" i="26"/>
  <c r="N32" i="26"/>
  <c r="O32" i="26"/>
  <c r="P32" i="26"/>
  <c r="Q32" i="26"/>
  <c r="E33" i="26"/>
  <c r="F33" i="26"/>
  <c r="G33" i="26"/>
  <c r="H33" i="26"/>
  <c r="I33" i="26"/>
  <c r="J33" i="26"/>
  <c r="K33" i="26"/>
  <c r="L33" i="26"/>
  <c r="M33" i="26"/>
  <c r="N33" i="26"/>
  <c r="O33" i="26"/>
  <c r="P33" i="26"/>
  <c r="Q33" i="26"/>
  <c r="E34" i="26"/>
  <c r="F34" i="26"/>
  <c r="G34" i="26"/>
  <c r="H34" i="26"/>
  <c r="I34" i="26"/>
  <c r="J34" i="26"/>
  <c r="K34" i="26"/>
  <c r="L34" i="26"/>
  <c r="M34" i="26"/>
  <c r="N34" i="26"/>
  <c r="O34" i="26"/>
  <c r="P34" i="26"/>
  <c r="Q34" i="26"/>
  <c r="E35" i="26"/>
  <c r="F35" i="26"/>
  <c r="G35" i="26"/>
  <c r="H35" i="26"/>
  <c r="I35" i="26"/>
  <c r="J35" i="26"/>
  <c r="K35" i="26"/>
  <c r="L35" i="26"/>
  <c r="M35" i="26"/>
  <c r="N35" i="26"/>
  <c r="O35" i="26"/>
  <c r="P35" i="26"/>
  <c r="Q35" i="26"/>
  <c r="E36" i="26"/>
  <c r="F36" i="26"/>
  <c r="G36" i="26"/>
  <c r="H36" i="26"/>
  <c r="I36" i="26"/>
  <c r="J36" i="26"/>
  <c r="K36" i="26"/>
  <c r="L36" i="26"/>
  <c r="M36" i="26"/>
  <c r="N36" i="26"/>
  <c r="O36" i="26"/>
  <c r="P36" i="26"/>
  <c r="Q36" i="26"/>
  <c r="E37" i="26"/>
  <c r="F37" i="26"/>
  <c r="G37" i="26"/>
  <c r="H37" i="26"/>
  <c r="I37" i="26"/>
  <c r="J37" i="26"/>
  <c r="K37" i="26"/>
  <c r="L37" i="26"/>
  <c r="M37" i="26"/>
  <c r="N37" i="26"/>
  <c r="O37" i="26"/>
  <c r="P37" i="26"/>
  <c r="Q37" i="26"/>
  <c r="E38" i="26"/>
  <c r="F38" i="26"/>
  <c r="G38" i="26"/>
  <c r="H38" i="26"/>
  <c r="I38" i="26"/>
  <c r="J38" i="26"/>
  <c r="K38" i="26"/>
  <c r="L38" i="26"/>
  <c r="M38" i="26"/>
  <c r="N38" i="26"/>
  <c r="O38" i="26"/>
  <c r="P38" i="26"/>
  <c r="Q38" i="26"/>
  <c r="E39" i="26"/>
  <c r="F39" i="26"/>
  <c r="G39" i="26"/>
  <c r="H39" i="26"/>
  <c r="I39" i="26"/>
  <c r="J39" i="26"/>
  <c r="K39" i="26"/>
  <c r="L39" i="26"/>
  <c r="M39" i="26"/>
  <c r="N39" i="26"/>
  <c r="O39" i="26"/>
  <c r="P39" i="26"/>
  <c r="Q39" i="26"/>
  <c r="E40" i="26"/>
  <c r="F40" i="26"/>
  <c r="G40" i="26"/>
  <c r="H40" i="26"/>
  <c r="I40" i="26"/>
  <c r="J40" i="26"/>
  <c r="K40" i="26"/>
  <c r="L40" i="26"/>
  <c r="M40" i="26"/>
  <c r="N40" i="26"/>
  <c r="O40" i="26"/>
  <c r="P40" i="26"/>
  <c r="Q40" i="26"/>
  <c r="E41" i="26"/>
  <c r="F41" i="26"/>
  <c r="G41" i="26"/>
  <c r="H41" i="26"/>
  <c r="I41" i="26"/>
  <c r="J41" i="26"/>
  <c r="K41" i="26"/>
  <c r="L41" i="26"/>
  <c r="M41" i="26"/>
  <c r="N41" i="26"/>
  <c r="O41" i="26"/>
  <c r="P41" i="26"/>
  <c r="Q41" i="26"/>
  <c r="E42" i="26"/>
  <c r="F42" i="26"/>
  <c r="G42" i="26"/>
  <c r="H42" i="26"/>
  <c r="I42" i="26"/>
  <c r="J42" i="26"/>
  <c r="K42" i="26"/>
  <c r="L42" i="26"/>
  <c r="M42" i="26"/>
  <c r="N42" i="26"/>
  <c r="O42" i="26"/>
  <c r="P42" i="26"/>
  <c r="Q42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Q43" i="26"/>
  <c r="D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39" i="26"/>
  <c r="D40" i="26"/>
  <c r="D41" i="26"/>
  <c r="D42" i="26"/>
  <c r="D43" i="26"/>
  <c r="D25" i="26"/>
  <c r="E161" i="25"/>
  <c r="F161" i="25"/>
  <c r="G161" i="25"/>
  <c r="H161" i="25"/>
  <c r="I161" i="25"/>
  <c r="J161" i="25"/>
  <c r="K161" i="25"/>
  <c r="L161" i="25"/>
  <c r="M161" i="25"/>
  <c r="N161" i="25"/>
  <c r="O161" i="25"/>
  <c r="P161" i="25"/>
  <c r="Q161" i="25"/>
  <c r="E162" i="25"/>
  <c r="F162" i="25"/>
  <c r="G162" i="25"/>
  <c r="H162" i="25"/>
  <c r="I162" i="25"/>
  <c r="J162" i="25"/>
  <c r="K162" i="25"/>
  <c r="L162" i="25"/>
  <c r="M162" i="25"/>
  <c r="N162" i="25"/>
  <c r="O162" i="25"/>
  <c r="P162" i="25"/>
  <c r="Q162" i="25"/>
  <c r="E163" i="25"/>
  <c r="F163" i="25"/>
  <c r="G163" i="25"/>
  <c r="H163" i="25"/>
  <c r="I163" i="25"/>
  <c r="J163" i="25"/>
  <c r="K163" i="25"/>
  <c r="L163" i="25"/>
  <c r="M163" i="25"/>
  <c r="N163" i="25"/>
  <c r="O163" i="25"/>
  <c r="P163" i="25"/>
  <c r="Q163" i="25"/>
  <c r="E164" i="25"/>
  <c r="F164" i="25"/>
  <c r="G164" i="25"/>
  <c r="H164" i="25"/>
  <c r="I164" i="25"/>
  <c r="J164" i="25"/>
  <c r="K164" i="25"/>
  <c r="L164" i="25"/>
  <c r="M164" i="25"/>
  <c r="N164" i="25"/>
  <c r="O164" i="25"/>
  <c r="P164" i="25"/>
  <c r="Q164" i="25"/>
  <c r="E165" i="25"/>
  <c r="F165" i="25"/>
  <c r="G165" i="25"/>
  <c r="H165" i="25"/>
  <c r="I165" i="25"/>
  <c r="J165" i="25"/>
  <c r="K165" i="25"/>
  <c r="L165" i="25"/>
  <c r="M165" i="25"/>
  <c r="N165" i="25"/>
  <c r="O165" i="25"/>
  <c r="P165" i="25"/>
  <c r="Q165" i="25"/>
  <c r="E166" i="25"/>
  <c r="F166" i="25"/>
  <c r="G166" i="25"/>
  <c r="H166" i="25"/>
  <c r="I166" i="25"/>
  <c r="J166" i="25"/>
  <c r="K166" i="25"/>
  <c r="L166" i="25"/>
  <c r="M166" i="25"/>
  <c r="N166" i="25"/>
  <c r="O166" i="25"/>
  <c r="P166" i="25"/>
  <c r="Q166" i="25"/>
  <c r="E167" i="25"/>
  <c r="F167" i="25"/>
  <c r="G167" i="25"/>
  <c r="H167" i="25"/>
  <c r="I167" i="25"/>
  <c r="J167" i="25"/>
  <c r="K167" i="25"/>
  <c r="L167" i="25"/>
  <c r="M167" i="25"/>
  <c r="N167" i="25"/>
  <c r="O167" i="25"/>
  <c r="P167" i="25"/>
  <c r="Q167" i="25"/>
  <c r="E168" i="25"/>
  <c r="F168" i="25"/>
  <c r="G168" i="25"/>
  <c r="H168" i="25"/>
  <c r="I168" i="25"/>
  <c r="J168" i="25"/>
  <c r="K168" i="25"/>
  <c r="L168" i="25"/>
  <c r="M168" i="25"/>
  <c r="N168" i="25"/>
  <c r="O168" i="25"/>
  <c r="P168" i="25"/>
  <c r="Q168" i="25"/>
  <c r="E169" i="25"/>
  <c r="F169" i="25"/>
  <c r="G169" i="25"/>
  <c r="H169" i="25"/>
  <c r="I169" i="25"/>
  <c r="J169" i="25"/>
  <c r="K169" i="25"/>
  <c r="L169" i="25"/>
  <c r="M169" i="25"/>
  <c r="N169" i="25"/>
  <c r="O169" i="25"/>
  <c r="P169" i="25"/>
  <c r="Q169" i="25"/>
  <c r="E170" i="25"/>
  <c r="F170" i="25"/>
  <c r="G170" i="25"/>
  <c r="H170" i="25"/>
  <c r="I170" i="25"/>
  <c r="J170" i="25"/>
  <c r="K170" i="25"/>
  <c r="L170" i="25"/>
  <c r="M170" i="25"/>
  <c r="N170" i="25"/>
  <c r="O170" i="25"/>
  <c r="P170" i="25"/>
  <c r="Q170" i="25"/>
  <c r="E171" i="25"/>
  <c r="F171" i="25"/>
  <c r="G171" i="25"/>
  <c r="H171" i="25"/>
  <c r="I171" i="25"/>
  <c r="J171" i="25"/>
  <c r="K171" i="25"/>
  <c r="L171" i="25"/>
  <c r="M171" i="25"/>
  <c r="N171" i="25"/>
  <c r="O171" i="25"/>
  <c r="P171" i="25"/>
  <c r="Q171" i="25"/>
  <c r="E172" i="25"/>
  <c r="F172" i="25"/>
  <c r="G172" i="25"/>
  <c r="H172" i="25"/>
  <c r="I172" i="25"/>
  <c r="J172" i="25"/>
  <c r="K172" i="25"/>
  <c r="L172" i="25"/>
  <c r="M172" i="25"/>
  <c r="N172" i="25"/>
  <c r="O172" i="25"/>
  <c r="P172" i="25"/>
  <c r="Q172" i="25"/>
  <c r="E173" i="25"/>
  <c r="F173" i="25"/>
  <c r="G173" i="25"/>
  <c r="H173" i="25"/>
  <c r="I173" i="25"/>
  <c r="J173" i="25"/>
  <c r="K173" i="25"/>
  <c r="L173" i="25"/>
  <c r="M173" i="25"/>
  <c r="N173" i="25"/>
  <c r="O173" i="25"/>
  <c r="P173" i="25"/>
  <c r="Q173" i="25"/>
  <c r="E174" i="25"/>
  <c r="F174" i="25"/>
  <c r="G174" i="25"/>
  <c r="H174" i="25"/>
  <c r="I174" i="25"/>
  <c r="J174" i="25"/>
  <c r="K174" i="25"/>
  <c r="L174" i="25"/>
  <c r="M174" i="25"/>
  <c r="N174" i="25"/>
  <c r="O174" i="25"/>
  <c r="P174" i="25"/>
  <c r="Q174" i="25"/>
  <c r="E175" i="25"/>
  <c r="F175" i="25"/>
  <c r="G175" i="25"/>
  <c r="H175" i="25"/>
  <c r="I175" i="25"/>
  <c r="J175" i="25"/>
  <c r="K175" i="25"/>
  <c r="L175" i="25"/>
  <c r="M175" i="25"/>
  <c r="N175" i="25"/>
  <c r="O175" i="25"/>
  <c r="P175" i="25"/>
  <c r="Q175" i="25"/>
  <c r="E176" i="25"/>
  <c r="F176" i="25"/>
  <c r="G176" i="25"/>
  <c r="H176" i="25"/>
  <c r="I176" i="25"/>
  <c r="J176" i="25"/>
  <c r="K176" i="25"/>
  <c r="L176" i="25"/>
  <c r="M176" i="25"/>
  <c r="N176" i="25"/>
  <c r="O176" i="25"/>
  <c r="P176" i="25"/>
  <c r="Q176" i="25"/>
  <c r="E177" i="25"/>
  <c r="F177" i="25"/>
  <c r="G177" i="25"/>
  <c r="H177" i="25"/>
  <c r="I177" i="25"/>
  <c r="J177" i="25"/>
  <c r="K177" i="25"/>
  <c r="L177" i="25"/>
  <c r="M177" i="25"/>
  <c r="N177" i="25"/>
  <c r="O177" i="25"/>
  <c r="P177" i="25"/>
  <c r="Q177" i="25"/>
  <c r="E178" i="25"/>
  <c r="F178" i="25"/>
  <c r="G178" i="25"/>
  <c r="H178" i="25"/>
  <c r="I178" i="25"/>
  <c r="J178" i="25"/>
  <c r="K178" i="25"/>
  <c r="L178" i="25"/>
  <c r="M178" i="25"/>
  <c r="N178" i="25"/>
  <c r="O178" i="25"/>
  <c r="P178" i="25"/>
  <c r="Q178" i="25"/>
  <c r="E179" i="25"/>
  <c r="F179" i="25"/>
  <c r="G179" i="25"/>
  <c r="H179" i="25"/>
  <c r="I179" i="25"/>
  <c r="J179" i="25"/>
  <c r="K179" i="25"/>
  <c r="L179" i="25"/>
  <c r="M179" i="25"/>
  <c r="N179" i="25"/>
  <c r="O179" i="25"/>
  <c r="P179" i="25"/>
  <c r="Q179" i="25"/>
  <c r="D162" i="25"/>
  <c r="D163" i="25"/>
  <c r="D164" i="25"/>
  <c r="D165" i="25"/>
  <c r="D166" i="25"/>
  <c r="D167" i="25"/>
  <c r="D168" i="25"/>
  <c r="D169" i="25"/>
  <c r="D170" i="25"/>
  <c r="D171" i="25"/>
  <c r="D172" i="25"/>
  <c r="D173" i="25"/>
  <c r="D174" i="25"/>
  <c r="D175" i="25"/>
  <c r="D176" i="25"/>
  <c r="D177" i="25"/>
  <c r="D178" i="25"/>
  <c r="D179" i="25"/>
  <c r="D161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E29" i="25"/>
  <c r="F29" i="25"/>
  <c r="G29" i="25"/>
  <c r="H29" i="25"/>
  <c r="I29" i="25"/>
  <c r="J29" i="25"/>
  <c r="K29" i="25"/>
  <c r="L29" i="25"/>
  <c r="M29" i="25"/>
  <c r="N29" i="25"/>
  <c r="O29" i="25"/>
  <c r="P29" i="25"/>
  <c r="Q29" i="25"/>
  <c r="E30" i="25"/>
  <c r="F30" i="25"/>
  <c r="G30" i="25"/>
  <c r="H30" i="25"/>
  <c r="I30" i="25"/>
  <c r="J30" i="25"/>
  <c r="K30" i="25"/>
  <c r="L30" i="25"/>
  <c r="M30" i="25"/>
  <c r="N30" i="25"/>
  <c r="O30" i="25"/>
  <c r="P30" i="25"/>
  <c r="Q30" i="25"/>
  <c r="E31" i="25"/>
  <c r="F31" i="25"/>
  <c r="G31" i="25"/>
  <c r="H31" i="25"/>
  <c r="I31" i="25"/>
  <c r="J31" i="25"/>
  <c r="K31" i="25"/>
  <c r="L31" i="25"/>
  <c r="M31" i="25"/>
  <c r="N31" i="25"/>
  <c r="O31" i="25"/>
  <c r="P31" i="25"/>
  <c r="Q31" i="25"/>
  <c r="E32" i="25"/>
  <c r="F32" i="25"/>
  <c r="G32" i="25"/>
  <c r="H32" i="25"/>
  <c r="I32" i="25"/>
  <c r="J32" i="25"/>
  <c r="K32" i="25"/>
  <c r="L32" i="25"/>
  <c r="M32" i="25"/>
  <c r="N32" i="25"/>
  <c r="O32" i="25"/>
  <c r="P32" i="25"/>
  <c r="Q32" i="25"/>
  <c r="E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E34" i="25"/>
  <c r="F34" i="25"/>
  <c r="G34" i="25"/>
  <c r="H34" i="25"/>
  <c r="I34" i="25"/>
  <c r="J34" i="25"/>
  <c r="K34" i="25"/>
  <c r="L34" i="25"/>
  <c r="M34" i="25"/>
  <c r="N34" i="25"/>
  <c r="O34" i="25"/>
  <c r="P34" i="25"/>
  <c r="Q34" i="25"/>
  <c r="E35" i="25"/>
  <c r="F35" i="25"/>
  <c r="G35" i="25"/>
  <c r="H35" i="25"/>
  <c r="I35" i="25"/>
  <c r="J35" i="25"/>
  <c r="K35" i="25"/>
  <c r="L35" i="25"/>
  <c r="M35" i="25"/>
  <c r="N35" i="25"/>
  <c r="O35" i="25"/>
  <c r="P35" i="25"/>
  <c r="Q35" i="25"/>
  <c r="E36" i="25"/>
  <c r="F36" i="25"/>
  <c r="G36" i="25"/>
  <c r="H36" i="25"/>
  <c r="I36" i="25"/>
  <c r="J36" i="25"/>
  <c r="K36" i="25"/>
  <c r="L36" i="25"/>
  <c r="M36" i="25"/>
  <c r="N36" i="25"/>
  <c r="O36" i="25"/>
  <c r="P36" i="25"/>
  <c r="Q36" i="25"/>
  <c r="E37" i="25"/>
  <c r="F37" i="25"/>
  <c r="G37" i="25"/>
  <c r="H37" i="25"/>
  <c r="I37" i="25"/>
  <c r="J37" i="25"/>
  <c r="K37" i="25"/>
  <c r="L37" i="25"/>
  <c r="M37" i="25"/>
  <c r="N37" i="25"/>
  <c r="O37" i="25"/>
  <c r="P37" i="25"/>
  <c r="Q37" i="25"/>
  <c r="E38" i="25"/>
  <c r="F38" i="25"/>
  <c r="G38" i="25"/>
  <c r="H38" i="25"/>
  <c r="I38" i="25"/>
  <c r="J38" i="25"/>
  <c r="K38" i="25"/>
  <c r="L38" i="25"/>
  <c r="M38" i="25"/>
  <c r="N38" i="25"/>
  <c r="O38" i="25"/>
  <c r="P38" i="25"/>
  <c r="Q38" i="25"/>
  <c r="E39" i="25"/>
  <c r="F39" i="25"/>
  <c r="G39" i="25"/>
  <c r="H39" i="25"/>
  <c r="I39" i="25"/>
  <c r="J39" i="25"/>
  <c r="K39" i="25"/>
  <c r="L39" i="25"/>
  <c r="M39" i="25"/>
  <c r="N39" i="25"/>
  <c r="O39" i="25"/>
  <c r="P39" i="25"/>
  <c r="Q39" i="25"/>
  <c r="E40" i="25"/>
  <c r="F40" i="25"/>
  <c r="G40" i="25"/>
  <c r="H40" i="25"/>
  <c r="I40" i="25"/>
  <c r="J40" i="25"/>
  <c r="K40" i="25"/>
  <c r="L40" i="25"/>
  <c r="M40" i="25"/>
  <c r="N40" i="25"/>
  <c r="O40" i="25"/>
  <c r="P40" i="25"/>
  <c r="Q40" i="25"/>
  <c r="E41" i="25"/>
  <c r="F41" i="25"/>
  <c r="G41" i="25"/>
  <c r="H41" i="25"/>
  <c r="I41" i="25"/>
  <c r="J41" i="25"/>
  <c r="K41" i="25"/>
  <c r="L41" i="25"/>
  <c r="M41" i="25"/>
  <c r="N41" i="25"/>
  <c r="O41" i="25"/>
  <c r="P41" i="25"/>
  <c r="Q41" i="25"/>
  <c r="E42" i="25"/>
  <c r="F42" i="25"/>
  <c r="G42" i="25"/>
  <c r="H42" i="25"/>
  <c r="I42" i="25"/>
  <c r="J42" i="25"/>
  <c r="K42" i="25"/>
  <c r="L42" i="25"/>
  <c r="M42" i="25"/>
  <c r="N42" i="25"/>
  <c r="O42" i="25"/>
  <c r="P42" i="25"/>
  <c r="Q42" i="25"/>
  <c r="E43" i="25"/>
  <c r="F43" i="25"/>
  <c r="G43" i="25"/>
  <c r="H43" i="25"/>
  <c r="I43" i="25"/>
  <c r="J43" i="25"/>
  <c r="K43" i="25"/>
  <c r="L43" i="25"/>
  <c r="M43" i="25"/>
  <c r="N43" i="25"/>
  <c r="O43" i="25"/>
  <c r="P43" i="25"/>
  <c r="Q43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D40" i="25"/>
  <c r="D41" i="25"/>
  <c r="D42" i="25"/>
  <c r="D43" i="25"/>
  <c r="D25" i="25"/>
  <c r="E93" i="25"/>
  <c r="F93" i="25"/>
  <c r="G93" i="25"/>
  <c r="H93" i="25"/>
  <c r="I93" i="25"/>
  <c r="J93" i="25"/>
  <c r="K93" i="25"/>
  <c r="L93" i="25"/>
  <c r="M93" i="25"/>
  <c r="N93" i="25"/>
  <c r="O93" i="25"/>
  <c r="P93" i="25"/>
  <c r="Q93" i="25"/>
  <c r="E94" i="25"/>
  <c r="F94" i="25"/>
  <c r="G94" i="25"/>
  <c r="H94" i="25"/>
  <c r="I94" i="25"/>
  <c r="J94" i="25"/>
  <c r="K94" i="25"/>
  <c r="L94" i="25"/>
  <c r="M94" i="25"/>
  <c r="N94" i="25"/>
  <c r="O94" i="25"/>
  <c r="P94" i="25"/>
  <c r="Q94" i="25"/>
  <c r="E95" i="25"/>
  <c r="F95" i="25"/>
  <c r="G95" i="25"/>
  <c r="H95" i="25"/>
  <c r="I95" i="25"/>
  <c r="J95" i="25"/>
  <c r="K95" i="25"/>
  <c r="L95" i="25"/>
  <c r="M95" i="25"/>
  <c r="N95" i="25"/>
  <c r="O95" i="25"/>
  <c r="P95" i="25"/>
  <c r="Q95" i="25"/>
  <c r="E96" i="25"/>
  <c r="F96" i="25"/>
  <c r="G96" i="25"/>
  <c r="H96" i="25"/>
  <c r="I96" i="25"/>
  <c r="J96" i="25"/>
  <c r="K96" i="25"/>
  <c r="L96" i="25"/>
  <c r="M96" i="25"/>
  <c r="N96" i="25"/>
  <c r="O96" i="25"/>
  <c r="P96" i="25"/>
  <c r="Q96" i="25"/>
  <c r="E97" i="25"/>
  <c r="F97" i="25"/>
  <c r="G97" i="25"/>
  <c r="H97" i="25"/>
  <c r="I97" i="25"/>
  <c r="J97" i="25"/>
  <c r="K97" i="25"/>
  <c r="L97" i="25"/>
  <c r="M97" i="25"/>
  <c r="N97" i="25"/>
  <c r="O97" i="25"/>
  <c r="P97" i="25"/>
  <c r="Q97" i="25"/>
  <c r="E98" i="25"/>
  <c r="F98" i="25"/>
  <c r="G98" i="25"/>
  <c r="H98" i="25"/>
  <c r="I98" i="25"/>
  <c r="J98" i="25"/>
  <c r="K98" i="25"/>
  <c r="L98" i="25"/>
  <c r="M98" i="25"/>
  <c r="N98" i="25"/>
  <c r="O98" i="25"/>
  <c r="P98" i="25"/>
  <c r="Q98" i="25"/>
  <c r="E99" i="25"/>
  <c r="F99" i="25"/>
  <c r="G99" i="25"/>
  <c r="H99" i="25"/>
  <c r="I99" i="25"/>
  <c r="J99" i="25"/>
  <c r="K99" i="25"/>
  <c r="L99" i="25"/>
  <c r="M99" i="25"/>
  <c r="N99" i="25"/>
  <c r="O99" i="25"/>
  <c r="P99" i="25"/>
  <c r="Q99" i="25"/>
  <c r="E100" i="25"/>
  <c r="F100" i="25"/>
  <c r="G100" i="25"/>
  <c r="H100" i="25"/>
  <c r="I100" i="25"/>
  <c r="J100" i="25"/>
  <c r="K100" i="25"/>
  <c r="L100" i="25"/>
  <c r="M100" i="25"/>
  <c r="N100" i="25"/>
  <c r="O100" i="25"/>
  <c r="P100" i="25"/>
  <c r="Q100" i="25"/>
  <c r="E101" i="25"/>
  <c r="F101" i="25"/>
  <c r="G101" i="25"/>
  <c r="H101" i="25"/>
  <c r="I101" i="25"/>
  <c r="J101" i="25"/>
  <c r="K101" i="25"/>
  <c r="L101" i="25"/>
  <c r="M101" i="25"/>
  <c r="N101" i="25"/>
  <c r="O101" i="25"/>
  <c r="P101" i="25"/>
  <c r="Q101" i="25"/>
  <c r="E102" i="25"/>
  <c r="F102" i="25"/>
  <c r="G102" i="25"/>
  <c r="H102" i="25"/>
  <c r="I102" i="25"/>
  <c r="J102" i="25"/>
  <c r="K102" i="25"/>
  <c r="L102" i="25"/>
  <c r="M102" i="25"/>
  <c r="N102" i="25"/>
  <c r="O102" i="25"/>
  <c r="P102" i="25"/>
  <c r="Q102" i="25"/>
  <c r="E103" i="25"/>
  <c r="F103" i="25"/>
  <c r="G103" i="25"/>
  <c r="H103" i="25"/>
  <c r="I103" i="25"/>
  <c r="J103" i="25"/>
  <c r="K103" i="25"/>
  <c r="L103" i="25"/>
  <c r="M103" i="25"/>
  <c r="N103" i="25"/>
  <c r="O103" i="25"/>
  <c r="P103" i="25"/>
  <c r="Q103" i="25"/>
  <c r="E104" i="25"/>
  <c r="F104" i="25"/>
  <c r="G104" i="25"/>
  <c r="H104" i="25"/>
  <c r="I104" i="25"/>
  <c r="J104" i="25"/>
  <c r="K104" i="25"/>
  <c r="L104" i="25"/>
  <c r="M104" i="25"/>
  <c r="N104" i="25"/>
  <c r="O104" i="25"/>
  <c r="P104" i="25"/>
  <c r="Q104" i="25"/>
  <c r="E105" i="25"/>
  <c r="F105" i="25"/>
  <c r="G105" i="25"/>
  <c r="H105" i="25"/>
  <c r="I105" i="25"/>
  <c r="J105" i="25"/>
  <c r="K105" i="25"/>
  <c r="L105" i="25"/>
  <c r="M105" i="25"/>
  <c r="N105" i="25"/>
  <c r="O105" i="25"/>
  <c r="P105" i="25"/>
  <c r="Q105" i="25"/>
  <c r="E106" i="25"/>
  <c r="F106" i="25"/>
  <c r="G106" i="25"/>
  <c r="H106" i="25"/>
  <c r="I106" i="25"/>
  <c r="J106" i="25"/>
  <c r="K106" i="25"/>
  <c r="L106" i="25"/>
  <c r="M106" i="25"/>
  <c r="N106" i="25"/>
  <c r="O106" i="25"/>
  <c r="P106" i="25"/>
  <c r="Q106" i="25"/>
  <c r="E107" i="25"/>
  <c r="F107" i="25"/>
  <c r="G107" i="25"/>
  <c r="H107" i="25"/>
  <c r="I107" i="25"/>
  <c r="J107" i="25"/>
  <c r="K107" i="25"/>
  <c r="L107" i="25"/>
  <c r="M107" i="25"/>
  <c r="N107" i="25"/>
  <c r="O107" i="25"/>
  <c r="P107" i="25"/>
  <c r="Q107" i="25"/>
  <c r="E108" i="25"/>
  <c r="F108" i="25"/>
  <c r="G108" i="25"/>
  <c r="H108" i="25"/>
  <c r="I108" i="25"/>
  <c r="J108" i="25"/>
  <c r="K108" i="25"/>
  <c r="L108" i="25"/>
  <c r="M108" i="25"/>
  <c r="N108" i="25"/>
  <c r="O108" i="25"/>
  <c r="P108" i="25"/>
  <c r="Q108" i="25"/>
  <c r="E109" i="25"/>
  <c r="F109" i="25"/>
  <c r="G109" i="25"/>
  <c r="H109" i="25"/>
  <c r="I109" i="25"/>
  <c r="J109" i="25"/>
  <c r="K109" i="25"/>
  <c r="L109" i="25"/>
  <c r="M109" i="25"/>
  <c r="N109" i="25"/>
  <c r="O109" i="25"/>
  <c r="P109" i="25"/>
  <c r="Q109" i="25"/>
  <c r="E110" i="25"/>
  <c r="F110" i="25"/>
  <c r="G110" i="25"/>
  <c r="H110" i="25"/>
  <c r="I110" i="25"/>
  <c r="J110" i="25"/>
  <c r="K110" i="25"/>
  <c r="L110" i="25"/>
  <c r="M110" i="25"/>
  <c r="N110" i="25"/>
  <c r="O110" i="25"/>
  <c r="P110" i="25"/>
  <c r="Q110" i="25"/>
  <c r="E111" i="25"/>
  <c r="F111" i="25"/>
  <c r="G111" i="25"/>
  <c r="H111" i="25"/>
  <c r="I111" i="25"/>
  <c r="J111" i="25"/>
  <c r="K111" i="25"/>
  <c r="L111" i="25"/>
  <c r="M111" i="25"/>
  <c r="N111" i="25"/>
  <c r="O111" i="25"/>
  <c r="P111" i="25"/>
  <c r="Q111" i="25"/>
  <c r="D94" i="25"/>
  <c r="D95" i="25"/>
  <c r="D96" i="25"/>
  <c r="D97" i="25"/>
  <c r="D98" i="25"/>
  <c r="D99" i="25"/>
  <c r="D100" i="25"/>
  <c r="D101" i="25"/>
  <c r="D102" i="25"/>
  <c r="D103" i="25"/>
  <c r="D104" i="25"/>
  <c r="D105" i="25"/>
  <c r="D106" i="25"/>
  <c r="D107" i="25"/>
  <c r="D108" i="25"/>
  <c r="D109" i="25"/>
  <c r="D110" i="25"/>
  <c r="D111" i="25"/>
  <c r="D93" i="25"/>
  <c r="E161" i="24"/>
  <c r="F161" i="24"/>
  <c r="G161" i="24"/>
  <c r="H161" i="24"/>
  <c r="I161" i="24"/>
  <c r="J161" i="24"/>
  <c r="K161" i="24"/>
  <c r="L161" i="24"/>
  <c r="M161" i="24"/>
  <c r="N161" i="24"/>
  <c r="O161" i="24"/>
  <c r="P161" i="24"/>
  <c r="Q161" i="24"/>
  <c r="E162" i="24"/>
  <c r="F162" i="24"/>
  <c r="G162" i="24"/>
  <c r="H162" i="24"/>
  <c r="I162" i="24"/>
  <c r="J162" i="24"/>
  <c r="K162" i="24"/>
  <c r="L162" i="24"/>
  <c r="M162" i="24"/>
  <c r="N162" i="24"/>
  <c r="O162" i="24"/>
  <c r="P162" i="24"/>
  <c r="Q162" i="24"/>
  <c r="E163" i="24"/>
  <c r="F163" i="24"/>
  <c r="G163" i="24"/>
  <c r="H163" i="24"/>
  <c r="I163" i="24"/>
  <c r="J163" i="24"/>
  <c r="K163" i="24"/>
  <c r="L163" i="24"/>
  <c r="M163" i="24"/>
  <c r="N163" i="24"/>
  <c r="O163" i="24"/>
  <c r="P163" i="24"/>
  <c r="Q163" i="24"/>
  <c r="E164" i="24"/>
  <c r="F164" i="24"/>
  <c r="G164" i="24"/>
  <c r="H164" i="24"/>
  <c r="I164" i="24"/>
  <c r="J164" i="24"/>
  <c r="K164" i="24"/>
  <c r="L164" i="24"/>
  <c r="M164" i="24"/>
  <c r="N164" i="24"/>
  <c r="O164" i="24"/>
  <c r="P164" i="24"/>
  <c r="Q164" i="24"/>
  <c r="E165" i="24"/>
  <c r="F165" i="24"/>
  <c r="G165" i="24"/>
  <c r="H165" i="24"/>
  <c r="I165" i="24"/>
  <c r="J165" i="24"/>
  <c r="K165" i="24"/>
  <c r="L165" i="24"/>
  <c r="M165" i="24"/>
  <c r="N165" i="24"/>
  <c r="O165" i="24"/>
  <c r="P165" i="24"/>
  <c r="Q165" i="24"/>
  <c r="E166" i="24"/>
  <c r="F166" i="24"/>
  <c r="G166" i="24"/>
  <c r="H166" i="24"/>
  <c r="I166" i="24"/>
  <c r="J166" i="24"/>
  <c r="K166" i="24"/>
  <c r="L166" i="24"/>
  <c r="M166" i="24"/>
  <c r="N166" i="24"/>
  <c r="O166" i="24"/>
  <c r="P166" i="24"/>
  <c r="Q166" i="24"/>
  <c r="E167" i="24"/>
  <c r="F167" i="24"/>
  <c r="G167" i="24"/>
  <c r="H167" i="24"/>
  <c r="I167" i="24"/>
  <c r="J167" i="24"/>
  <c r="K167" i="24"/>
  <c r="L167" i="24"/>
  <c r="M167" i="24"/>
  <c r="N167" i="24"/>
  <c r="O167" i="24"/>
  <c r="P167" i="24"/>
  <c r="Q167" i="24"/>
  <c r="E168" i="24"/>
  <c r="F168" i="24"/>
  <c r="G168" i="24"/>
  <c r="H168" i="24"/>
  <c r="I168" i="24"/>
  <c r="J168" i="24"/>
  <c r="K168" i="24"/>
  <c r="L168" i="24"/>
  <c r="M168" i="24"/>
  <c r="N168" i="24"/>
  <c r="O168" i="24"/>
  <c r="P168" i="24"/>
  <c r="Q168" i="24"/>
  <c r="E169" i="24"/>
  <c r="F169" i="24"/>
  <c r="G169" i="24"/>
  <c r="H169" i="24"/>
  <c r="I169" i="24"/>
  <c r="J169" i="24"/>
  <c r="K169" i="24"/>
  <c r="L169" i="24"/>
  <c r="M169" i="24"/>
  <c r="N169" i="24"/>
  <c r="O169" i="24"/>
  <c r="P169" i="24"/>
  <c r="Q169" i="24"/>
  <c r="E170" i="24"/>
  <c r="F170" i="24"/>
  <c r="G170" i="24"/>
  <c r="H170" i="24"/>
  <c r="I170" i="24"/>
  <c r="J170" i="24"/>
  <c r="K170" i="24"/>
  <c r="L170" i="24"/>
  <c r="M170" i="24"/>
  <c r="N170" i="24"/>
  <c r="O170" i="24"/>
  <c r="P170" i="24"/>
  <c r="Q170" i="24"/>
  <c r="E171" i="24"/>
  <c r="F171" i="24"/>
  <c r="G171" i="24"/>
  <c r="H171" i="24"/>
  <c r="I171" i="24"/>
  <c r="J171" i="24"/>
  <c r="K171" i="24"/>
  <c r="L171" i="24"/>
  <c r="M171" i="24"/>
  <c r="N171" i="24"/>
  <c r="O171" i="24"/>
  <c r="P171" i="24"/>
  <c r="Q171" i="24"/>
  <c r="E172" i="24"/>
  <c r="F172" i="24"/>
  <c r="G172" i="24"/>
  <c r="H172" i="24"/>
  <c r="I172" i="24"/>
  <c r="J172" i="24"/>
  <c r="K172" i="24"/>
  <c r="L172" i="24"/>
  <c r="M172" i="24"/>
  <c r="N172" i="24"/>
  <c r="O172" i="24"/>
  <c r="P172" i="24"/>
  <c r="Q172" i="24"/>
  <c r="E173" i="24"/>
  <c r="F173" i="24"/>
  <c r="G173" i="24"/>
  <c r="H173" i="24"/>
  <c r="I173" i="24"/>
  <c r="J173" i="24"/>
  <c r="K173" i="24"/>
  <c r="L173" i="24"/>
  <c r="M173" i="24"/>
  <c r="N173" i="24"/>
  <c r="O173" i="24"/>
  <c r="P173" i="24"/>
  <c r="Q173" i="24"/>
  <c r="E174" i="24"/>
  <c r="F174" i="24"/>
  <c r="G174" i="24"/>
  <c r="H174" i="24"/>
  <c r="I174" i="24"/>
  <c r="J174" i="24"/>
  <c r="K174" i="24"/>
  <c r="L174" i="24"/>
  <c r="M174" i="24"/>
  <c r="N174" i="24"/>
  <c r="O174" i="24"/>
  <c r="P174" i="24"/>
  <c r="Q174" i="24"/>
  <c r="E175" i="24"/>
  <c r="F175" i="24"/>
  <c r="G175" i="24"/>
  <c r="H175" i="24"/>
  <c r="I175" i="24"/>
  <c r="J175" i="24"/>
  <c r="K175" i="24"/>
  <c r="L175" i="24"/>
  <c r="M175" i="24"/>
  <c r="N175" i="24"/>
  <c r="O175" i="24"/>
  <c r="P175" i="24"/>
  <c r="Q175" i="24"/>
  <c r="E176" i="24"/>
  <c r="F176" i="24"/>
  <c r="G176" i="24"/>
  <c r="H176" i="24"/>
  <c r="I176" i="24"/>
  <c r="J176" i="24"/>
  <c r="K176" i="24"/>
  <c r="L176" i="24"/>
  <c r="M176" i="24"/>
  <c r="N176" i="24"/>
  <c r="O176" i="24"/>
  <c r="P176" i="24"/>
  <c r="Q176" i="24"/>
  <c r="E177" i="24"/>
  <c r="F177" i="24"/>
  <c r="G177" i="24"/>
  <c r="H177" i="24"/>
  <c r="I177" i="24"/>
  <c r="J177" i="24"/>
  <c r="K177" i="24"/>
  <c r="L177" i="24"/>
  <c r="M177" i="24"/>
  <c r="N177" i="24"/>
  <c r="O177" i="24"/>
  <c r="P177" i="24"/>
  <c r="Q177" i="24"/>
  <c r="E178" i="24"/>
  <c r="F178" i="24"/>
  <c r="G178" i="24"/>
  <c r="H178" i="24"/>
  <c r="I178" i="24"/>
  <c r="J178" i="24"/>
  <c r="K178" i="24"/>
  <c r="L178" i="24"/>
  <c r="M178" i="24"/>
  <c r="N178" i="24"/>
  <c r="O178" i="24"/>
  <c r="P178" i="24"/>
  <c r="Q178" i="24"/>
  <c r="E179" i="24"/>
  <c r="F179" i="24"/>
  <c r="G179" i="24"/>
  <c r="H179" i="24"/>
  <c r="I179" i="24"/>
  <c r="J179" i="24"/>
  <c r="K179" i="24"/>
  <c r="L179" i="24"/>
  <c r="M179" i="24"/>
  <c r="N179" i="24"/>
  <c r="O179" i="24"/>
  <c r="P179" i="24"/>
  <c r="Q179" i="24"/>
  <c r="D162" i="24"/>
  <c r="D163" i="24"/>
  <c r="D164" i="24"/>
  <c r="D165" i="24"/>
  <c r="D166" i="24"/>
  <c r="D167" i="24"/>
  <c r="D168" i="24"/>
  <c r="D169" i="24"/>
  <c r="D170" i="24"/>
  <c r="D171" i="24"/>
  <c r="D172" i="24"/>
  <c r="D173" i="24"/>
  <c r="D174" i="24"/>
  <c r="D175" i="24"/>
  <c r="D176" i="24"/>
  <c r="D177" i="24"/>
  <c r="D178" i="24"/>
  <c r="D179" i="24"/>
  <c r="D161" i="24"/>
  <c r="E93" i="24"/>
  <c r="F93" i="24"/>
  <c r="G93" i="24"/>
  <c r="H93" i="24"/>
  <c r="I93" i="24"/>
  <c r="J93" i="24"/>
  <c r="K93" i="24"/>
  <c r="L93" i="24"/>
  <c r="M93" i="24"/>
  <c r="N93" i="24"/>
  <c r="O93" i="24"/>
  <c r="P93" i="24"/>
  <c r="Q93" i="24"/>
  <c r="E94" i="24"/>
  <c r="F94" i="24"/>
  <c r="G94" i="24"/>
  <c r="H94" i="24"/>
  <c r="I94" i="24"/>
  <c r="J94" i="24"/>
  <c r="K94" i="24"/>
  <c r="L94" i="24"/>
  <c r="M94" i="24"/>
  <c r="N94" i="24"/>
  <c r="O94" i="24"/>
  <c r="P94" i="24"/>
  <c r="Q94" i="24"/>
  <c r="E95" i="24"/>
  <c r="F95" i="24"/>
  <c r="G95" i="24"/>
  <c r="H95" i="24"/>
  <c r="I95" i="24"/>
  <c r="J95" i="24"/>
  <c r="K95" i="24"/>
  <c r="L95" i="24"/>
  <c r="M95" i="24"/>
  <c r="N95" i="24"/>
  <c r="O95" i="24"/>
  <c r="P95" i="24"/>
  <c r="Q95" i="24"/>
  <c r="E96" i="24"/>
  <c r="F96" i="24"/>
  <c r="G96" i="24"/>
  <c r="H96" i="24"/>
  <c r="I96" i="24"/>
  <c r="J96" i="24"/>
  <c r="K96" i="24"/>
  <c r="L96" i="24"/>
  <c r="M96" i="24"/>
  <c r="N96" i="24"/>
  <c r="O96" i="24"/>
  <c r="P96" i="24"/>
  <c r="Q96" i="24"/>
  <c r="E97" i="24"/>
  <c r="F97" i="24"/>
  <c r="G97" i="24"/>
  <c r="H97" i="24"/>
  <c r="I97" i="24"/>
  <c r="J97" i="24"/>
  <c r="K97" i="24"/>
  <c r="L97" i="24"/>
  <c r="M97" i="24"/>
  <c r="N97" i="24"/>
  <c r="O97" i="24"/>
  <c r="P97" i="24"/>
  <c r="Q97" i="24"/>
  <c r="E98" i="24"/>
  <c r="F98" i="24"/>
  <c r="G98" i="24"/>
  <c r="H98" i="24"/>
  <c r="I98" i="24"/>
  <c r="J98" i="24"/>
  <c r="K98" i="24"/>
  <c r="L98" i="24"/>
  <c r="M98" i="24"/>
  <c r="N98" i="24"/>
  <c r="O98" i="24"/>
  <c r="P98" i="24"/>
  <c r="Q98" i="24"/>
  <c r="E99" i="24"/>
  <c r="F99" i="24"/>
  <c r="G99" i="24"/>
  <c r="H99" i="24"/>
  <c r="I99" i="24"/>
  <c r="J99" i="24"/>
  <c r="K99" i="24"/>
  <c r="L99" i="24"/>
  <c r="M99" i="24"/>
  <c r="N99" i="24"/>
  <c r="O99" i="24"/>
  <c r="P99" i="24"/>
  <c r="Q99" i="24"/>
  <c r="E100" i="24"/>
  <c r="F100" i="24"/>
  <c r="G100" i="24"/>
  <c r="H100" i="24"/>
  <c r="I100" i="24"/>
  <c r="J100" i="24"/>
  <c r="K100" i="24"/>
  <c r="L100" i="24"/>
  <c r="M100" i="24"/>
  <c r="N100" i="24"/>
  <c r="O100" i="24"/>
  <c r="P100" i="24"/>
  <c r="Q100" i="24"/>
  <c r="E101" i="24"/>
  <c r="F101" i="24"/>
  <c r="G101" i="24"/>
  <c r="H101" i="24"/>
  <c r="I101" i="24"/>
  <c r="J101" i="24"/>
  <c r="K101" i="24"/>
  <c r="L101" i="24"/>
  <c r="M101" i="24"/>
  <c r="N101" i="24"/>
  <c r="O101" i="24"/>
  <c r="P101" i="24"/>
  <c r="Q101" i="24"/>
  <c r="E102" i="24"/>
  <c r="F102" i="24"/>
  <c r="G102" i="24"/>
  <c r="H102" i="24"/>
  <c r="I102" i="24"/>
  <c r="J102" i="24"/>
  <c r="K102" i="24"/>
  <c r="L102" i="24"/>
  <c r="M102" i="24"/>
  <c r="N102" i="24"/>
  <c r="O102" i="24"/>
  <c r="P102" i="24"/>
  <c r="Q102" i="24"/>
  <c r="E103" i="24"/>
  <c r="F103" i="24"/>
  <c r="G103" i="24"/>
  <c r="H103" i="24"/>
  <c r="I103" i="24"/>
  <c r="J103" i="24"/>
  <c r="K103" i="24"/>
  <c r="L103" i="24"/>
  <c r="M103" i="24"/>
  <c r="N103" i="24"/>
  <c r="O103" i="24"/>
  <c r="P103" i="24"/>
  <c r="Q103" i="24"/>
  <c r="E104" i="24"/>
  <c r="F104" i="24"/>
  <c r="G104" i="24"/>
  <c r="H104" i="24"/>
  <c r="I104" i="24"/>
  <c r="J104" i="24"/>
  <c r="K104" i="24"/>
  <c r="L104" i="24"/>
  <c r="M104" i="24"/>
  <c r="N104" i="24"/>
  <c r="O104" i="24"/>
  <c r="P104" i="24"/>
  <c r="Q104" i="24"/>
  <c r="E105" i="24"/>
  <c r="F105" i="24"/>
  <c r="G105" i="24"/>
  <c r="H105" i="24"/>
  <c r="I105" i="24"/>
  <c r="J105" i="24"/>
  <c r="K105" i="24"/>
  <c r="L105" i="24"/>
  <c r="M105" i="24"/>
  <c r="N105" i="24"/>
  <c r="O105" i="24"/>
  <c r="P105" i="24"/>
  <c r="Q105" i="24"/>
  <c r="E106" i="24"/>
  <c r="F106" i="24"/>
  <c r="G106" i="24"/>
  <c r="H106" i="24"/>
  <c r="I106" i="24"/>
  <c r="J106" i="24"/>
  <c r="K106" i="24"/>
  <c r="L106" i="24"/>
  <c r="M106" i="24"/>
  <c r="N106" i="24"/>
  <c r="O106" i="24"/>
  <c r="P106" i="24"/>
  <c r="Q106" i="24"/>
  <c r="E107" i="24"/>
  <c r="F107" i="24"/>
  <c r="G107" i="24"/>
  <c r="H107" i="24"/>
  <c r="I107" i="24"/>
  <c r="J107" i="24"/>
  <c r="K107" i="24"/>
  <c r="L107" i="24"/>
  <c r="M107" i="24"/>
  <c r="N107" i="24"/>
  <c r="O107" i="24"/>
  <c r="P107" i="24"/>
  <c r="Q107" i="24"/>
  <c r="E108" i="24"/>
  <c r="F108" i="24"/>
  <c r="G108" i="24"/>
  <c r="H108" i="24"/>
  <c r="I108" i="24"/>
  <c r="J108" i="24"/>
  <c r="K108" i="24"/>
  <c r="L108" i="24"/>
  <c r="M108" i="24"/>
  <c r="N108" i="24"/>
  <c r="O108" i="24"/>
  <c r="P108" i="24"/>
  <c r="Q108" i="24"/>
  <c r="E109" i="24"/>
  <c r="F109" i="24"/>
  <c r="G109" i="24"/>
  <c r="H109" i="24"/>
  <c r="I109" i="24"/>
  <c r="J109" i="24"/>
  <c r="K109" i="24"/>
  <c r="L109" i="24"/>
  <c r="M109" i="24"/>
  <c r="N109" i="24"/>
  <c r="O109" i="24"/>
  <c r="P109" i="24"/>
  <c r="Q109" i="24"/>
  <c r="E110" i="24"/>
  <c r="F110" i="24"/>
  <c r="G110" i="24"/>
  <c r="H110" i="24"/>
  <c r="I110" i="24"/>
  <c r="J110" i="24"/>
  <c r="K110" i="24"/>
  <c r="L110" i="24"/>
  <c r="M110" i="24"/>
  <c r="N110" i="24"/>
  <c r="O110" i="24"/>
  <c r="P110" i="24"/>
  <c r="Q110" i="24"/>
  <c r="E111" i="24"/>
  <c r="F111" i="24"/>
  <c r="G111" i="24"/>
  <c r="H111" i="24"/>
  <c r="I111" i="24"/>
  <c r="J111" i="24"/>
  <c r="K111" i="24"/>
  <c r="L111" i="24"/>
  <c r="M111" i="24"/>
  <c r="N111" i="24"/>
  <c r="O111" i="24"/>
  <c r="P111" i="24"/>
  <c r="Q111" i="24"/>
  <c r="D94" i="24"/>
  <c r="D95" i="24"/>
  <c r="D96" i="24"/>
  <c r="D97" i="24"/>
  <c r="D98" i="24"/>
  <c r="D99" i="24"/>
  <c r="D100" i="24"/>
  <c r="D101" i="24"/>
  <c r="D102" i="24"/>
  <c r="D103" i="24"/>
  <c r="D104" i="24"/>
  <c r="D105" i="24"/>
  <c r="D106" i="24"/>
  <c r="D107" i="24"/>
  <c r="D108" i="24"/>
  <c r="D109" i="24"/>
  <c r="D110" i="24"/>
  <c r="D111" i="24"/>
  <c r="D93" i="24"/>
  <c r="E25" i="24"/>
  <c r="F25" i="24"/>
  <c r="G25" i="24"/>
  <c r="H25" i="24"/>
  <c r="I25" i="24"/>
  <c r="J25" i="24"/>
  <c r="K25" i="24"/>
  <c r="L25" i="24"/>
  <c r="M25" i="24"/>
  <c r="N25" i="24"/>
  <c r="O25" i="24"/>
  <c r="P25" i="24"/>
  <c r="Q25" i="24"/>
  <c r="E26" i="24"/>
  <c r="F26" i="24"/>
  <c r="G26" i="24"/>
  <c r="H26" i="24"/>
  <c r="I26" i="24"/>
  <c r="J26" i="24"/>
  <c r="K26" i="24"/>
  <c r="L26" i="24"/>
  <c r="M26" i="24"/>
  <c r="N26" i="24"/>
  <c r="O26" i="24"/>
  <c r="P26" i="24"/>
  <c r="Q26" i="24"/>
  <c r="E27" i="24"/>
  <c r="F27" i="24"/>
  <c r="G27" i="24"/>
  <c r="H27" i="24"/>
  <c r="I27" i="24"/>
  <c r="J27" i="24"/>
  <c r="K27" i="24"/>
  <c r="L27" i="24"/>
  <c r="M27" i="24"/>
  <c r="N27" i="24"/>
  <c r="O27" i="24"/>
  <c r="P27" i="24"/>
  <c r="Q27" i="24"/>
  <c r="E28" i="24"/>
  <c r="F28" i="24"/>
  <c r="G28" i="24"/>
  <c r="H28" i="24"/>
  <c r="I28" i="24"/>
  <c r="J28" i="24"/>
  <c r="K28" i="24"/>
  <c r="L28" i="24"/>
  <c r="M28" i="24"/>
  <c r="N28" i="24"/>
  <c r="O28" i="24"/>
  <c r="P28" i="24"/>
  <c r="Q28" i="24"/>
  <c r="E29" i="24"/>
  <c r="F29" i="24"/>
  <c r="G29" i="24"/>
  <c r="H29" i="24"/>
  <c r="I29" i="24"/>
  <c r="J29" i="24"/>
  <c r="K29" i="24"/>
  <c r="L29" i="24"/>
  <c r="M29" i="24"/>
  <c r="N29" i="24"/>
  <c r="O29" i="24"/>
  <c r="P29" i="24"/>
  <c r="Q29" i="24"/>
  <c r="E30" i="24"/>
  <c r="F30" i="24"/>
  <c r="G30" i="24"/>
  <c r="H30" i="24"/>
  <c r="I30" i="24"/>
  <c r="J30" i="24"/>
  <c r="K30" i="24"/>
  <c r="L30" i="24"/>
  <c r="M30" i="24"/>
  <c r="N30" i="24"/>
  <c r="O30" i="24"/>
  <c r="P30" i="24"/>
  <c r="Q30" i="24"/>
  <c r="E31" i="24"/>
  <c r="F31" i="24"/>
  <c r="G31" i="24"/>
  <c r="H31" i="24"/>
  <c r="I31" i="24"/>
  <c r="J31" i="24"/>
  <c r="K31" i="24"/>
  <c r="L31" i="24"/>
  <c r="M31" i="24"/>
  <c r="N31" i="24"/>
  <c r="O31" i="24"/>
  <c r="P31" i="24"/>
  <c r="Q31" i="24"/>
  <c r="E32" i="24"/>
  <c r="F32" i="24"/>
  <c r="G32" i="24"/>
  <c r="H32" i="24"/>
  <c r="I32" i="24"/>
  <c r="J32" i="24"/>
  <c r="K32" i="24"/>
  <c r="L32" i="24"/>
  <c r="M32" i="24"/>
  <c r="N32" i="24"/>
  <c r="O32" i="24"/>
  <c r="P32" i="24"/>
  <c r="Q32" i="24"/>
  <c r="E33" i="24"/>
  <c r="F33" i="24"/>
  <c r="G33" i="24"/>
  <c r="H33" i="24"/>
  <c r="I33" i="24"/>
  <c r="J33" i="24"/>
  <c r="K33" i="24"/>
  <c r="L33" i="24"/>
  <c r="M33" i="24"/>
  <c r="N33" i="24"/>
  <c r="O33" i="24"/>
  <c r="P33" i="24"/>
  <c r="Q33" i="24"/>
  <c r="E34" i="24"/>
  <c r="F34" i="24"/>
  <c r="G34" i="24"/>
  <c r="H34" i="24"/>
  <c r="I34" i="24"/>
  <c r="J34" i="24"/>
  <c r="K34" i="24"/>
  <c r="L34" i="24"/>
  <c r="M34" i="24"/>
  <c r="N34" i="24"/>
  <c r="O34" i="24"/>
  <c r="P34" i="24"/>
  <c r="Q34" i="24"/>
  <c r="E35" i="24"/>
  <c r="F35" i="24"/>
  <c r="G35" i="24"/>
  <c r="H35" i="24"/>
  <c r="I35" i="24"/>
  <c r="J35" i="24"/>
  <c r="K35" i="24"/>
  <c r="L35" i="24"/>
  <c r="M35" i="24"/>
  <c r="N35" i="24"/>
  <c r="O35" i="24"/>
  <c r="P35" i="24"/>
  <c r="Q35" i="24"/>
  <c r="E36" i="24"/>
  <c r="F36" i="24"/>
  <c r="G36" i="24"/>
  <c r="H36" i="24"/>
  <c r="I36" i="24"/>
  <c r="J36" i="24"/>
  <c r="K36" i="24"/>
  <c r="L36" i="24"/>
  <c r="M36" i="24"/>
  <c r="N36" i="24"/>
  <c r="O36" i="24"/>
  <c r="P36" i="24"/>
  <c r="Q36" i="24"/>
  <c r="E37" i="24"/>
  <c r="F37" i="24"/>
  <c r="G37" i="24"/>
  <c r="H37" i="24"/>
  <c r="I37" i="24"/>
  <c r="J37" i="24"/>
  <c r="K37" i="24"/>
  <c r="L37" i="24"/>
  <c r="M37" i="24"/>
  <c r="N37" i="24"/>
  <c r="O37" i="24"/>
  <c r="P37" i="24"/>
  <c r="Q37" i="24"/>
  <c r="E38" i="24"/>
  <c r="F38" i="24"/>
  <c r="G38" i="24"/>
  <c r="H38" i="24"/>
  <c r="I38" i="24"/>
  <c r="J38" i="24"/>
  <c r="K38" i="24"/>
  <c r="L38" i="24"/>
  <c r="M38" i="24"/>
  <c r="N38" i="24"/>
  <c r="O38" i="24"/>
  <c r="P38" i="24"/>
  <c r="Q38" i="24"/>
  <c r="E39" i="24"/>
  <c r="F39" i="24"/>
  <c r="G39" i="24"/>
  <c r="H39" i="24"/>
  <c r="I39" i="24"/>
  <c r="J39" i="24"/>
  <c r="K39" i="24"/>
  <c r="L39" i="24"/>
  <c r="M39" i="24"/>
  <c r="N39" i="24"/>
  <c r="O39" i="24"/>
  <c r="P39" i="24"/>
  <c r="Q39" i="24"/>
  <c r="E40" i="24"/>
  <c r="F40" i="24"/>
  <c r="G40" i="24"/>
  <c r="H40" i="24"/>
  <c r="I40" i="24"/>
  <c r="J40" i="24"/>
  <c r="K40" i="24"/>
  <c r="L40" i="24"/>
  <c r="M40" i="24"/>
  <c r="N40" i="24"/>
  <c r="O40" i="24"/>
  <c r="P40" i="24"/>
  <c r="Q40" i="24"/>
  <c r="E41" i="24"/>
  <c r="F41" i="24"/>
  <c r="G41" i="24"/>
  <c r="H41" i="24"/>
  <c r="I41" i="24"/>
  <c r="J41" i="24"/>
  <c r="K41" i="24"/>
  <c r="L41" i="24"/>
  <c r="M41" i="24"/>
  <c r="N41" i="24"/>
  <c r="O41" i="24"/>
  <c r="P41" i="24"/>
  <c r="Q41" i="24"/>
  <c r="E42" i="24"/>
  <c r="F42" i="24"/>
  <c r="G42" i="24"/>
  <c r="H42" i="24"/>
  <c r="I42" i="24"/>
  <c r="J42" i="24"/>
  <c r="K42" i="24"/>
  <c r="L42" i="24"/>
  <c r="M42" i="24"/>
  <c r="N42" i="24"/>
  <c r="O42" i="24"/>
  <c r="P42" i="24"/>
  <c r="Q42" i="24"/>
  <c r="E43" i="24"/>
  <c r="F43" i="24"/>
  <c r="G43" i="24"/>
  <c r="H43" i="24"/>
  <c r="I43" i="24"/>
  <c r="J43" i="24"/>
  <c r="K43" i="24"/>
  <c r="L43" i="24"/>
  <c r="M43" i="24"/>
  <c r="N43" i="24"/>
  <c r="O43" i="24"/>
  <c r="P43" i="24"/>
  <c r="Q43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25" i="24"/>
  <c r="E161" i="23"/>
  <c r="F161" i="23"/>
  <c r="G161" i="23"/>
  <c r="H161" i="23"/>
  <c r="I161" i="23"/>
  <c r="J161" i="23"/>
  <c r="K161" i="23"/>
  <c r="L161" i="23"/>
  <c r="M161" i="23"/>
  <c r="N161" i="23"/>
  <c r="O161" i="23"/>
  <c r="P161" i="23"/>
  <c r="Q161" i="23"/>
  <c r="E162" i="23"/>
  <c r="F162" i="23"/>
  <c r="G162" i="23"/>
  <c r="H162" i="23"/>
  <c r="I162" i="23"/>
  <c r="J162" i="23"/>
  <c r="K162" i="23"/>
  <c r="L162" i="23"/>
  <c r="M162" i="23"/>
  <c r="N162" i="23"/>
  <c r="O162" i="23"/>
  <c r="P162" i="23"/>
  <c r="Q162" i="23"/>
  <c r="E163" i="23"/>
  <c r="F163" i="23"/>
  <c r="G163" i="23"/>
  <c r="H163" i="23"/>
  <c r="I163" i="23"/>
  <c r="J163" i="23"/>
  <c r="K163" i="23"/>
  <c r="L163" i="23"/>
  <c r="M163" i="23"/>
  <c r="N163" i="23"/>
  <c r="O163" i="23"/>
  <c r="P163" i="23"/>
  <c r="Q163" i="23"/>
  <c r="E164" i="23"/>
  <c r="F164" i="23"/>
  <c r="G164" i="23"/>
  <c r="H164" i="23"/>
  <c r="I164" i="23"/>
  <c r="J164" i="23"/>
  <c r="K164" i="23"/>
  <c r="L164" i="23"/>
  <c r="M164" i="23"/>
  <c r="N164" i="23"/>
  <c r="O164" i="23"/>
  <c r="P164" i="23"/>
  <c r="Q164" i="23"/>
  <c r="E165" i="23"/>
  <c r="F165" i="23"/>
  <c r="G165" i="23"/>
  <c r="H165" i="23"/>
  <c r="I165" i="23"/>
  <c r="J165" i="23"/>
  <c r="K165" i="23"/>
  <c r="L165" i="23"/>
  <c r="M165" i="23"/>
  <c r="N165" i="23"/>
  <c r="O165" i="23"/>
  <c r="P165" i="23"/>
  <c r="Q165" i="23"/>
  <c r="E166" i="23"/>
  <c r="F166" i="23"/>
  <c r="G166" i="23"/>
  <c r="H166" i="23"/>
  <c r="I166" i="23"/>
  <c r="J166" i="23"/>
  <c r="K166" i="23"/>
  <c r="L166" i="23"/>
  <c r="M166" i="23"/>
  <c r="N166" i="23"/>
  <c r="O166" i="23"/>
  <c r="P166" i="23"/>
  <c r="Q166" i="23"/>
  <c r="E167" i="23"/>
  <c r="F167" i="23"/>
  <c r="G167" i="23"/>
  <c r="H167" i="23"/>
  <c r="I167" i="23"/>
  <c r="J167" i="23"/>
  <c r="K167" i="23"/>
  <c r="L167" i="23"/>
  <c r="M167" i="23"/>
  <c r="N167" i="23"/>
  <c r="O167" i="23"/>
  <c r="P167" i="23"/>
  <c r="Q167" i="23"/>
  <c r="E168" i="23"/>
  <c r="F168" i="23"/>
  <c r="G168" i="23"/>
  <c r="H168" i="23"/>
  <c r="I168" i="23"/>
  <c r="J168" i="23"/>
  <c r="K168" i="23"/>
  <c r="L168" i="23"/>
  <c r="M168" i="23"/>
  <c r="N168" i="23"/>
  <c r="O168" i="23"/>
  <c r="P168" i="23"/>
  <c r="Q168" i="23"/>
  <c r="E169" i="23"/>
  <c r="F169" i="23"/>
  <c r="G169" i="23"/>
  <c r="H169" i="23"/>
  <c r="I169" i="23"/>
  <c r="J169" i="23"/>
  <c r="K169" i="23"/>
  <c r="L169" i="23"/>
  <c r="M169" i="23"/>
  <c r="N169" i="23"/>
  <c r="O169" i="23"/>
  <c r="P169" i="23"/>
  <c r="Q169" i="23"/>
  <c r="E170" i="23"/>
  <c r="F170" i="23"/>
  <c r="G170" i="23"/>
  <c r="H170" i="23"/>
  <c r="I170" i="23"/>
  <c r="J170" i="23"/>
  <c r="K170" i="23"/>
  <c r="L170" i="23"/>
  <c r="M170" i="23"/>
  <c r="N170" i="23"/>
  <c r="O170" i="23"/>
  <c r="P170" i="23"/>
  <c r="Q170" i="23"/>
  <c r="E171" i="23"/>
  <c r="F171" i="23"/>
  <c r="G171" i="23"/>
  <c r="H171" i="23"/>
  <c r="I171" i="23"/>
  <c r="J171" i="23"/>
  <c r="K171" i="23"/>
  <c r="L171" i="23"/>
  <c r="M171" i="23"/>
  <c r="N171" i="23"/>
  <c r="O171" i="23"/>
  <c r="P171" i="23"/>
  <c r="Q171" i="23"/>
  <c r="E172" i="23"/>
  <c r="F172" i="23"/>
  <c r="G172" i="23"/>
  <c r="H172" i="23"/>
  <c r="I172" i="23"/>
  <c r="J172" i="23"/>
  <c r="K172" i="23"/>
  <c r="L172" i="23"/>
  <c r="M172" i="23"/>
  <c r="N172" i="23"/>
  <c r="O172" i="23"/>
  <c r="P172" i="23"/>
  <c r="Q172" i="23"/>
  <c r="E173" i="23"/>
  <c r="F173" i="23"/>
  <c r="G173" i="23"/>
  <c r="H173" i="23"/>
  <c r="I173" i="23"/>
  <c r="J173" i="23"/>
  <c r="K173" i="23"/>
  <c r="L173" i="23"/>
  <c r="M173" i="23"/>
  <c r="N173" i="23"/>
  <c r="O173" i="23"/>
  <c r="P173" i="23"/>
  <c r="Q173" i="23"/>
  <c r="E174" i="23"/>
  <c r="F174" i="23"/>
  <c r="G174" i="23"/>
  <c r="H174" i="23"/>
  <c r="I174" i="23"/>
  <c r="J174" i="23"/>
  <c r="K174" i="23"/>
  <c r="L174" i="23"/>
  <c r="M174" i="23"/>
  <c r="N174" i="23"/>
  <c r="O174" i="23"/>
  <c r="P174" i="23"/>
  <c r="Q174" i="23"/>
  <c r="E175" i="23"/>
  <c r="F175" i="23"/>
  <c r="G175" i="23"/>
  <c r="H175" i="23"/>
  <c r="I175" i="23"/>
  <c r="J175" i="23"/>
  <c r="K175" i="23"/>
  <c r="L175" i="23"/>
  <c r="M175" i="23"/>
  <c r="N175" i="23"/>
  <c r="O175" i="23"/>
  <c r="P175" i="23"/>
  <c r="Q175" i="23"/>
  <c r="E176" i="23"/>
  <c r="F176" i="23"/>
  <c r="G176" i="23"/>
  <c r="H176" i="23"/>
  <c r="I176" i="23"/>
  <c r="J176" i="23"/>
  <c r="K176" i="23"/>
  <c r="L176" i="23"/>
  <c r="M176" i="23"/>
  <c r="N176" i="23"/>
  <c r="O176" i="23"/>
  <c r="P176" i="23"/>
  <c r="Q176" i="23"/>
  <c r="E177" i="23"/>
  <c r="F177" i="23"/>
  <c r="G177" i="23"/>
  <c r="H177" i="23"/>
  <c r="I177" i="23"/>
  <c r="J177" i="23"/>
  <c r="K177" i="23"/>
  <c r="L177" i="23"/>
  <c r="M177" i="23"/>
  <c r="N177" i="23"/>
  <c r="O177" i="23"/>
  <c r="P177" i="23"/>
  <c r="Q177" i="23"/>
  <c r="E178" i="23"/>
  <c r="F178" i="23"/>
  <c r="G178" i="23"/>
  <c r="H178" i="23"/>
  <c r="I178" i="23"/>
  <c r="J178" i="23"/>
  <c r="K178" i="23"/>
  <c r="L178" i="23"/>
  <c r="M178" i="23"/>
  <c r="N178" i="23"/>
  <c r="O178" i="23"/>
  <c r="P178" i="23"/>
  <c r="Q178" i="23"/>
  <c r="E179" i="23"/>
  <c r="F179" i="23"/>
  <c r="G179" i="23"/>
  <c r="H179" i="23"/>
  <c r="I179" i="23"/>
  <c r="J179" i="23"/>
  <c r="K179" i="23"/>
  <c r="L179" i="23"/>
  <c r="M179" i="23"/>
  <c r="N179" i="23"/>
  <c r="O179" i="23"/>
  <c r="P179" i="23"/>
  <c r="Q179" i="23"/>
  <c r="D162" i="23"/>
  <c r="D163" i="23"/>
  <c r="D164" i="23"/>
  <c r="D165" i="23"/>
  <c r="D166" i="23"/>
  <c r="D167" i="23"/>
  <c r="D168" i="23"/>
  <c r="D169" i="23"/>
  <c r="D170" i="23"/>
  <c r="D171" i="23"/>
  <c r="D172" i="23"/>
  <c r="D173" i="23"/>
  <c r="D174" i="23"/>
  <c r="D175" i="23"/>
  <c r="D176" i="23"/>
  <c r="D177" i="23"/>
  <c r="D178" i="23"/>
  <c r="D179" i="23"/>
  <c r="D161" i="23"/>
  <c r="E93" i="23"/>
  <c r="F93" i="23"/>
  <c r="G93" i="23"/>
  <c r="H93" i="23"/>
  <c r="I93" i="23"/>
  <c r="J93" i="23"/>
  <c r="K93" i="23"/>
  <c r="L93" i="23"/>
  <c r="M93" i="23"/>
  <c r="N93" i="23"/>
  <c r="O93" i="23"/>
  <c r="P93" i="23"/>
  <c r="Q93" i="23"/>
  <c r="E94" i="23"/>
  <c r="F94" i="23"/>
  <c r="G94" i="23"/>
  <c r="H94" i="23"/>
  <c r="I94" i="23"/>
  <c r="J94" i="23"/>
  <c r="K94" i="23"/>
  <c r="L94" i="23"/>
  <c r="M94" i="23"/>
  <c r="N94" i="23"/>
  <c r="O94" i="23"/>
  <c r="P94" i="23"/>
  <c r="Q94" i="23"/>
  <c r="E95" i="23"/>
  <c r="F95" i="23"/>
  <c r="G95" i="23"/>
  <c r="H95" i="23"/>
  <c r="I95" i="23"/>
  <c r="J95" i="23"/>
  <c r="K95" i="23"/>
  <c r="L95" i="23"/>
  <c r="M95" i="23"/>
  <c r="N95" i="23"/>
  <c r="O95" i="23"/>
  <c r="P95" i="23"/>
  <c r="Q95" i="23"/>
  <c r="E96" i="23"/>
  <c r="F96" i="23"/>
  <c r="G96" i="23"/>
  <c r="H96" i="23"/>
  <c r="I96" i="23"/>
  <c r="J96" i="23"/>
  <c r="K96" i="23"/>
  <c r="L96" i="23"/>
  <c r="M96" i="23"/>
  <c r="N96" i="23"/>
  <c r="O96" i="23"/>
  <c r="P96" i="23"/>
  <c r="Q96" i="23"/>
  <c r="E97" i="23"/>
  <c r="F97" i="23"/>
  <c r="G97" i="23"/>
  <c r="H97" i="23"/>
  <c r="I97" i="23"/>
  <c r="J97" i="23"/>
  <c r="K97" i="23"/>
  <c r="L97" i="23"/>
  <c r="M97" i="23"/>
  <c r="N97" i="23"/>
  <c r="O97" i="23"/>
  <c r="P97" i="23"/>
  <c r="Q97" i="23"/>
  <c r="E98" i="23"/>
  <c r="F98" i="23"/>
  <c r="G98" i="23"/>
  <c r="H98" i="23"/>
  <c r="I98" i="23"/>
  <c r="J98" i="23"/>
  <c r="K98" i="23"/>
  <c r="L98" i="23"/>
  <c r="M98" i="23"/>
  <c r="N98" i="23"/>
  <c r="O98" i="23"/>
  <c r="P98" i="23"/>
  <c r="Q98" i="23"/>
  <c r="E99" i="23"/>
  <c r="F99" i="23"/>
  <c r="G99" i="23"/>
  <c r="H99" i="23"/>
  <c r="I99" i="23"/>
  <c r="J99" i="23"/>
  <c r="K99" i="23"/>
  <c r="L99" i="23"/>
  <c r="M99" i="23"/>
  <c r="N99" i="23"/>
  <c r="O99" i="23"/>
  <c r="P99" i="23"/>
  <c r="Q99" i="23"/>
  <c r="E100" i="23"/>
  <c r="F100" i="23"/>
  <c r="G100" i="23"/>
  <c r="H100" i="23"/>
  <c r="I100" i="23"/>
  <c r="J100" i="23"/>
  <c r="K100" i="23"/>
  <c r="L100" i="23"/>
  <c r="M100" i="23"/>
  <c r="N100" i="23"/>
  <c r="O100" i="23"/>
  <c r="P100" i="23"/>
  <c r="Q100" i="23"/>
  <c r="E101" i="23"/>
  <c r="F101" i="23"/>
  <c r="G101" i="23"/>
  <c r="H101" i="23"/>
  <c r="I101" i="23"/>
  <c r="J101" i="23"/>
  <c r="K101" i="23"/>
  <c r="L101" i="23"/>
  <c r="M101" i="23"/>
  <c r="N101" i="23"/>
  <c r="O101" i="23"/>
  <c r="P101" i="23"/>
  <c r="Q101" i="23"/>
  <c r="E102" i="23"/>
  <c r="F102" i="23"/>
  <c r="G102" i="23"/>
  <c r="H102" i="23"/>
  <c r="I102" i="23"/>
  <c r="J102" i="23"/>
  <c r="K102" i="23"/>
  <c r="L102" i="23"/>
  <c r="M102" i="23"/>
  <c r="N102" i="23"/>
  <c r="O102" i="23"/>
  <c r="P102" i="23"/>
  <c r="Q102" i="23"/>
  <c r="E103" i="23"/>
  <c r="F103" i="23"/>
  <c r="G103" i="23"/>
  <c r="H103" i="23"/>
  <c r="I103" i="23"/>
  <c r="J103" i="23"/>
  <c r="K103" i="23"/>
  <c r="L103" i="23"/>
  <c r="M103" i="23"/>
  <c r="N103" i="23"/>
  <c r="O103" i="23"/>
  <c r="P103" i="23"/>
  <c r="Q103" i="23"/>
  <c r="E104" i="23"/>
  <c r="F104" i="23"/>
  <c r="G104" i="23"/>
  <c r="H104" i="23"/>
  <c r="I104" i="23"/>
  <c r="J104" i="23"/>
  <c r="K104" i="23"/>
  <c r="L104" i="23"/>
  <c r="M104" i="23"/>
  <c r="N104" i="23"/>
  <c r="O104" i="23"/>
  <c r="P104" i="23"/>
  <c r="Q104" i="23"/>
  <c r="E105" i="23"/>
  <c r="F105" i="23"/>
  <c r="G105" i="23"/>
  <c r="H105" i="23"/>
  <c r="I105" i="23"/>
  <c r="J105" i="23"/>
  <c r="K105" i="23"/>
  <c r="L105" i="23"/>
  <c r="M105" i="23"/>
  <c r="N105" i="23"/>
  <c r="O105" i="23"/>
  <c r="P105" i="23"/>
  <c r="Q105" i="23"/>
  <c r="E106" i="23"/>
  <c r="F106" i="23"/>
  <c r="G106" i="23"/>
  <c r="H106" i="23"/>
  <c r="I106" i="23"/>
  <c r="J106" i="23"/>
  <c r="K106" i="23"/>
  <c r="L106" i="23"/>
  <c r="M106" i="23"/>
  <c r="N106" i="23"/>
  <c r="O106" i="23"/>
  <c r="P106" i="23"/>
  <c r="Q106" i="23"/>
  <c r="E107" i="23"/>
  <c r="F107" i="23"/>
  <c r="G107" i="23"/>
  <c r="H107" i="23"/>
  <c r="I107" i="23"/>
  <c r="J107" i="23"/>
  <c r="K107" i="23"/>
  <c r="L107" i="23"/>
  <c r="M107" i="23"/>
  <c r="N107" i="23"/>
  <c r="O107" i="23"/>
  <c r="P107" i="23"/>
  <c r="Q107" i="23"/>
  <c r="E108" i="23"/>
  <c r="F108" i="23"/>
  <c r="G108" i="23"/>
  <c r="H108" i="23"/>
  <c r="I108" i="23"/>
  <c r="J108" i="23"/>
  <c r="K108" i="23"/>
  <c r="L108" i="23"/>
  <c r="M108" i="23"/>
  <c r="N108" i="23"/>
  <c r="O108" i="23"/>
  <c r="P108" i="23"/>
  <c r="Q108" i="23"/>
  <c r="E109" i="23"/>
  <c r="F109" i="23"/>
  <c r="G109" i="23"/>
  <c r="H109" i="23"/>
  <c r="I109" i="23"/>
  <c r="J109" i="23"/>
  <c r="K109" i="23"/>
  <c r="L109" i="23"/>
  <c r="M109" i="23"/>
  <c r="N109" i="23"/>
  <c r="O109" i="23"/>
  <c r="P109" i="23"/>
  <c r="Q109" i="23"/>
  <c r="E110" i="23"/>
  <c r="F110" i="23"/>
  <c r="G110" i="23"/>
  <c r="H110" i="23"/>
  <c r="I110" i="23"/>
  <c r="J110" i="23"/>
  <c r="K110" i="23"/>
  <c r="L110" i="23"/>
  <c r="M110" i="23"/>
  <c r="N110" i="23"/>
  <c r="O110" i="23"/>
  <c r="P110" i="23"/>
  <c r="Q110" i="23"/>
  <c r="E111" i="23"/>
  <c r="F111" i="23"/>
  <c r="G111" i="23"/>
  <c r="H111" i="23"/>
  <c r="I111" i="23"/>
  <c r="J111" i="23"/>
  <c r="K111" i="23"/>
  <c r="L111" i="23"/>
  <c r="M111" i="23"/>
  <c r="N111" i="23"/>
  <c r="O111" i="23"/>
  <c r="P111" i="23"/>
  <c r="Q111" i="23"/>
  <c r="D94" i="23"/>
  <c r="D95" i="23"/>
  <c r="D96" i="23"/>
  <c r="D97" i="23"/>
  <c r="D98" i="23"/>
  <c r="D99" i="23"/>
  <c r="D100" i="23"/>
  <c r="D101" i="23"/>
  <c r="D102" i="23"/>
  <c r="D103" i="23"/>
  <c r="D104" i="23"/>
  <c r="D105" i="23"/>
  <c r="D106" i="23"/>
  <c r="D107" i="23"/>
  <c r="D108" i="23"/>
  <c r="D109" i="23"/>
  <c r="D110" i="23"/>
  <c r="D111" i="23"/>
  <c r="D93" i="23"/>
  <c r="Q25" i="23"/>
  <c r="Q26" i="23"/>
  <c r="Q27" i="23"/>
  <c r="Q28" i="23"/>
  <c r="Q29" i="23"/>
  <c r="Q30" i="23"/>
  <c r="Q31" i="23"/>
  <c r="Q32" i="23"/>
  <c r="Q33" i="23"/>
  <c r="Q34" i="23"/>
  <c r="Q35" i="23"/>
  <c r="Q36" i="23"/>
  <c r="Q37" i="23"/>
  <c r="Q38" i="23"/>
  <c r="Q39" i="23"/>
  <c r="Q40" i="23"/>
  <c r="Q41" i="23"/>
  <c r="Q42" i="23"/>
  <c r="Q43" i="23"/>
  <c r="E25" i="23"/>
  <c r="F25" i="23"/>
  <c r="G25" i="23"/>
  <c r="H25" i="23"/>
  <c r="I25" i="23"/>
  <c r="J25" i="23"/>
  <c r="K25" i="23"/>
  <c r="L25" i="23"/>
  <c r="M25" i="23"/>
  <c r="N25" i="23"/>
  <c r="O25" i="23"/>
  <c r="P25" i="23"/>
  <c r="E26" i="23"/>
  <c r="F26" i="23"/>
  <c r="G26" i="23"/>
  <c r="H26" i="23"/>
  <c r="I26" i="23"/>
  <c r="J26" i="23"/>
  <c r="K26" i="23"/>
  <c r="L26" i="23"/>
  <c r="M26" i="23"/>
  <c r="N26" i="23"/>
  <c r="O26" i="23"/>
  <c r="P26" i="23"/>
  <c r="E27" i="23"/>
  <c r="F27" i="23"/>
  <c r="G27" i="23"/>
  <c r="H27" i="23"/>
  <c r="I27" i="23"/>
  <c r="J27" i="23"/>
  <c r="K27" i="23"/>
  <c r="L27" i="23"/>
  <c r="M27" i="23"/>
  <c r="N27" i="23"/>
  <c r="O27" i="23"/>
  <c r="P27" i="23"/>
  <c r="E28" i="23"/>
  <c r="F28" i="23"/>
  <c r="G28" i="23"/>
  <c r="H28" i="23"/>
  <c r="I28" i="23"/>
  <c r="J28" i="23"/>
  <c r="K28" i="23"/>
  <c r="L28" i="23"/>
  <c r="M28" i="23"/>
  <c r="N28" i="23"/>
  <c r="O28" i="23"/>
  <c r="P28" i="23"/>
  <c r="E29" i="23"/>
  <c r="F29" i="23"/>
  <c r="G29" i="23"/>
  <c r="H29" i="23"/>
  <c r="I29" i="23"/>
  <c r="J29" i="23"/>
  <c r="K29" i="23"/>
  <c r="L29" i="23"/>
  <c r="M29" i="23"/>
  <c r="N29" i="23"/>
  <c r="O29" i="23"/>
  <c r="P29" i="23"/>
  <c r="E30" i="23"/>
  <c r="F30" i="23"/>
  <c r="G30" i="23"/>
  <c r="H30" i="23"/>
  <c r="I30" i="23"/>
  <c r="J30" i="23"/>
  <c r="K30" i="23"/>
  <c r="L30" i="23"/>
  <c r="M30" i="23"/>
  <c r="N30" i="23"/>
  <c r="O30" i="23"/>
  <c r="P30" i="23"/>
  <c r="E31" i="23"/>
  <c r="F31" i="23"/>
  <c r="G31" i="23"/>
  <c r="H31" i="23"/>
  <c r="I31" i="23"/>
  <c r="J31" i="23"/>
  <c r="K31" i="23"/>
  <c r="L31" i="23"/>
  <c r="M31" i="23"/>
  <c r="N31" i="23"/>
  <c r="O31" i="23"/>
  <c r="P31" i="23"/>
  <c r="E32" i="23"/>
  <c r="F32" i="23"/>
  <c r="G32" i="23"/>
  <c r="H32" i="23"/>
  <c r="I32" i="23"/>
  <c r="J32" i="23"/>
  <c r="K32" i="23"/>
  <c r="L32" i="23"/>
  <c r="M32" i="23"/>
  <c r="N32" i="23"/>
  <c r="O32" i="23"/>
  <c r="P32" i="23"/>
  <c r="E33" i="23"/>
  <c r="F33" i="23"/>
  <c r="G33" i="23"/>
  <c r="H33" i="23"/>
  <c r="I33" i="23"/>
  <c r="J33" i="23"/>
  <c r="K33" i="23"/>
  <c r="L33" i="23"/>
  <c r="M33" i="23"/>
  <c r="N33" i="23"/>
  <c r="O33" i="23"/>
  <c r="P33" i="23"/>
  <c r="E34" i="23"/>
  <c r="F34" i="23"/>
  <c r="G34" i="23"/>
  <c r="H34" i="23"/>
  <c r="I34" i="23"/>
  <c r="J34" i="23"/>
  <c r="K34" i="23"/>
  <c r="L34" i="23"/>
  <c r="M34" i="23"/>
  <c r="N34" i="23"/>
  <c r="O34" i="23"/>
  <c r="P34" i="23"/>
  <c r="E35" i="23"/>
  <c r="F35" i="23"/>
  <c r="G35" i="23"/>
  <c r="H35" i="23"/>
  <c r="I35" i="23"/>
  <c r="J35" i="23"/>
  <c r="K35" i="23"/>
  <c r="L35" i="23"/>
  <c r="M35" i="23"/>
  <c r="N35" i="23"/>
  <c r="O35" i="23"/>
  <c r="P35" i="23"/>
  <c r="E36" i="23"/>
  <c r="F36" i="23"/>
  <c r="G36" i="23"/>
  <c r="H36" i="23"/>
  <c r="I36" i="23"/>
  <c r="J36" i="23"/>
  <c r="K36" i="23"/>
  <c r="L36" i="23"/>
  <c r="M36" i="23"/>
  <c r="N36" i="23"/>
  <c r="O36" i="23"/>
  <c r="P36" i="23"/>
  <c r="E37" i="23"/>
  <c r="F37" i="23"/>
  <c r="G37" i="23"/>
  <c r="H37" i="23"/>
  <c r="I37" i="23"/>
  <c r="J37" i="23"/>
  <c r="K37" i="23"/>
  <c r="L37" i="23"/>
  <c r="M37" i="23"/>
  <c r="N37" i="23"/>
  <c r="O37" i="23"/>
  <c r="P37" i="23"/>
  <c r="E38" i="23"/>
  <c r="F38" i="23"/>
  <c r="G38" i="23"/>
  <c r="H38" i="23"/>
  <c r="I38" i="23"/>
  <c r="J38" i="23"/>
  <c r="K38" i="23"/>
  <c r="L38" i="23"/>
  <c r="M38" i="23"/>
  <c r="N38" i="23"/>
  <c r="O38" i="23"/>
  <c r="P38" i="23"/>
  <c r="E39" i="23"/>
  <c r="F39" i="23"/>
  <c r="G39" i="23"/>
  <c r="H39" i="23"/>
  <c r="I39" i="23"/>
  <c r="J39" i="23"/>
  <c r="K39" i="23"/>
  <c r="L39" i="23"/>
  <c r="M39" i="23"/>
  <c r="N39" i="23"/>
  <c r="O39" i="23"/>
  <c r="P39" i="23"/>
  <c r="E40" i="23"/>
  <c r="F40" i="23"/>
  <c r="G40" i="23"/>
  <c r="H40" i="23"/>
  <c r="I40" i="23"/>
  <c r="J40" i="23"/>
  <c r="K40" i="23"/>
  <c r="L40" i="23"/>
  <c r="M40" i="23"/>
  <c r="N40" i="23"/>
  <c r="O40" i="23"/>
  <c r="P40" i="23"/>
  <c r="E41" i="23"/>
  <c r="F41" i="23"/>
  <c r="G41" i="23"/>
  <c r="H41" i="23"/>
  <c r="I41" i="23"/>
  <c r="J41" i="23"/>
  <c r="K41" i="23"/>
  <c r="L41" i="23"/>
  <c r="M41" i="23"/>
  <c r="N41" i="23"/>
  <c r="O41" i="23"/>
  <c r="P41" i="23"/>
  <c r="E42" i="23"/>
  <c r="F42" i="23"/>
  <c r="G42" i="23"/>
  <c r="H42" i="23"/>
  <c r="I42" i="23"/>
  <c r="J42" i="23"/>
  <c r="K42" i="23"/>
  <c r="L42" i="23"/>
  <c r="M42" i="23"/>
  <c r="N42" i="23"/>
  <c r="O42" i="23"/>
  <c r="P42" i="23"/>
  <c r="E43" i="23"/>
  <c r="F43" i="23"/>
  <c r="G43" i="23"/>
  <c r="H43" i="23"/>
  <c r="I43" i="23"/>
  <c r="J43" i="23"/>
  <c r="K43" i="23"/>
  <c r="L43" i="23"/>
  <c r="M43" i="23"/>
  <c r="N43" i="23"/>
  <c r="O43" i="23"/>
  <c r="P43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25" i="23"/>
  <c r="E161" i="22"/>
  <c r="F161" i="22"/>
  <c r="G161" i="22"/>
  <c r="H161" i="22"/>
  <c r="I161" i="22"/>
  <c r="J161" i="22"/>
  <c r="K161" i="22"/>
  <c r="L161" i="22"/>
  <c r="M161" i="22"/>
  <c r="N161" i="22"/>
  <c r="O161" i="22"/>
  <c r="P161" i="22"/>
  <c r="Q161" i="22"/>
  <c r="E162" i="22"/>
  <c r="F162" i="22"/>
  <c r="G162" i="22"/>
  <c r="H162" i="22"/>
  <c r="I162" i="22"/>
  <c r="J162" i="22"/>
  <c r="K162" i="22"/>
  <c r="L162" i="22"/>
  <c r="M162" i="22"/>
  <c r="N162" i="22"/>
  <c r="O162" i="22"/>
  <c r="P162" i="22"/>
  <c r="Q162" i="22"/>
  <c r="E163" i="22"/>
  <c r="F163" i="22"/>
  <c r="G163" i="22"/>
  <c r="H163" i="22"/>
  <c r="I163" i="22"/>
  <c r="J163" i="22"/>
  <c r="K163" i="22"/>
  <c r="L163" i="22"/>
  <c r="M163" i="22"/>
  <c r="N163" i="22"/>
  <c r="O163" i="22"/>
  <c r="P163" i="22"/>
  <c r="Q163" i="22"/>
  <c r="E164" i="22"/>
  <c r="F164" i="22"/>
  <c r="G164" i="22"/>
  <c r="H164" i="22"/>
  <c r="I164" i="22"/>
  <c r="J164" i="22"/>
  <c r="K164" i="22"/>
  <c r="L164" i="22"/>
  <c r="M164" i="22"/>
  <c r="N164" i="22"/>
  <c r="O164" i="22"/>
  <c r="P164" i="22"/>
  <c r="Q164" i="22"/>
  <c r="E165" i="22"/>
  <c r="F165" i="22"/>
  <c r="G165" i="22"/>
  <c r="H165" i="22"/>
  <c r="I165" i="22"/>
  <c r="J165" i="22"/>
  <c r="K165" i="22"/>
  <c r="L165" i="22"/>
  <c r="M165" i="22"/>
  <c r="N165" i="22"/>
  <c r="O165" i="22"/>
  <c r="P165" i="22"/>
  <c r="Q165" i="22"/>
  <c r="E166" i="22"/>
  <c r="F166" i="22"/>
  <c r="G166" i="22"/>
  <c r="H166" i="22"/>
  <c r="I166" i="22"/>
  <c r="J166" i="22"/>
  <c r="K166" i="22"/>
  <c r="L166" i="22"/>
  <c r="M166" i="22"/>
  <c r="N166" i="22"/>
  <c r="O166" i="22"/>
  <c r="P166" i="22"/>
  <c r="Q166" i="22"/>
  <c r="E167" i="22"/>
  <c r="F167" i="22"/>
  <c r="G167" i="22"/>
  <c r="H167" i="22"/>
  <c r="I167" i="22"/>
  <c r="J167" i="22"/>
  <c r="K167" i="22"/>
  <c r="L167" i="22"/>
  <c r="M167" i="22"/>
  <c r="N167" i="22"/>
  <c r="O167" i="22"/>
  <c r="P167" i="22"/>
  <c r="Q167" i="22"/>
  <c r="E168" i="22"/>
  <c r="F168" i="22"/>
  <c r="G168" i="22"/>
  <c r="H168" i="22"/>
  <c r="I168" i="22"/>
  <c r="J168" i="22"/>
  <c r="K168" i="22"/>
  <c r="L168" i="22"/>
  <c r="M168" i="22"/>
  <c r="N168" i="22"/>
  <c r="O168" i="22"/>
  <c r="P168" i="22"/>
  <c r="Q168" i="22"/>
  <c r="E169" i="22"/>
  <c r="F169" i="22"/>
  <c r="G169" i="22"/>
  <c r="H169" i="22"/>
  <c r="I169" i="22"/>
  <c r="J169" i="22"/>
  <c r="K169" i="22"/>
  <c r="L169" i="22"/>
  <c r="M169" i="22"/>
  <c r="N169" i="22"/>
  <c r="O169" i="22"/>
  <c r="P169" i="22"/>
  <c r="Q169" i="22"/>
  <c r="E170" i="22"/>
  <c r="F170" i="22"/>
  <c r="G170" i="22"/>
  <c r="H170" i="22"/>
  <c r="I170" i="22"/>
  <c r="J170" i="22"/>
  <c r="K170" i="22"/>
  <c r="L170" i="22"/>
  <c r="M170" i="22"/>
  <c r="N170" i="22"/>
  <c r="O170" i="22"/>
  <c r="P170" i="22"/>
  <c r="Q170" i="22"/>
  <c r="E171" i="22"/>
  <c r="F171" i="22"/>
  <c r="G171" i="22"/>
  <c r="H171" i="22"/>
  <c r="I171" i="22"/>
  <c r="J171" i="22"/>
  <c r="K171" i="22"/>
  <c r="L171" i="22"/>
  <c r="M171" i="22"/>
  <c r="N171" i="22"/>
  <c r="O171" i="22"/>
  <c r="P171" i="22"/>
  <c r="Q171" i="22"/>
  <c r="E172" i="22"/>
  <c r="F172" i="22"/>
  <c r="G172" i="22"/>
  <c r="H172" i="22"/>
  <c r="I172" i="22"/>
  <c r="J172" i="22"/>
  <c r="K172" i="22"/>
  <c r="L172" i="22"/>
  <c r="M172" i="22"/>
  <c r="N172" i="22"/>
  <c r="O172" i="22"/>
  <c r="P172" i="22"/>
  <c r="Q172" i="22"/>
  <c r="E173" i="22"/>
  <c r="F173" i="22"/>
  <c r="G173" i="22"/>
  <c r="H173" i="22"/>
  <c r="I173" i="22"/>
  <c r="J173" i="22"/>
  <c r="K173" i="22"/>
  <c r="L173" i="22"/>
  <c r="M173" i="22"/>
  <c r="N173" i="22"/>
  <c r="O173" i="22"/>
  <c r="P173" i="22"/>
  <c r="Q173" i="22"/>
  <c r="E174" i="22"/>
  <c r="F174" i="22"/>
  <c r="G174" i="22"/>
  <c r="H174" i="22"/>
  <c r="I174" i="22"/>
  <c r="J174" i="22"/>
  <c r="K174" i="22"/>
  <c r="L174" i="22"/>
  <c r="M174" i="22"/>
  <c r="N174" i="22"/>
  <c r="O174" i="22"/>
  <c r="P174" i="22"/>
  <c r="Q174" i="22"/>
  <c r="E175" i="22"/>
  <c r="F175" i="22"/>
  <c r="G175" i="22"/>
  <c r="H175" i="22"/>
  <c r="I175" i="22"/>
  <c r="J175" i="22"/>
  <c r="K175" i="22"/>
  <c r="L175" i="22"/>
  <c r="M175" i="22"/>
  <c r="N175" i="22"/>
  <c r="O175" i="22"/>
  <c r="P175" i="22"/>
  <c r="Q175" i="22"/>
  <c r="E176" i="22"/>
  <c r="F176" i="22"/>
  <c r="G176" i="22"/>
  <c r="H176" i="22"/>
  <c r="I176" i="22"/>
  <c r="J176" i="22"/>
  <c r="K176" i="22"/>
  <c r="L176" i="22"/>
  <c r="M176" i="22"/>
  <c r="N176" i="22"/>
  <c r="O176" i="22"/>
  <c r="P176" i="22"/>
  <c r="Q176" i="22"/>
  <c r="E177" i="22"/>
  <c r="F177" i="22"/>
  <c r="G177" i="22"/>
  <c r="H177" i="22"/>
  <c r="I177" i="22"/>
  <c r="J177" i="22"/>
  <c r="K177" i="22"/>
  <c r="L177" i="22"/>
  <c r="M177" i="22"/>
  <c r="N177" i="22"/>
  <c r="O177" i="22"/>
  <c r="P177" i="22"/>
  <c r="Q177" i="22"/>
  <c r="E178" i="22"/>
  <c r="F178" i="22"/>
  <c r="G178" i="22"/>
  <c r="H178" i="22"/>
  <c r="I178" i="22"/>
  <c r="J178" i="22"/>
  <c r="K178" i="22"/>
  <c r="L178" i="22"/>
  <c r="M178" i="22"/>
  <c r="N178" i="22"/>
  <c r="O178" i="22"/>
  <c r="P178" i="22"/>
  <c r="Q178" i="22"/>
  <c r="E179" i="22"/>
  <c r="F179" i="22"/>
  <c r="G179" i="22"/>
  <c r="H179" i="22"/>
  <c r="I179" i="22"/>
  <c r="J179" i="22"/>
  <c r="K179" i="22"/>
  <c r="L179" i="22"/>
  <c r="M179" i="22"/>
  <c r="N179" i="22"/>
  <c r="O179" i="22"/>
  <c r="P179" i="22"/>
  <c r="Q179" i="22"/>
  <c r="D162" i="22"/>
  <c r="D163" i="22"/>
  <c r="D164" i="22"/>
  <c r="D165" i="22"/>
  <c r="D166" i="22"/>
  <c r="D167" i="22"/>
  <c r="D168" i="22"/>
  <c r="D169" i="22"/>
  <c r="D170" i="22"/>
  <c r="D171" i="22"/>
  <c r="D172" i="22"/>
  <c r="D173" i="22"/>
  <c r="D174" i="22"/>
  <c r="D175" i="22"/>
  <c r="D176" i="22"/>
  <c r="D177" i="22"/>
  <c r="D178" i="22"/>
  <c r="D179" i="22"/>
  <c r="D161" i="22"/>
  <c r="E93" i="22"/>
  <c r="F93" i="22"/>
  <c r="G93" i="22"/>
  <c r="H93" i="22"/>
  <c r="I93" i="22"/>
  <c r="J93" i="22"/>
  <c r="K93" i="22"/>
  <c r="L93" i="22"/>
  <c r="M93" i="22"/>
  <c r="N93" i="22"/>
  <c r="O93" i="22"/>
  <c r="P93" i="22"/>
  <c r="Q93" i="22"/>
  <c r="E94" i="22"/>
  <c r="F94" i="22"/>
  <c r="G94" i="22"/>
  <c r="H94" i="22"/>
  <c r="I94" i="22"/>
  <c r="J94" i="22"/>
  <c r="K94" i="22"/>
  <c r="L94" i="22"/>
  <c r="M94" i="22"/>
  <c r="N94" i="22"/>
  <c r="O94" i="22"/>
  <c r="P94" i="22"/>
  <c r="Q94" i="22"/>
  <c r="E95" i="22"/>
  <c r="F95" i="22"/>
  <c r="G95" i="22"/>
  <c r="H95" i="22"/>
  <c r="I95" i="22"/>
  <c r="J95" i="22"/>
  <c r="K95" i="22"/>
  <c r="L95" i="22"/>
  <c r="M95" i="22"/>
  <c r="N95" i="22"/>
  <c r="O95" i="22"/>
  <c r="P95" i="22"/>
  <c r="Q95" i="22"/>
  <c r="E96" i="22"/>
  <c r="F96" i="22"/>
  <c r="G96" i="22"/>
  <c r="H96" i="22"/>
  <c r="I96" i="22"/>
  <c r="J96" i="22"/>
  <c r="K96" i="22"/>
  <c r="L96" i="22"/>
  <c r="M96" i="22"/>
  <c r="N96" i="22"/>
  <c r="O96" i="22"/>
  <c r="P96" i="22"/>
  <c r="Q96" i="22"/>
  <c r="E97" i="22"/>
  <c r="F97" i="22"/>
  <c r="G97" i="22"/>
  <c r="H97" i="22"/>
  <c r="I97" i="22"/>
  <c r="J97" i="22"/>
  <c r="K97" i="22"/>
  <c r="L97" i="22"/>
  <c r="M97" i="22"/>
  <c r="N97" i="22"/>
  <c r="O97" i="22"/>
  <c r="P97" i="22"/>
  <c r="Q97" i="22"/>
  <c r="E98" i="22"/>
  <c r="F98" i="22"/>
  <c r="G98" i="22"/>
  <c r="H98" i="22"/>
  <c r="I98" i="22"/>
  <c r="J98" i="22"/>
  <c r="K98" i="22"/>
  <c r="L98" i="22"/>
  <c r="M98" i="22"/>
  <c r="N98" i="22"/>
  <c r="O98" i="22"/>
  <c r="P98" i="22"/>
  <c r="Q98" i="22"/>
  <c r="E99" i="22"/>
  <c r="F99" i="22"/>
  <c r="G99" i="22"/>
  <c r="H99" i="22"/>
  <c r="I99" i="22"/>
  <c r="J99" i="22"/>
  <c r="K99" i="22"/>
  <c r="L99" i="22"/>
  <c r="M99" i="22"/>
  <c r="N99" i="22"/>
  <c r="O99" i="22"/>
  <c r="P99" i="22"/>
  <c r="Q99" i="22"/>
  <c r="E100" i="22"/>
  <c r="F100" i="22"/>
  <c r="G100" i="22"/>
  <c r="H100" i="22"/>
  <c r="I100" i="22"/>
  <c r="J100" i="22"/>
  <c r="K100" i="22"/>
  <c r="L100" i="22"/>
  <c r="M100" i="22"/>
  <c r="N100" i="22"/>
  <c r="O100" i="22"/>
  <c r="P100" i="22"/>
  <c r="Q100" i="22"/>
  <c r="E101" i="22"/>
  <c r="F101" i="22"/>
  <c r="G101" i="22"/>
  <c r="H101" i="22"/>
  <c r="I101" i="22"/>
  <c r="J101" i="22"/>
  <c r="K101" i="22"/>
  <c r="L101" i="22"/>
  <c r="M101" i="22"/>
  <c r="N101" i="22"/>
  <c r="O101" i="22"/>
  <c r="P101" i="22"/>
  <c r="Q101" i="22"/>
  <c r="E102" i="22"/>
  <c r="F102" i="22"/>
  <c r="G102" i="22"/>
  <c r="H102" i="22"/>
  <c r="I102" i="22"/>
  <c r="J102" i="22"/>
  <c r="K102" i="22"/>
  <c r="L102" i="22"/>
  <c r="M102" i="22"/>
  <c r="N102" i="22"/>
  <c r="O102" i="22"/>
  <c r="P102" i="22"/>
  <c r="Q102" i="22"/>
  <c r="E103" i="22"/>
  <c r="F103" i="22"/>
  <c r="G103" i="22"/>
  <c r="H103" i="22"/>
  <c r="I103" i="22"/>
  <c r="J103" i="22"/>
  <c r="K103" i="22"/>
  <c r="L103" i="22"/>
  <c r="M103" i="22"/>
  <c r="N103" i="22"/>
  <c r="O103" i="22"/>
  <c r="P103" i="22"/>
  <c r="Q103" i="22"/>
  <c r="E104" i="22"/>
  <c r="F104" i="22"/>
  <c r="G104" i="22"/>
  <c r="H104" i="22"/>
  <c r="I104" i="22"/>
  <c r="J104" i="22"/>
  <c r="K104" i="22"/>
  <c r="L104" i="22"/>
  <c r="M104" i="22"/>
  <c r="N104" i="22"/>
  <c r="O104" i="22"/>
  <c r="P104" i="22"/>
  <c r="Q104" i="22"/>
  <c r="E105" i="22"/>
  <c r="F105" i="22"/>
  <c r="G105" i="22"/>
  <c r="H105" i="22"/>
  <c r="I105" i="22"/>
  <c r="J105" i="22"/>
  <c r="K105" i="22"/>
  <c r="L105" i="22"/>
  <c r="M105" i="22"/>
  <c r="N105" i="22"/>
  <c r="O105" i="22"/>
  <c r="P105" i="22"/>
  <c r="Q105" i="22"/>
  <c r="E106" i="22"/>
  <c r="F106" i="22"/>
  <c r="G106" i="22"/>
  <c r="H106" i="22"/>
  <c r="I106" i="22"/>
  <c r="J106" i="22"/>
  <c r="K106" i="22"/>
  <c r="L106" i="22"/>
  <c r="M106" i="22"/>
  <c r="N106" i="22"/>
  <c r="O106" i="22"/>
  <c r="P106" i="22"/>
  <c r="Q106" i="22"/>
  <c r="E107" i="22"/>
  <c r="F107" i="22"/>
  <c r="G107" i="22"/>
  <c r="H107" i="22"/>
  <c r="I107" i="22"/>
  <c r="J107" i="22"/>
  <c r="K107" i="22"/>
  <c r="L107" i="22"/>
  <c r="M107" i="22"/>
  <c r="N107" i="22"/>
  <c r="O107" i="22"/>
  <c r="P107" i="22"/>
  <c r="Q107" i="22"/>
  <c r="E108" i="22"/>
  <c r="F108" i="22"/>
  <c r="G108" i="22"/>
  <c r="H108" i="22"/>
  <c r="I108" i="22"/>
  <c r="J108" i="22"/>
  <c r="K108" i="22"/>
  <c r="L108" i="22"/>
  <c r="M108" i="22"/>
  <c r="N108" i="22"/>
  <c r="O108" i="22"/>
  <c r="P108" i="22"/>
  <c r="Q108" i="22"/>
  <c r="E109" i="22"/>
  <c r="F109" i="22"/>
  <c r="G109" i="22"/>
  <c r="H109" i="22"/>
  <c r="I109" i="22"/>
  <c r="J109" i="22"/>
  <c r="K109" i="22"/>
  <c r="L109" i="22"/>
  <c r="M109" i="22"/>
  <c r="N109" i="22"/>
  <c r="O109" i="22"/>
  <c r="P109" i="22"/>
  <c r="Q109" i="22"/>
  <c r="E110" i="22"/>
  <c r="F110" i="22"/>
  <c r="G110" i="22"/>
  <c r="H110" i="22"/>
  <c r="I110" i="22"/>
  <c r="J110" i="22"/>
  <c r="K110" i="22"/>
  <c r="L110" i="22"/>
  <c r="M110" i="22"/>
  <c r="N110" i="22"/>
  <c r="O110" i="22"/>
  <c r="P110" i="22"/>
  <c r="Q110" i="22"/>
  <c r="E111" i="22"/>
  <c r="F111" i="22"/>
  <c r="G111" i="22"/>
  <c r="H111" i="22"/>
  <c r="I111" i="22"/>
  <c r="J111" i="22"/>
  <c r="K111" i="22"/>
  <c r="L111" i="22"/>
  <c r="M111" i="22"/>
  <c r="N111" i="22"/>
  <c r="O111" i="22"/>
  <c r="P111" i="22"/>
  <c r="Q111" i="22"/>
  <c r="D94" i="22"/>
  <c r="D95" i="22"/>
  <c r="D96" i="22"/>
  <c r="D97" i="22"/>
  <c r="D98" i="22"/>
  <c r="D99" i="22"/>
  <c r="D100" i="22"/>
  <c r="D101" i="22"/>
  <c r="D102" i="22"/>
  <c r="D103" i="22"/>
  <c r="D104" i="22"/>
  <c r="D105" i="22"/>
  <c r="D106" i="22"/>
  <c r="D107" i="22"/>
  <c r="D108" i="22"/>
  <c r="D109" i="22"/>
  <c r="D110" i="22"/>
  <c r="D111" i="22"/>
  <c r="D93" i="22"/>
  <c r="E25" i="22"/>
  <c r="F25" i="22"/>
  <c r="G25" i="22"/>
  <c r="H25" i="22"/>
  <c r="I25" i="22"/>
  <c r="J25" i="22"/>
  <c r="K25" i="22"/>
  <c r="L25" i="22"/>
  <c r="M25" i="22"/>
  <c r="N25" i="22"/>
  <c r="O25" i="22"/>
  <c r="P25" i="22"/>
  <c r="Q25" i="22"/>
  <c r="E26" i="22"/>
  <c r="F26" i="22"/>
  <c r="G26" i="22"/>
  <c r="H26" i="22"/>
  <c r="I26" i="22"/>
  <c r="J26" i="22"/>
  <c r="K26" i="22"/>
  <c r="L26" i="22"/>
  <c r="M26" i="22"/>
  <c r="N26" i="22"/>
  <c r="O26" i="22"/>
  <c r="P26" i="22"/>
  <c r="Q26" i="22"/>
  <c r="E27" i="22"/>
  <c r="F27" i="22"/>
  <c r="G27" i="22"/>
  <c r="H27" i="22"/>
  <c r="I27" i="22"/>
  <c r="J27" i="22"/>
  <c r="K27" i="22"/>
  <c r="L27" i="22"/>
  <c r="M27" i="22"/>
  <c r="N27" i="22"/>
  <c r="O27" i="22"/>
  <c r="P27" i="22"/>
  <c r="Q27" i="22"/>
  <c r="E28" i="22"/>
  <c r="F28" i="22"/>
  <c r="G28" i="22"/>
  <c r="H28" i="22"/>
  <c r="I28" i="22"/>
  <c r="J28" i="22"/>
  <c r="K28" i="22"/>
  <c r="L28" i="22"/>
  <c r="M28" i="22"/>
  <c r="N28" i="22"/>
  <c r="O28" i="22"/>
  <c r="P28" i="22"/>
  <c r="Q28" i="22"/>
  <c r="E29" i="22"/>
  <c r="F29" i="22"/>
  <c r="G29" i="22"/>
  <c r="H29" i="22"/>
  <c r="I29" i="22"/>
  <c r="J29" i="22"/>
  <c r="K29" i="22"/>
  <c r="L29" i="22"/>
  <c r="M29" i="22"/>
  <c r="N29" i="22"/>
  <c r="O29" i="22"/>
  <c r="P29" i="22"/>
  <c r="Q29" i="22"/>
  <c r="E30" i="22"/>
  <c r="F30" i="22"/>
  <c r="G30" i="22"/>
  <c r="H30" i="22"/>
  <c r="I30" i="22"/>
  <c r="J30" i="22"/>
  <c r="K30" i="22"/>
  <c r="L30" i="22"/>
  <c r="M30" i="22"/>
  <c r="N30" i="22"/>
  <c r="O30" i="22"/>
  <c r="P30" i="22"/>
  <c r="Q30" i="22"/>
  <c r="E31" i="22"/>
  <c r="F31" i="22"/>
  <c r="G31" i="22"/>
  <c r="H31" i="22"/>
  <c r="I31" i="22"/>
  <c r="J31" i="22"/>
  <c r="K31" i="22"/>
  <c r="L31" i="22"/>
  <c r="M31" i="22"/>
  <c r="N31" i="22"/>
  <c r="O31" i="22"/>
  <c r="P31" i="22"/>
  <c r="Q31" i="22"/>
  <c r="E32" i="22"/>
  <c r="F32" i="22"/>
  <c r="G32" i="22"/>
  <c r="H32" i="22"/>
  <c r="I32" i="22"/>
  <c r="J32" i="22"/>
  <c r="K32" i="22"/>
  <c r="L32" i="22"/>
  <c r="M32" i="22"/>
  <c r="N32" i="22"/>
  <c r="O32" i="22"/>
  <c r="P32" i="22"/>
  <c r="Q32" i="22"/>
  <c r="E33" i="22"/>
  <c r="F33" i="22"/>
  <c r="G33" i="22"/>
  <c r="H33" i="22"/>
  <c r="I33" i="22"/>
  <c r="J33" i="22"/>
  <c r="K33" i="22"/>
  <c r="L33" i="22"/>
  <c r="M33" i="22"/>
  <c r="N33" i="22"/>
  <c r="O33" i="22"/>
  <c r="P33" i="22"/>
  <c r="Q33" i="22"/>
  <c r="E34" i="22"/>
  <c r="F34" i="22"/>
  <c r="G34" i="22"/>
  <c r="H34" i="22"/>
  <c r="I34" i="22"/>
  <c r="J34" i="22"/>
  <c r="K34" i="22"/>
  <c r="L34" i="22"/>
  <c r="M34" i="22"/>
  <c r="N34" i="22"/>
  <c r="O34" i="22"/>
  <c r="P34" i="22"/>
  <c r="Q34" i="22"/>
  <c r="E35" i="22"/>
  <c r="F35" i="22"/>
  <c r="G35" i="22"/>
  <c r="H35" i="22"/>
  <c r="I35" i="22"/>
  <c r="J35" i="22"/>
  <c r="K35" i="22"/>
  <c r="L35" i="22"/>
  <c r="M35" i="22"/>
  <c r="N35" i="22"/>
  <c r="O35" i="22"/>
  <c r="P35" i="22"/>
  <c r="Q35" i="22"/>
  <c r="E36" i="22"/>
  <c r="F36" i="22"/>
  <c r="G36" i="22"/>
  <c r="H36" i="22"/>
  <c r="I36" i="22"/>
  <c r="J36" i="22"/>
  <c r="K36" i="22"/>
  <c r="L36" i="22"/>
  <c r="M36" i="22"/>
  <c r="N36" i="22"/>
  <c r="O36" i="22"/>
  <c r="P36" i="22"/>
  <c r="Q36" i="22"/>
  <c r="E37" i="22"/>
  <c r="F37" i="22"/>
  <c r="G37" i="22"/>
  <c r="H37" i="22"/>
  <c r="I37" i="22"/>
  <c r="J37" i="22"/>
  <c r="K37" i="22"/>
  <c r="L37" i="22"/>
  <c r="M37" i="22"/>
  <c r="N37" i="22"/>
  <c r="O37" i="22"/>
  <c r="P37" i="22"/>
  <c r="Q37" i="22"/>
  <c r="E38" i="22"/>
  <c r="F38" i="22"/>
  <c r="G38" i="22"/>
  <c r="H38" i="22"/>
  <c r="I38" i="22"/>
  <c r="J38" i="22"/>
  <c r="K38" i="22"/>
  <c r="L38" i="22"/>
  <c r="M38" i="22"/>
  <c r="N38" i="22"/>
  <c r="O38" i="22"/>
  <c r="P38" i="22"/>
  <c r="Q38" i="22"/>
  <c r="E39" i="22"/>
  <c r="F39" i="22"/>
  <c r="G39" i="22"/>
  <c r="H39" i="22"/>
  <c r="I39" i="22"/>
  <c r="J39" i="22"/>
  <c r="K39" i="22"/>
  <c r="L39" i="22"/>
  <c r="M39" i="22"/>
  <c r="N39" i="22"/>
  <c r="O39" i="22"/>
  <c r="P39" i="22"/>
  <c r="Q39" i="22"/>
  <c r="E40" i="22"/>
  <c r="F40" i="22"/>
  <c r="G40" i="22"/>
  <c r="H40" i="22"/>
  <c r="I40" i="22"/>
  <c r="J40" i="22"/>
  <c r="K40" i="22"/>
  <c r="L40" i="22"/>
  <c r="M40" i="22"/>
  <c r="N40" i="22"/>
  <c r="O40" i="22"/>
  <c r="P40" i="22"/>
  <c r="Q40" i="22"/>
  <c r="E41" i="22"/>
  <c r="F41" i="22"/>
  <c r="G41" i="22"/>
  <c r="H41" i="22"/>
  <c r="I41" i="22"/>
  <c r="J41" i="22"/>
  <c r="K41" i="22"/>
  <c r="L41" i="22"/>
  <c r="M41" i="22"/>
  <c r="N41" i="22"/>
  <c r="O41" i="22"/>
  <c r="P41" i="22"/>
  <c r="Q41" i="22"/>
  <c r="E42" i="22"/>
  <c r="F42" i="22"/>
  <c r="G42" i="22"/>
  <c r="H42" i="22"/>
  <c r="I42" i="22"/>
  <c r="J42" i="22"/>
  <c r="K42" i="22"/>
  <c r="L42" i="22"/>
  <c r="M42" i="22"/>
  <c r="N42" i="22"/>
  <c r="O42" i="22"/>
  <c r="P42" i="22"/>
  <c r="Q42" i="22"/>
  <c r="E43" i="22"/>
  <c r="F43" i="22"/>
  <c r="G43" i="22"/>
  <c r="H43" i="22"/>
  <c r="I43" i="22"/>
  <c r="J43" i="22"/>
  <c r="K43" i="22"/>
  <c r="L43" i="22"/>
  <c r="M43" i="22"/>
  <c r="N43" i="22"/>
  <c r="O43" i="22"/>
  <c r="P43" i="22"/>
  <c r="Q43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25" i="22"/>
  <c r="E180" i="18"/>
  <c r="F180" i="18"/>
  <c r="G180" i="18"/>
  <c r="H180" i="18"/>
  <c r="I180" i="18"/>
  <c r="J180" i="18"/>
  <c r="K180" i="18"/>
  <c r="L180" i="18"/>
  <c r="M180" i="18"/>
  <c r="N180" i="18"/>
  <c r="O180" i="18"/>
  <c r="P180" i="18"/>
  <c r="Q180" i="18"/>
  <c r="E181" i="18"/>
  <c r="F181" i="18"/>
  <c r="G181" i="18"/>
  <c r="H181" i="18"/>
  <c r="I181" i="18"/>
  <c r="J181" i="18"/>
  <c r="K181" i="18"/>
  <c r="L181" i="18"/>
  <c r="M181" i="18"/>
  <c r="N181" i="18"/>
  <c r="O181" i="18"/>
  <c r="P181" i="18"/>
  <c r="Q181" i="18"/>
  <c r="D181" i="18"/>
  <c r="D180" i="18"/>
  <c r="E112" i="18"/>
  <c r="F112" i="18"/>
  <c r="G112" i="18"/>
  <c r="H112" i="18"/>
  <c r="I112" i="18"/>
  <c r="J112" i="18"/>
  <c r="K112" i="18"/>
  <c r="L112" i="18"/>
  <c r="M112" i="18"/>
  <c r="N112" i="18"/>
  <c r="O112" i="18"/>
  <c r="P112" i="18"/>
  <c r="Q112" i="18"/>
  <c r="E113" i="18"/>
  <c r="F113" i="18"/>
  <c r="G113" i="18"/>
  <c r="H113" i="18"/>
  <c r="I113" i="18"/>
  <c r="J113" i="18"/>
  <c r="K113" i="18"/>
  <c r="L113" i="18"/>
  <c r="M113" i="18"/>
  <c r="N113" i="18"/>
  <c r="O113" i="18"/>
  <c r="P113" i="18"/>
  <c r="Q113" i="18"/>
  <c r="D113" i="18"/>
  <c r="D112" i="18"/>
  <c r="E44" i="18"/>
  <c r="F44" i="18"/>
  <c r="G44" i="18"/>
  <c r="H44" i="18"/>
  <c r="I44" i="18"/>
  <c r="J44" i="18"/>
  <c r="K44" i="18"/>
  <c r="L44" i="18"/>
  <c r="M44" i="18"/>
  <c r="N44" i="18"/>
  <c r="O44" i="18"/>
  <c r="P44" i="18"/>
  <c r="Q44" i="18"/>
  <c r="E45" i="18"/>
  <c r="F45" i="18"/>
  <c r="G45" i="18"/>
  <c r="H45" i="18"/>
  <c r="I45" i="18"/>
  <c r="J45" i="18"/>
  <c r="K45" i="18"/>
  <c r="L45" i="18"/>
  <c r="M45" i="18"/>
  <c r="N45" i="18"/>
  <c r="O45" i="18"/>
  <c r="P45" i="18"/>
  <c r="Q45" i="18"/>
  <c r="D45" i="18"/>
  <c r="D44" i="18"/>
  <c r="E161" i="18"/>
  <c r="F161" i="18"/>
  <c r="G161" i="18"/>
  <c r="H161" i="18"/>
  <c r="I161" i="18"/>
  <c r="J161" i="18"/>
  <c r="K161" i="18"/>
  <c r="L161" i="18"/>
  <c r="M161" i="18"/>
  <c r="N161" i="18"/>
  <c r="O161" i="18"/>
  <c r="P161" i="18"/>
  <c r="Q161" i="18"/>
  <c r="E162" i="18"/>
  <c r="F162" i="18"/>
  <c r="G162" i="18"/>
  <c r="H162" i="18"/>
  <c r="I162" i="18"/>
  <c r="J162" i="18"/>
  <c r="K162" i="18"/>
  <c r="L162" i="18"/>
  <c r="M162" i="18"/>
  <c r="N162" i="18"/>
  <c r="O162" i="18"/>
  <c r="P162" i="18"/>
  <c r="Q162" i="18"/>
  <c r="E163" i="18"/>
  <c r="F163" i="18"/>
  <c r="G163" i="18"/>
  <c r="H163" i="18"/>
  <c r="I163" i="18"/>
  <c r="J163" i="18"/>
  <c r="K163" i="18"/>
  <c r="L163" i="18"/>
  <c r="M163" i="18"/>
  <c r="N163" i="18"/>
  <c r="O163" i="18"/>
  <c r="P163" i="18"/>
  <c r="Q163" i="18"/>
  <c r="E164" i="18"/>
  <c r="F164" i="18"/>
  <c r="G164" i="18"/>
  <c r="H164" i="18"/>
  <c r="I164" i="18"/>
  <c r="J164" i="18"/>
  <c r="K164" i="18"/>
  <c r="L164" i="18"/>
  <c r="M164" i="18"/>
  <c r="N164" i="18"/>
  <c r="O164" i="18"/>
  <c r="P164" i="18"/>
  <c r="Q164" i="18"/>
  <c r="E165" i="18"/>
  <c r="F165" i="18"/>
  <c r="G165" i="18"/>
  <c r="H165" i="18"/>
  <c r="I165" i="18"/>
  <c r="J165" i="18"/>
  <c r="K165" i="18"/>
  <c r="L165" i="18"/>
  <c r="M165" i="18"/>
  <c r="N165" i="18"/>
  <c r="O165" i="18"/>
  <c r="P165" i="18"/>
  <c r="Q165" i="18"/>
  <c r="E166" i="18"/>
  <c r="F166" i="18"/>
  <c r="G166" i="18"/>
  <c r="H166" i="18"/>
  <c r="I166" i="18"/>
  <c r="J166" i="18"/>
  <c r="K166" i="18"/>
  <c r="L166" i="18"/>
  <c r="M166" i="18"/>
  <c r="N166" i="18"/>
  <c r="O166" i="18"/>
  <c r="P166" i="18"/>
  <c r="Q166" i="18"/>
  <c r="E167" i="18"/>
  <c r="F167" i="18"/>
  <c r="G167" i="18"/>
  <c r="H167" i="18"/>
  <c r="I167" i="18"/>
  <c r="J167" i="18"/>
  <c r="K167" i="18"/>
  <c r="L167" i="18"/>
  <c r="M167" i="18"/>
  <c r="N167" i="18"/>
  <c r="O167" i="18"/>
  <c r="P167" i="18"/>
  <c r="Q167" i="18"/>
  <c r="E168" i="18"/>
  <c r="F168" i="18"/>
  <c r="G168" i="18"/>
  <c r="H168" i="18"/>
  <c r="I168" i="18"/>
  <c r="J168" i="18"/>
  <c r="K168" i="18"/>
  <c r="L168" i="18"/>
  <c r="M168" i="18"/>
  <c r="N168" i="18"/>
  <c r="O168" i="18"/>
  <c r="P168" i="18"/>
  <c r="Q168" i="18"/>
  <c r="E169" i="18"/>
  <c r="F169" i="18"/>
  <c r="G169" i="18"/>
  <c r="H169" i="18"/>
  <c r="I169" i="18"/>
  <c r="J169" i="18"/>
  <c r="K169" i="18"/>
  <c r="L169" i="18"/>
  <c r="M169" i="18"/>
  <c r="N169" i="18"/>
  <c r="O169" i="18"/>
  <c r="P169" i="18"/>
  <c r="Q169" i="18"/>
  <c r="E170" i="18"/>
  <c r="F170" i="18"/>
  <c r="G170" i="18"/>
  <c r="H170" i="18"/>
  <c r="I170" i="18"/>
  <c r="J170" i="18"/>
  <c r="K170" i="18"/>
  <c r="L170" i="18"/>
  <c r="M170" i="18"/>
  <c r="N170" i="18"/>
  <c r="O170" i="18"/>
  <c r="P170" i="18"/>
  <c r="Q170" i="18"/>
  <c r="E171" i="18"/>
  <c r="F171" i="18"/>
  <c r="G171" i="18"/>
  <c r="H171" i="18"/>
  <c r="I171" i="18"/>
  <c r="J171" i="18"/>
  <c r="K171" i="18"/>
  <c r="L171" i="18"/>
  <c r="M171" i="18"/>
  <c r="N171" i="18"/>
  <c r="O171" i="18"/>
  <c r="P171" i="18"/>
  <c r="Q171" i="18"/>
  <c r="E172" i="18"/>
  <c r="F172" i="18"/>
  <c r="G172" i="18"/>
  <c r="H172" i="18"/>
  <c r="I172" i="18"/>
  <c r="J172" i="18"/>
  <c r="K172" i="18"/>
  <c r="L172" i="18"/>
  <c r="M172" i="18"/>
  <c r="N172" i="18"/>
  <c r="O172" i="18"/>
  <c r="P172" i="18"/>
  <c r="Q172" i="18"/>
  <c r="E173" i="18"/>
  <c r="F173" i="18"/>
  <c r="G173" i="18"/>
  <c r="H173" i="18"/>
  <c r="I173" i="18"/>
  <c r="J173" i="18"/>
  <c r="K173" i="18"/>
  <c r="L173" i="18"/>
  <c r="M173" i="18"/>
  <c r="N173" i="18"/>
  <c r="O173" i="18"/>
  <c r="P173" i="18"/>
  <c r="Q173" i="18"/>
  <c r="E174" i="18"/>
  <c r="F174" i="18"/>
  <c r="G174" i="18"/>
  <c r="H174" i="18"/>
  <c r="I174" i="18"/>
  <c r="J174" i="18"/>
  <c r="K174" i="18"/>
  <c r="L174" i="18"/>
  <c r="M174" i="18"/>
  <c r="N174" i="18"/>
  <c r="O174" i="18"/>
  <c r="P174" i="18"/>
  <c r="Q174" i="18"/>
  <c r="E175" i="18"/>
  <c r="F175" i="18"/>
  <c r="G175" i="18"/>
  <c r="H175" i="18"/>
  <c r="I175" i="18"/>
  <c r="J175" i="18"/>
  <c r="K175" i="18"/>
  <c r="L175" i="18"/>
  <c r="M175" i="18"/>
  <c r="N175" i="18"/>
  <c r="O175" i="18"/>
  <c r="P175" i="18"/>
  <c r="Q175" i="18"/>
  <c r="E176" i="18"/>
  <c r="F176" i="18"/>
  <c r="G176" i="18"/>
  <c r="H176" i="18"/>
  <c r="I176" i="18"/>
  <c r="J176" i="18"/>
  <c r="K176" i="18"/>
  <c r="L176" i="18"/>
  <c r="M176" i="18"/>
  <c r="N176" i="18"/>
  <c r="O176" i="18"/>
  <c r="P176" i="18"/>
  <c r="Q176" i="18"/>
  <c r="E177" i="18"/>
  <c r="F177" i="18"/>
  <c r="G177" i="18"/>
  <c r="H177" i="18"/>
  <c r="I177" i="18"/>
  <c r="J177" i="18"/>
  <c r="K177" i="18"/>
  <c r="L177" i="18"/>
  <c r="M177" i="18"/>
  <c r="N177" i="18"/>
  <c r="O177" i="18"/>
  <c r="P177" i="18"/>
  <c r="Q177" i="18"/>
  <c r="E178" i="18"/>
  <c r="F178" i="18"/>
  <c r="G178" i="18"/>
  <c r="H178" i="18"/>
  <c r="I178" i="18"/>
  <c r="J178" i="18"/>
  <c r="K178" i="18"/>
  <c r="L178" i="18"/>
  <c r="M178" i="18"/>
  <c r="N178" i="18"/>
  <c r="O178" i="18"/>
  <c r="P178" i="18"/>
  <c r="Q178" i="18"/>
  <c r="E179" i="18"/>
  <c r="F179" i="18"/>
  <c r="G179" i="18"/>
  <c r="H179" i="18"/>
  <c r="I179" i="18"/>
  <c r="J179" i="18"/>
  <c r="K179" i="18"/>
  <c r="L179" i="18"/>
  <c r="M179" i="18"/>
  <c r="N179" i="18"/>
  <c r="O179" i="18"/>
  <c r="P179" i="18"/>
  <c r="Q179" i="18"/>
  <c r="D162" i="18"/>
  <c r="D163" i="18"/>
  <c r="D164" i="18"/>
  <c r="D165" i="18"/>
  <c r="D166" i="18"/>
  <c r="D167" i="18"/>
  <c r="D168" i="18"/>
  <c r="D169" i="18"/>
  <c r="D170" i="18"/>
  <c r="D171" i="18"/>
  <c r="D172" i="18"/>
  <c r="D173" i="18"/>
  <c r="D174" i="18"/>
  <c r="D175" i="18"/>
  <c r="D176" i="18"/>
  <c r="D177" i="18"/>
  <c r="D178" i="18"/>
  <c r="D179" i="18"/>
  <c r="D161" i="18"/>
  <c r="E93" i="18"/>
  <c r="F93" i="18"/>
  <c r="G93" i="18"/>
  <c r="H93" i="18"/>
  <c r="I93" i="18"/>
  <c r="J93" i="18"/>
  <c r="K93" i="18"/>
  <c r="L93" i="18"/>
  <c r="M93" i="18"/>
  <c r="N93" i="18"/>
  <c r="O93" i="18"/>
  <c r="P93" i="18"/>
  <c r="Q93" i="18"/>
  <c r="E94" i="18"/>
  <c r="F94" i="18"/>
  <c r="G94" i="18"/>
  <c r="H94" i="18"/>
  <c r="I94" i="18"/>
  <c r="J94" i="18"/>
  <c r="K94" i="18"/>
  <c r="L94" i="18"/>
  <c r="M94" i="18"/>
  <c r="N94" i="18"/>
  <c r="O94" i="18"/>
  <c r="P94" i="18"/>
  <c r="Q94" i="18"/>
  <c r="E95" i="18"/>
  <c r="F95" i="18"/>
  <c r="G95" i="18"/>
  <c r="H95" i="18"/>
  <c r="I95" i="18"/>
  <c r="J95" i="18"/>
  <c r="K95" i="18"/>
  <c r="L95" i="18"/>
  <c r="M95" i="18"/>
  <c r="N95" i="18"/>
  <c r="O95" i="18"/>
  <c r="P95" i="18"/>
  <c r="Q95" i="18"/>
  <c r="E96" i="18"/>
  <c r="F96" i="18"/>
  <c r="G96" i="18"/>
  <c r="H96" i="18"/>
  <c r="I96" i="18"/>
  <c r="J96" i="18"/>
  <c r="K96" i="18"/>
  <c r="L96" i="18"/>
  <c r="M96" i="18"/>
  <c r="N96" i="18"/>
  <c r="O96" i="18"/>
  <c r="P96" i="18"/>
  <c r="Q96" i="18"/>
  <c r="E97" i="18"/>
  <c r="F97" i="18"/>
  <c r="G97" i="18"/>
  <c r="H97" i="18"/>
  <c r="I97" i="18"/>
  <c r="J97" i="18"/>
  <c r="K97" i="18"/>
  <c r="L97" i="18"/>
  <c r="M97" i="18"/>
  <c r="N97" i="18"/>
  <c r="O97" i="18"/>
  <c r="P97" i="18"/>
  <c r="Q97" i="18"/>
  <c r="E98" i="18"/>
  <c r="F98" i="18"/>
  <c r="G98" i="18"/>
  <c r="H98" i="18"/>
  <c r="I98" i="18"/>
  <c r="J98" i="18"/>
  <c r="K98" i="18"/>
  <c r="L98" i="18"/>
  <c r="M98" i="18"/>
  <c r="N98" i="18"/>
  <c r="O98" i="18"/>
  <c r="P98" i="18"/>
  <c r="Q98" i="18"/>
  <c r="E99" i="18"/>
  <c r="F99" i="18"/>
  <c r="G99" i="18"/>
  <c r="H99" i="18"/>
  <c r="I99" i="18"/>
  <c r="J99" i="18"/>
  <c r="K99" i="18"/>
  <c r="L99" i="18"/>
  <c r="M99" i="18"/>
  <c r="N99" i="18"/>
  <c r="O99" i="18"/>
  <c r="P99" i="18"/>
  <c r="Q99" i="18"/>
  <c r="E100" i="18"/>
  <c r="F100" i="18"/>
  <c r="G100" i="18"/>
  <c r="H100" i="18"/>
  <c r="I100" i="18"/>
  <c r="J100" i="18"/>
  <c r="K100" i="18"/>
  <c r="L100" i="18"/>
  <c r="M100" i="18"/>
  <c r="N100" i="18"/>
  <c r="O100" i="18"/>
  <c r="P100" i="18"/>
  <c r="Q100" i="18"/>
  <c r="E101" i="18"/>
  <c r="F101" i="18"/>
  <c r="G101" i="18"/>
  <c r="H101" i="18"/>
  <c r="I101" i="18"/>
  <c r="J101" i="18"/>
  <c r="K101" i="18"/>
  <c r="L101" i="18"/>
  <c r="M101" i="18"/>
  <c r="N101" i="18"/>
  <c r="O101" i="18"/>
  <c r="P101" i="18"/>
  <c r="Q101" i="18"/>
  <c r="E102" i="18"/>
  <c r="F102" i="18"/>
  <c r="G102" i="18"/>
  <c r="H102" i="18"/>
  <c r="I102" i="18"/>
  <c r="J102" i="18"/>
  <c r="K102" i="18"/>
  <c r="L102" i="18"/>
  <c r="M102" i="18"/>
  <c r="N102" i="18"/>
  <c r="O102" i="18"/>
  <c r="P102" i="18"/>
  <c r="Q102" i="18"/>
  <c r="E103" i="18"/>
  <c r="F103" i="18"/>
  <c r="G103" i="18"/>
  <c r="H103" i="18"/>
  <c r="I103" i="18"/>
  <c r="J103" i="18"/>
  <c r="K103" i="18"/>
  <c r="L103" i="18"/>
  <c r="M103" i="18"/>
  <c r="N103" i="18"/>
  <c r="O103" i="18"/>
  <c r="P103" i="18"/>
  <c r="Q103" i="18"/>
  <c r="E104" i="18"/>
  <c r="F104" i="18"/>
  <c r="G104" i="18"/>
  <c r="H104" i="18"/>
  <c r="I104" i="18"/>
  <c r="J104" i="18"/>
  <c r="K104" i="18"/>
  <c r="L104" i="18"/>
  <c r="M104" i="18"/>
  <c r="N104" i="18"/>
  <c r="O104" i="18"/>
  <c r="P104" i="18"/>
  <c r="Q104" i="18"/>
  <c r="E105" i="18"/>
  <c r="F105" i="18"/>
  <c r="G105" i="18"/>
  <c r="H105" i="18"/>
  <c r="I105" i="18"/>
  <c r="J105" i="18"/>
  <c r="K105" i="18"/>
  <c r="L105" i="18"/>
  <c r="M105" i="18"/>
  <c r="N105" i="18"/>
  <c r="O105" i="18"/>
  <c r="P105" i="18"/>
  <c r="Q105" i="18"/>
  <c r="E106" i="18"/>
  <c r="F106" i="18"/>
  <c r="G106" i="18"/>
  <c r="H106" i="18"/>
  <c r="I106" i="18"/>
  <c r="J106" i="18"/>
  <c r="K106" i="18"/>
  <c r="L106" i="18"/>
  <c r="M106" i="18"/>
  <c r="N106" i="18"/>
  <c r="O106" i="18"/>
  <c r="P106" i="18"/>
  <c r="Q106" i="18"/>
  <c r="E107" i="18"/>
  <c r="F107" i="18"/>
  <c r="G107" i="18"/>
  <c r="H107" i="18"/>
  <c r="I107" i="18"/>
  <c r="J107" i="18"/>
  <c r="K107" i="18"/>
  <c r="L107" i="18"/>
  <c r="M107" i="18"/>
  <c r="N107" i="18"/>
  <c r="O107" i="18"/>
  <c r="P107" i="18"/>
  <c r="Q107" i="18"/>
  <c r="E108" i="18"/>
  <c r="F108" i="18"/>
  <c r="G108" i="18"/>
  <c r="H108" i="18"/>
  <c r="I108" i="18"/>
  <c r="J108" i="18"/>
  <c r="K108" i="18"/>
  <c r="L108" i="18"/>
  <c r="M108" i="18"/>
  <c r="N108" i="18"/>
  <c r="O108" i="18"/>
  <c r="P108" i="18"/>
  <c r="Q108" i="18"/>
  <c r="E109" i="18"/>
  <c r="F109" i="18"/>
  <c r="G109" i="18"/>
  <c r="H109" i="18"/>
  <c r="I109" i="18"/>
  <c r="J109" i="18"/>
  <c r="K109" i="18"/>
  <c r="L109" i="18"/>
  <c r="M109" i="18"/>
  <c r="N109" i="18"/>
  <c r="O109" i="18"/>
  <c r="P109" i="18"/>
  <c r="Q109" i="18"/>
  <c r="E110" i="18"/>
  <c r="F110" i="18"/>
  <c r="G110" i="18"/>
  <c r="H110" i="18"/>
  <c r="I110" i="18"/>
  <c r="J110" i="18"/>
  <c r="K110" i="18"/>
  <c r="L110" i="18"/>
  <c r="M110" i="18"/>
  <c r="N110" i="18"/>
  <c r="O110" i="18"/>
  <c r="P110" i="18"/>
  <c r="Q110" i="18"/>
  <c r="E111" i="18"/>
  <c r="F111" i="18"/>
  <c r="G111" i="18"/>
  <c r="H111" i="18"/>
  <c r="I111" i="18"/>
  <c r="J111" i="18"/>
  <c r="K111" i="18"/>
  <c r="L111" i="18"/>
  <c r="M111" i="18"/>
  <c r="N111" i="18"/>
  <c r="O111" i="18"/>
  <c r="P111" i="18"/>
  <c r="Q111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93" i="18"/>
  <c r="E25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Q26" i="18"/>
  <c r="E27" i="18"/>
  <c r="F27" i="18"/>
  <c r="G27" i="18"/>
  <c r="H27" i="18"/>
  <c r="I27" i="18"/>
  <c r="J27" i="18"/>
  <c r="K27" i="18"/>
  <c r="L27" i="18"/>
  <c r="M27" i="18"/>
  <c r="N27" i="18"/>
  <c r="O27" i="18"/>
  <c r="P27" i="18"/>
  <c r="Q27" i="18"/>
  <c r="E28" i="18"/>
  <c r="F28" i="18"/>
  <c r="G28" i="18"/>
  <c r="H28" i="18"/>
  <c r="I28" i="18"/>
  <c r="J28" i="18"/>
  <c r="K28" i="18"/>
  <c r="L28" i="18"/>
  <c r="M28" i="18"/>
  <c r="N28" i="18"/>
  <c r="O28" i="18"/>
  <c r="P28" i="18"/>
  <c r="Q28" i="18"/>
  <c r="E29" i="18"/>
  <c r="F29" i="18"/>
  <c r="G29" i="18"/>
  <c r="H29" i="18"/>
  <c r="I29" i="18"/>
  <c r="J29" i="18"/>
  <c r="K29" i="18"/>
  <c r="L29" i="18"/>
  <c r="M29" i="18"/>
  <c r="N29" i="18"/>
  <c r="O29" i="18"/>
  <c r="P29" i="18"/>
  <c r="Q29" i="18"/>
  <c r="E30" i="18"/>
  <c r="F30" i="18"/>
  <c r="G30" i="18"/>
  <c r="H30" i="18"/>
  <c r="I30" i="18"/>
  <c r="J30" i="18"/>
  <c r="K30" i="18"/>
  <c r="L30" i="18"/>
  <c r="M30" i="18"/>
  <c r="N30" i="18"/>
  <c r="O30" i="18"/>
  <c r="P30" i="18"/>
  <c r="Q30" i="18"/>
  <c r="E31" i="18"/>
  <c r="F31" i="18"/>
  <c r="G31" i="18"/>
  <c r="H31" i="18"/>
  <c r="I31" i="18"/>
  <c r="J31" i="18"/>
  <c r="K31" i="18"/>
  <c r="L31" i="18"/>
  <c r="M31" i="18"/>
  <c r="N31" i="18"/>
  <c r="O31" i="18"/>
  <c r="P31" i="18"/>
  <c r="Q31" i="18"/>
  <c r="E32" i="18"/>
  <c r="F32" i="18"/>
  <c r="G32" i="18"/>
  <c r="H32" i="18"/>
  <c r="I32" i="18"/>
  <c r="J32" i="18"/>
  <c r="K32" i="18"/>
  <c r="L32" i="18"/>
  <c r="M32" i="18"/>
  <c r="N32" i="18"/>
  <c r="O32" i="18"/>
  <c r="P32" i="18"/>
  <c r="Q32" i="18"/>
  <c r="E33" i="18"/>
  <c r="F33" i="18"/>
  <c r="G33" i="18"/>
  <c r="H33" i="18"/>
  <c r="I33" i="18"/>
  <c r="J33" i="18"/>
  <c r="K33" i="18"/>
  <c r="L33" i="18"/>
  <c r="M33" i="18"/>
  <c r="N33" i="18"/>
  <c r="O33" i="18"/>
  <c r="P33" i="18"/>
  <c r="Q33" i="18"/>
  <c r="E34" i="18"/>
  <c r="F34" i="18"/>
  <c r="G34" i="18"/>
  <c r="H34" i="18"/>
  <c r="I34" i="18"/>
  <c r="J34" i="18"/>
  <c r="K34" i="18"/>
  <c r="L34" i="18"/>
  <c r="M34" i="18"/>
  <c r="N34" i="18"/>
  <c r="O34" i="18"/>
  <c r="P34" i="18"/>
  <c r="Q34" i="18"/>
  <c r="E35" i="18"/>
  <c r="F35" i="18"/>
  <c r="G35" i="18"/>
  <c r="H35" i="18"/>
  <c r="I35" i="18"/>
  <c r="J35" i="18"/>
  <c r="K35" i="18"/>
  <c r="L35" i="18"/>
  <c r="M35" i="18"/>
  <c r="N35" i="18"/>
  <c r="O35" i="18"/>
  <c r="P35" i="18"/>
  <c r="Q35" i="18"/>
  <c r="E36" i="18"/>
  <c r="F36" i="18"/>
  <c r="G36" i="18"/>
  <c r="H36" i="18"/>
  <c r="I36" i="18"/>
  <c r="J36" i="18"/>
  <c r="K36" i="18"/>
  <c r="L36" i="18"/>
  <c r="M36" i="18"/>
  <c r="N36" i="18"/>
  <c r="O36" i="18"/>
  <c r="P36" i="18"/>
  <c r="Q36" i="18"/>
  <c r="E37" i="18"/>
  <c r="F37" i="18"/>
  <c r="G37" i="18"/>
  <c r="H37" i="18"/>
  <c r="I37" i="18"/>
  <c r="J37" i="18"/>
  <c r="K37" i="18"/>
  <c r="L37" i="18"/>
  <c r="M37" i="18"/>
  <c r="N37" i="18"/>
  <c r="O37" i="18"/>
  <c r="P37" i="18"/>
  <c r="Q37" i="18"/>
  <c r="E38" i="18"/>
  <c r="F38" i="18"/>
  <c r="G38" i="18"/>
  <c r="H38" i="18"/>
  <c r="I38" i="18"/>
  <c r="J38" i="18"/>
  <c r="K38" i="18"/>
  <c r="L38" i="18"/>
  <c r="M38" i="18"/>
  <c r="N38" i="18"/>
  <c r="O38" i="18"/>
  <c r="P38" i="18"/>
  <c r="Q38" i="18"/>
  <c r="E39" i="18"/>
  <c r="F39" i="18"/>
  <c r="G39" i="18"/>
  <c r="H39" i="18"/>
  <c r="I39" i="18"/>
  <c r="J39" i="18"/>
  <c r="K39" i="18"/>
  <c r="L39" i="18"/>
  <c r="M39" i="18"/>
  <c r="N39" i="18"/>
  <c r="O39" i="18"/>
  <c r="P39" i="18"/>
  <c r="Q39" i="18"/>
  <c r="E40" i="18"/>
  <c r="F40" i="18"/>
  <c r="G40" i="18"/>
  <c r="H40" i="18"/>
  <c r="I40" i="18"/>
  <c r="J40" i="18"/>
  <c r="K40" i="18"/>
  <c r="L40" i="18"/>
  <c r="M40" i="18"/>
  <c r="N40" i="18"/>
  <c r="O40" i="18"/>
  <c r="P40" i="18"/>
  <c r="Q40" i="18"/>
  <c r="E41" i="18"/>
  <c r="F41" i="18"/>
  <c r="G41" i="18"/>
  <c r="H41" i="18"/>
  <c r="I41" i="18"/>
  <c r="J41" i="18"/>
  <c r="K41" i="18"/>
  <c r="L41" i="18"/>
  <c r="M41" i="18"/>
  <c r="N41" i="18"/>
  <c r="O41" i="18"/>
  <c r="P41" i="18"/>
  <c r="Q41" i="18"/>
  <c r="E42" i="18"/>
  <c r="F42" i="18"/>
  <c r="G42" i="18"/>
  <c r="H42" i="18"/>
  <c r="I42" i="18"/>
  <c r="J42" i="18"/>
  <c r="K42" i="18"/>
  <c r="L42" i="18"/>
  <c r="M42" i="18"/>
  <c r="N42" i="18"/>
  <c r="O42" i="18"/>
  <c r="P42" i="18"/>
  <c r="Q42" i="18"/>
  <c r="E43" i="18"/>
  <c r="F43" i="18"/>
  <c r="G43" i="18"/>
  <c r="H43" i="18"/>
  <c r="I43" i="18"/>
  <c r="J43" i="18"/>
  <c r="K43" i="18"/>
  <c r="L43" i="18"/>
  <c r="M43" i="18"/>
  <c r="N43" i="18"/>
  <c r="O43" i="18"/>
  <c r="P43" i="18"/>
  <c r="Q43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25" i="18"/>
  <c r="E157" i="26"/>
  <c r="F157" i="26"/>
  <c r="G157" i="26"/>
  <c r="H157" i="26"/>
  <c r="I157" i="26"/>
  <c r="J157" i="26"/>
  <c r="K157" i="26"/>
  <c r="L157" i="26"/>
  <c r="M157" i="26"/>
  <c r="N157" i="26"/>
  <c r="O157" i="26"/>
  <c r="P157" i="26"/>
  <c r="Q157" i="26"/>
  <c r="E158" i="26"/>
  <c r="F158" i="26"/>
  <c r="G158" i="26"/>
  <c r="H158" i="26"/>
  <c r="I158" i="26"/>
  <c r="J158" i="26"/>
  <c r="K158" i="26"/>
  <c r="L158" i="26"/>
  <c r="M158" i="26"/>
  <c r="N158" i="26"/>
  <c r="O158" i="26"/>
  <c r="P158" i="26"/>
  <c r="Q158" i="26"/>
  <c r="E159" i="26"/>
  <c r="F159" i="26"/>
  <c r="G159" i="26"/>
  <c r="H159" i="26"/>
  <c r="I159" i="26"/>
  <c r="J159" i="26"/>
  <c r="K159" i="26"/>
  <c r="L159" i="26"/>
  <c r="M159" i="26"/>
  <c r="N159" i="26"/>
  <c r="O159" i="26"/>
  <c r="P159" i="26"/>
  <c r="Q159" i="26"/>
  <c r="E160" i="26"/>
  <c r="F160" i="26"/>
  <c r="G160" i="26"/>
  <c r="H160" i="26"/>
  <c r="I160" i="26"/>
  <c r="J160" i="26"/>
  <c r="K160" i="26"/>
  <c r="L160" i="26"/>
  <c r="M160" i="26"/>
  <c r="N160" i="26"/>
  <c r="O160" i="26"/>
  <c r="P160" i="26"/>
  <c r="Q160" i="26"/>
  <c r="D158" i="26"/>
  <c r="D159" i="26"/>
  <c r="D160" i="26"/>
  <c r="D157" i="26"/>
  <c r="E89" i="26"/>
  <c r="F89" i="26"/>
  <c r="G89" i="26"/>
  <c r="H89" i="26"/>
  <c r="I89" i="26"/>
  <c r="J89" i="26"/>
  <c r="K89" i="26"/>
  <c r="L89" i="26"/>
  <c r="M89" i="26"/>
  <c r="N89" i="26"/>
  <c r="O89" i="26"/>
  <c r="P89" i="26"/>
  <c r="Q89" i="26"/>
  <c r="E90" i="26"/>
  <c r="F90" i="26"/>
  <c r="G90" i="26"/>
  <c r="H90" i="26"/>
  <c r="I90" i="26"/>
  <c r="J90" i="26"/>
  <c r="K90" i="26"/>
  <c r="L90" i="26"/>
  <c r="M90" i="26"/>
  <c r="N90" i="26"/>
  <c r="O90" i="26"/>
  <c r="P90" i="26"/>
  <c r="Q90" i="26"/>
  <c r="E91" i="26"/>
  <c r="F91" i="26"/>
  <c r="G91" i="26"/>
  <c r="H91" i="26"/>
  <c r="I91" i="26"/>
  <c r="J91" i="26"/>
  <c r="K91" i="26"/>
  <c r="L91" i="26"/>
  <c r="M91" i="26"/>
  <c r="N91" i="26"/>
  <c r="O91" i="26"/>
  <c r="P91" i="26"/>
  <c r="Q91" i="26"/>
  <c r="E92" i="26"/>
  <c r="F92" i="26"/>
  <c r="G92" i="26"/>
  <c r="H92" i="26"/>
  <c r="I92" i="26"/>
  <c r="J92" i="26"/>
  <c r="K92" i="26"/>
  <c r="L92" i="26"/>
  <c r="M92" i="26"/>
  <c r="N92" i="26"/>
  <c r="O92" i="26"/>
  <c r="P92" i="26"/>
  <c r="Q92" i="26"/>
  <c r="D90" i="26"/>
  <c r="D91" i="26"/>
  <c r="D92" i="26"/>
  <c r="D89" i="26"/>
  <c r="E21" i="26"/>
  <c r="F21" i="26"/>
  <c r="G21" i="26"/>
  <c r="H21" i="26"/>
  <c r="I21" i="26"/>
  <c r="J21" i="26"/>
  <c r="K21" i="26"/>
  <c r="L21" i="26"/>
  <c r="M21" i="26"/>
  <c r="N21" i="26"/>
  <c r="O21" i="26"/>
  <c r="P21" i="26"/>
  <c r="Q21" i="26"/>
  <c r="E22" i="26"/>
  <c r="F22" i="26"/>
  <c r="G22" i="26"/>
  <c r="H22" i="26"/>
  <c r="I22" i="26"/>
  <c r="J22" i="26"/>
  <c r="K22" i="26"/>
  <c r="L22" i="26"/>
  <c r="M22" i="26"/>
  <c r="N22" i="26"/>
  <c r="O22" i="26"/>
  <c r="P22" i="26"/>
  <c r="Q22" i="26"/>
  <c r="E23" i="26"/>
  <c r="F23" i="26"/>
  <c r="G23" i="26"/>
  <c r="H23" i="26"/>
  <c r="I23" i="26"/>
  <c r="J23" i="26"/>
  <c r="K23" i="26"/>
  <c r="L23" i="26"/>
  <c r="M23" i="26"/>
  <c r="N23" i="26"/>
  <c r="O23" i="26"/>
  <c r="P23" i="26"/>
  <c r="Q23" i="26"/>
  <c r="E24" i="26"/>
  <c r="F24" i="26"/>
  <c r="G24" i="26"/>
  <c r="H24" i="26"/>
  <c r="I24" i="26"/>
  <c r="J24" i="26"/>
  <c r="K24" i="26"/>
  <c r="L24" i="26"/>
  <c r="M24" i="26"/>
  <c r="N24" i="26"/>
  <c r="O24" i="26"/>
  <c r="P24" i="26"/>
  <c r="Q24" i="26"/>
  <c r="D22" i="26"/>
  <c r="D23" i="26"/>
  <c r="D24" i="26"/>
  <c r="D21" i="26"/>
  <c r="E157" i="25"/>
  <c r="F157" i="25"/>
  <c r="G157" i="25"/>
  <c r="H157" i="25"/>
  <c r="I157" i="25"/>
  <c r="J157" i="25"/>
  <c r="K157" i="25"/>
  <c r="L157" i="25"/>
  <c r="M157" i="25"/>
  <c r="N157" i="25"/>
  <c r="O157" i="25"/>
  <c r="P157" i="25"/>
  <c r="Q157" i="25"/>
  <c r="E158" i="25"/>
  <c r="F158" i="25"/>
  <c r="G158" i="25"/>
  <c r="H158" i="25"/>
  <c r="I158" i="25"/>
  <c r="J158" i="25"/>
  <c r="K158" i="25"/>
  <c r="L158" i="25"/>
  <c r="M158" i="25"/>
  <c r="N158" i="25"/>
  <c r="O158" i="25"/>
  <c r="P158" i="25"/>
  <c r="Q158" i="25"/>
  <c r="E159" i="25"/>
  <c r="F159" i="25"/>
  <c r="G159" i="25"/>
  <c r="H159" i="25"/>
  <c r="I159" i="25"/>
  <c r="J159" i="25"/>
  <c r="K159" i="25"/>
  <c r="L159" i="25"/>
  <c r="M159" i="25"/>
  <c r="N159" i="25"/>
  <c r="O159" i="25"/>
  <c r="P159" i="25"/>
  <c r="Q159" i="25"/>
  <c r="E160" i="25"/>
  <c r="F160" i="25"/>
  <c r="G160" i="25"/>
  <c r="H160" i="25"/>
  <c r="I160" i="25"/>
  <c r="J160" i="25"/>
  <c r="K160" i="25"/>
  <c r="L160" i="25"/>
  <c r="M160" i="25"/>
  <c r="N160" i="25"/>
  <c r="O160" i="25"/>
  <c r="P160" i="25"/>
  <c r="Q160" i="25"/>
  <c r="D158" i="25"/>
  <c r="D159" i="25"/>
  <c r="D160" i="25"/>
  <c r="D157" i="25"/>
  <c r="E89" i="25"/>
  <c r="F89" i="25"/>
  <c r="G89" i="25"/>
  <c r="H89" i="25"/>
  <c r="I89" i="25"/>
  <c r="J89" i="25"/>
  <c r="K89" i="25"/>
  <c r="L89" i="25"/>
  <c r="M89" i="25"/>
  <c r="N89" i="25"/>
  <c r="O89" i="25"/>
  <c r="P89" i="25"/>
  <c r="Q89" i="25"/>
  <c r="E90" i="25"/>
  <c r="F90" i="25"/>
  <c r="G90" i="25"/>
  <c r="H90" i="25"/>
  <c r="I90" i="25"/>
  <c r="J90" i="25"/>
  <c r="K90" i="25"/>
  <c r="L90" i="25"/>
  <c r="M90" i="25"/>
  <c r="N90" i="25"/>
  <c r="O90" i="25"/>
  <c r="P90" i="25"/>
  <c r="Q90" i="25"/>
  <c r="E91" i="25"/>
  <c r="F91" i="25"/>
  <c r="G91" i="25"/>
  <c r="H91" i="25"/>
  <c r="I91" i="25"/>
  <c r="J91" i="25"/>
  <c r="K91" i="25"/>
  <c r="L91" i="25"/>
  <c r="M91" i="25"/>
  <c r="N91" i="25"/>
  <c r="O91" i="25"/>
  <c r="P91" i="25"/>
  <c r="Q91" i="25"/>
  <c r="E92" i="25"/>
  <c r="F92" i="25"/>
  <c r="G92" i="25"/>
  <c r="H92" i="25"/>
  <c r="I92" i="25"/>
  <c r="J92" i="25"/>
  <c r="K92" i="25"/>
  <c r="L92" i="25"/>
  <c r="M92" i="25"/>
  <c r="N92" i="25"/>
  <c r="O92" i="25"/>
  <c r="P92" i="25"/>
  <c r="Q92" i="25"/>
  <c r="D90" i="25"/>
  <c r="D91" i="25"/>
  <c r="D92" i="25"/>
  <c r="D89" i="25"/>
  <c r="E21" i="25"/>
  <c r="F21" i="25"/>
  <c r="G21" i="25"/>
  <c r="H21" i="25"/>
  <c r="I21" i="25"/>
  <c r="J21" i="25"/>
  <c r="K21" i="25"/>
  <c r="L21" i="25"/>
  <c r="M21" i="25"/>
  <c r="N21" i="25"/>
  <c r="O21" i="25"/>
  <c r="P21" i="25"/>
  <c r="Q21" i="25"/>
  <c r="E22" i="25"/>
  <c r="F22" i="25"/>
  <c r="G22" i="25"/>
  <c r="H22" i="25"/>
  <c r="I22" i="25"/>
  <c r="J22" i="25"/>
  <c r="K22" i="25"/>
  <c r="L22" i="25"/>
  <c r="M22" i="25"/>
  <c r="N22" i="25"/>
  <c r="O22" i="25"/>
  <c r="P22" i="25"/>
  <c r="Q22" i="25"/>
  <c r="E23" i="25"/>
  <c r="F23" i="25"/>
  <c r="G23" i="25"/>
  <c r="H23" i="25"/>
  <c r="I23" i="25"/>
  <c r="J23" i="25"/>
  <c r="K23" i="25"/>
  <c r="L23" i="25"/>
  <c r="M23" i="25"/>
  <c r="N23" i="25"/>
  <c r="O23" i="25"/>
  <c r="P23" i="25"/>
  <c r="Q23" i="25"/>
  <c r="E24" i="25"/>
  <c r="F24" i="25"/>
  <c r="G24" i="25"/>
  <c r="H24" i="25"/>
  <c r="I24" i="25"/>
  <c r="J24" i="25"/>
  <c r="K24" i="25"/>
  <c r="L24" i="25"/>
  <c r="M24" i="25"/>
  <c r="N24" i="25"/>
  <c r="O24" i="25"/>
  <c r="P24" i="25"/>
  <c r="Q24" i="25"/>
  <c r="D22" i="25"/>
  <c r="D23" i="25"/>
  <c r="D24" i="25"/>
  <c r="D21" i="25"/>
  <c r="E157" i="24"/>
  <c r="F157" i="24"/>
  <c r="G157" i="24"/>
  <c r="H157" i="24"/>
  <c r="I157" i="24"/>
  <c r="J157" i="24"/>
  <c r="K157" i="24"/>
  <c r="L157" i="24"/>
  <c r="M157" i="24"/>
  <c r="N157" i="24"/>
  <c r="O157" i="24"/>
  <c r="P157" i="24"/>
  <c r="Q157" i="24"/>
  <c r="E158" i="24"/>
  <c r="F158" i="24"/>
  <c r="G158" i="24"/>
  <c r="H158" i="24"/>
  <c r="I158" i="24"/>
  <c r="J158" i="24"/>
  <c r="K158" i="24"/>
  <c r="L158" i="24"/>
  <c r="M158" i="24"/>
  <c r="N158" i="24"/>
  <c r="O158" i="24"/>
  <c r="P158" i="24"/>
  <c r="Q158" i="24"/>
  <c r="E159" i="24"/>
  <c r="F159" i="24"/>
  <c r="G159" i="24"/>
  <c r="H159" i="24"/>
  <c r="I159" i="24"/>
  <c r="J159" i="24"/>
  <c r="K159" i="24"/>
  <c r="L159" i="24"/>
  <c r="M159" i="24"/>
  <c r="N159" i="24"/>
  <c r="O159" i="24"/>
  <c r="P159" i="24"/>
  <c r="Q159" i="24"/>
  <c r="E160" i="24"/>
  <c r="F160" i="24"/>
  <c r="G160" i="24"/>
  <c r="H160" i="24"/>
  <c r="I160" i="24"/>
  <c r="J160" i="24"/>
  <c r="K160" i="24"/>
  <c r="L160" i="24"/>
  <c r="M160" i="24"/>
  <c r="N160" i="24"/>
  <c r="O160" i="24"/>
  <c r="P160" i="24"/>
  <c r="Q160" i="24"/>
  <c r="D158" i="24"/>
  <c r="D159" i="24"/>
  <c r="D160" i="24"/>
  <c r="D157" i="24"/>
  <c r="E89" i="24"/>
  <c r="F89" i="24"/>
  <c r="G89" i="24"/>
  <c r="H89" i="24"/>
  <c r="I89" i="24"/>
  <c r="J89" i="24"/>
  <c r="K89" i="24"/>
  <c r="L89" i="24"/>
  <c r="M89" i="24"/>
  <c r="N89" i="24"/>
  <c r="O89" i="24"/>
  <c r="P89" i="24"/>
  <c r="Q89" i="24"/>
  <c r="E90" i="24"/>
  <c r="F90" i="24"/>
  <c r="G90" i="24"/>
  <c r="H90" i="24"/>
  <c r="I90" i="24"/>
  <c r="J90" i="24"/>
  <c r="K90" i="24"/>
  <c r="L90" i="24"/>
  <c r="M90" i="24"/>
  <c r="N90" i="24"/>
  <c r="O90" i="24"/>
  <c r="P90" i="24"/>
  <c r="Q90" i="24"/>
  <c r="E91" i="24"/>
  <c r="F91" i="24"/>
  <c r="G91" i="24"/>
  <c r="H91" i="24"/>
  <c r="I91" i="24"/>
  <c r="J91" i="24"/>
  <c r="K91" i="24"/>
  <c r="L91" i="24"/>
  <c r="M91" i="24"/>
  <c r="N91" i="24"/>
  <c r="O91" i="24"/>
  <c r="P91" i="24"/>
  <c r="Q91" i="24"/>
  <c r="E92" i="24"/>
  <c r="F92" i="24"/>
  <c r="G92" i="24"/>
  <c r="H92" i="24"/>
  <c r="I92" i="24"/>
  <c r="J92" i="24"/>
  <c r="K92" i="24"/>
  <c r="L92" i="24"/>
  <c r="M92" i="24"/>
  <c r="N92" i="24"/>
  <c r="O92" i="24"/>
  <c r="P92" i="24"/>
  <c r="Q92" i="24"/>
  <c r="D90" i="24"/>
  <c r="D91" i="24"/>
  <c r="D92" i="24"/>
  <c r="D89" i="24"/>
  <c r="E21" i="24"/>
  <c r="F21" i="24"/>
  <c r="G21" i="24"/>
  <c r="H21" i="24"/>
  <c r="I21" i="24"/>
  <c r="J21" i="24"/>
  <c r="K21" i="24"/>
  <c r="L21" i="24"/>
  <c r="M21" i="24"/>
  <c r="N21" i="24"/>
  <c r="O21" i="24"/>
  <c r="P21" i="24"/>
  <c r="Q21" i="24"/>
  <c r="E22" i="24"/>
  <c r="F22" i="24"/>
  <c r="G22" i="24"/>
  <c r="H22" i="24"/>
  <c r="I22" i="24"/>
  <c r="J22" i="24"/>
  <c r="K22" i="24"/>
  <c r="L22" i="24"/>
  <c r="M22" i="24"/>
  <c r="N22" i="24"/>
  <c r="O22" i="24"/>
  <c r="P22" i="24"/>
  <c r="Q22" i="24"/>
  <c r="E23" i="24"/>
  <c r="F23" i="24"/>
  <c r="G23" i="24"/>
  <c r="H23" i="24"/>
  <c r="I23" i="24"/>
  <c r="J23" i="24"/>
  <c r="K23" i="24"/>
  <c r="L23" i="24"/>
  <c r="M23" i="24"/>
  <c r="N23" i="24"/>
  <c r="O23" i="24"/>
  <c r="P23" i="24"/>
  <c r="Q23" i="24"/>
  <c r="E24" i="24"/>
  <c r="F24" i="24"/>
  <c r="G24" i="24"/>
  <c r="H24" i="24"/>
  <c r="I24" i="24"/>
  <c r="J24" i="24"/>
  <c r="K24" i="24"/>
  <c r="L24" i="24"/>
  <c r="M24" i="24"/>
  <c r="N24" i="24"/>
  <c r="O24" i="24"/>
  <c r="P24" i="24"/>
  <c r="Q24" i="24"/>
  <c r="D22" i="24"/>
  <c r="D23" i="24"/>
  <c r="D24" i="24"/>
  <c r="D21" i="24"/>
  <c r="E157" i="23"/>
  <c r="F157" i="23"/>
  <c r="G157" i="23"/>
  <c r="H157" i="23"/>
  <c r="I157" i="23"/>
  <c r="J157" i="23"/>
  <c r="K157" i="23"/>
  <c r="L157" i="23"/>
  <c r="M157" i="23"/>
  <c r="N157" i="23"/>
  <c r="O157" i="23"/>
  <c r="P157" i="23"/>
  <c r="Q157" i="23"/>
  <c r="E158" i="23"/>
  <c r="F158" i="23"/>
  <c r="G158" i="23"/>
  <c r="H158" i="23"/>
  <c r="I158" i="23"/>
  <c r="J158" i="23"/>
  <c r="K158" i="23"/>
  <c r="L158" i="23"/>
  <c r="M158" i="23"/>
  <c r="N158" i="23"/>
  <c r="O158" i="23"/>
  <c r="P158" i="23"/>
  <c r="Q158" i="23"/>
  <c r="E159" i="23"/>
  <c r="F159" i="23"/>
  <c r="G159" i="23"/>
  <c r="H159" i="23"/>
  <c r="I159" i="23"/>
  <c r="J159" i="23"/>
  <c r="K159" i="23"/>
  <c r="L159" i="23"/>
  <c r="M159" i="23"/>
  <c r="N159" i="23"/>
  <c r="O159" i="23"/>
  <c r="P159" i="23"/>
  <c r="Q159" i="23"/>
  <c r="E160" i="23"/>
  <c r="F160" i="23"/>
  <c r="G160" i="23"/>
  <c r="H160" i="23"/>
  <c r="I160" i="23"/>
  <c r="J160" i="23"/>
  <c r="K160" i="23"/>
  <c r="L160" i="23"/>
  <c r="M160" i="23"/>
  <c r="N160" i="23"/>
  <c r="O160" i="23"/>
  <c r="P160" i="23"/>
  <c r="Q160" i="23"/>
  <c r="D158" i="23"/>
  <c r="D159" i="23"/>
  <c r="D160" i="23"/>
  <c r="D157" i="23"/>
  <c r="E89" i="23"/>
  <c r="F89" i="23"/>
  <c r="G89" i="23"/>
  <c r="H89" i="23"/>
  <c r="I89" i="23"/>
  <c r="J89" i="23"/>
  <c r="K89" i="23"/>
  <c r="L89" i="23"/>
  <c r="M89" i="23"/>
  <c r="N89" i="23"/>
  <c r="O89" i="23"/>
  <c r="P89" i="23"/>
  <c r="Q89" i="23"/>
  <c r="E90" i="23"/>
  <c r="F90" i="23"/>
  <c r="G90" i="23"/>
  <c r="H90" i="23"/>
  <c r="I90" i="23"/>
  <c r="J90" i="23"/>
  <c r="K90" i="23"/>
  <c r="L90" i="23"/>
  <c r="M90" i="23"/>
  <c r="N90" i="23"/>
  <c r="O90" i="23"/>
  <c r="P90" i="23"/>
  <c r="Q90" i="23"/>
  <c r="E91" i="23"/>
  <c r="F91" i="23"/>
  <c r="G91" i="23"/>
  <c r="H91" i="23"/>
  <c r="I91" i="23"/>
  <c r="J91" i="23"/>
  <c r="K91" i="23"/>
  <c r="L91" i="23"/>
  <c r="M91" i="23"/>
  <c r="N91" i="23"/>
  <c r="O91" i="23"/>
  <c r="P91" i="23"/>
  <c r="Q91" i="23"/>
  <c r="E92" i="23"/>
  <c r="F92" i="23"/>
  <c r="G92" i="23"/>
  <c r="H92" i="23"/>
  <c r="I92" i="23"/>
  <c r="J92" i="23"/>
  <c r="K92" i="23"/>
  <c r="L92" i="23"/>
  <c r="M92" i="23"/>
  <c r="N92" i="23"/>
  <c r="O92" i="23"/>
  <c r="P92" i="23"/>
  <c r="Q92" i="23"/>
  <c r="D90" i="23"/>
  <c r="D91" i="23"/>
  <c r="D92" i="23"/>
  <c r="D89" i="23"/>
  <c r="E21" i="23"/>
  <c r="F21" i="23"/>
  <c r="G21" i="23"/>
  <c r="H21" i="23"/>
  <c r="I21" i="23"/>
  <c r="J21" i="23"/>
  <c r="K21" i="23"/>
  <c r="L21" i="23"/>
  <c r="M21" i="23"/>
  <c r="N21" i="23"/>
  <c r="O21" i="23"/>
  <c r="P21" i="23"/>
  <c r="Q21" i="23"/>
  <c r="E22" i="23"/>
  <c r="F22" i="23"/>
  <c r="G22" i="23"/>
  <c r="H22" i="23"/>
  <c r="I22" i="23"/>
  <c r="J22" i="23"/>
  <c r="K22" i="23"/>
  <c r="L22" i="23"/>
  <c r="M22" i="23"/>
  <c r="N22" i="23"/>
  <c r="O22" i="23"/>
  <c r="P22" i="23"/>
  <c r="Q22" i="23"/>
  <c r="E23" i="23"/>
  <c r="F23" i="23"/>
  <c r="G23" i="23"/>
  <c r="H23" i="23"/>
  <c r="I23" i="23"/>
  <c r="J23" i="23"/>
  <c r="K23" i="23"/>
  <c r="L23" i="23"/>
  <c r="M23" i="23"/>
  <c r="N23" i="23"/>
  <c r="O23" i="23"/>
  <c r="P23" i="23"/>
  <c r="Q23" i="23"/>
  <c r="E24" i="23"/>
  <c r="F24" i="23"/>
  <c r="G24" i="23"/>
  <c r="H24" i="23"/>
  <c r="I24" i="23"/>
  <c r="J24" i="23"/>
  <c r="K24" i="23"/>
  <c r="L24" i="23"/>
  <c r="M24" i="23"/>
  <c r="N24" i="23"/>
  <c r="O24" i="23"/>
  <c r="P24" i="23"/>
  <c r="Q24" i="23"/>
  <c r="D22" i="23"/>
  <c r="D23" i="23"/>
  <c r="D24" i="23"/>
  <c r="D21" i="23"/>
  <c r="E157" i="22"/>
  <c r="F157" i="22"/>
  <c r="G157" i="22"/>
  <c r="H157" i="22"/>
  <c r="I157" i="22"/>
  <c r="J157" i="22"/>
  <c r="K157" i="22"/>
  <c r="L157" i="22"/>
  <c r="M157" i="22"/>
  <c r="N157" i="22"/>
  <c r="O157" i="22"/>
  <c r="P157" i="22"/>
  <c r="Q157" i="22"/>
  <c r="E158" i="22"/>
  <c r="F158" i="22"/>
  <c r="G158" i="22"/>
  <c r="H158" i="22"/>
  <c r="I158" i="22"/>
  <c r="J158" i="22"/>
  <c r="K158" i="22"/>
  <c r="L158" i="22"/>
  <c r="M158" i="22"/>
  <c r="N158" i="22"/>
  <c r="O158" i="22"/>
  <c r="P158" i="22"/>
  <c r="Q158" i="22"/>
  <c r="E159" i="22"/>
  <c r="F159" i="22"/>
  <c r="G159" i="22"/>
  <c r="H159" i="22"/>
  <c r="I159" i="22"/>
  <c r="J159" i="22"/>
  <c r="K159" i="22"/>
  <c r="L159" i="22"/>
  <c r="M159" i="22"/>
  <c r="N159" i="22"/>
  <c r="O159" i="22"/>
  <c r="P159" i="22"/>
  <c r="Q159" i="22"/>
  <c r="E160" i="22"/>
  <c r="F160" i="22"/>
  <c r="G160" i="22"/>
  <c r="H160" i="22"/>
  <c r="I160" i="22"/>
  <c r="J160" i="22"/>
  <c r="K160" i="22"/>
  <c r="L160" i="22"/>
  <c r="M160" i="22"/>
  <c r="N160" i="22"/>
  <c r="O160" i="22"/>
  <c r="P160" i="22"/>
  <c r="Q160" i="22"/>
  <c r="D158" i="22"/>
  <c r="D159" i="22"/>
  <c r="D160" i="22"/>
  <c r="D157" i="22"/>
  <c r="E89" i="22"/>
  <c r="F89" i="22"/>
  <c r="G89" i="22"/>
  <c r="H89" i="22"/>
  <c r="I89" i="22"/>
  <c r="J89" i="22"/>
  <c r="K89" i="22"/>
  <c r="L89" i="22"/>
  <c r="M89" i="22"/>
  <c r="N89" i="22"/>
  <c r="O89" i="22"/>
  <c r="P89" i="22"/>
  <c r="Q89" i="22"/>
  <c r="E90" i="22"/>
  <c r="F90" i="22"/>
  <c r="G90" i="22"/>
  <c r="H90" i="22"/>
  <c r="I90" i="22"/>
  <c r="J90" i="22"/>
  <c r="K90" i="22"/>
  <c r="L90" i="22"/>
  <c r="M90" i="22"/>
  <c r="N90" i="22"/>
  <c r="O90" i="22"/>
  <c r="P90" i="22"/>
  <c r="Q90" i="22"/>
  <c r="E91" i="22"/>
  <c r="F91" i="22"/>
  <c r="G91" i="22"/>
  <c r="H91" i="22"/>
  <c r="I91" i="22"/>
  <c r="J91" i="22"/>
  <c r="K91" i="22"/>
  <c r="L91" i="22"/>
  <c r="M91" i="22"/>
  <c r="N91" i="22"/>
  <c r="O91" i="22"/>
  <c r="P91" i="22"/>
  <c r="Q91" i="22"/>
  <c r="E92" i="22"/>
  <c r="F92" i="22"/>
  <c r="G92" i="22"/>
  <c r="H92" i="22"/>
  <c r="I92" i="22"/>
  <c r="J92" i="22"/>
  <c r="K92" i="22"/>
  <c r="L92" i="22"/>
  <c r="M92" i="22"/>
  <c r="N92" i="22"/>
  <c r="O92" i="22"/>
  <c r="P92" i="22"/>
  <c r="Q92" i="22"/>
  <c r="D90" i="22"/>
  <c r="D91" i="22"/>
  <c r="D92" i="22"/>
  <c r="D89" i="22"/>
  <c r="E21" i="22"/>
  <c r="F21" i="22"/>
  <c r="G21" i="22"/>
  <c r="H21" i="22"/>
  <c r="I21" i="22"/>
  <c r="J21" i="22"/>
  <c r="K21" i="22"/>
  <c r="L21" i="22"/>
  <c r="M21" i="22"/>
  <c r="N21" i="22"/>
  <c r="O21" i="22"/>
  <c r="P21" i="22"/>
  <c r="Q21" i="22"/>
  <c r="E22" i="22"/>
  <c r="F22" i="22"/>
  <c r="G22" i="22"/>
  <c r="H22" i="22"/>
  <c r="I22" i="22"/>
  <c r="J22" i="22"/>
  <c r="K22" i="22"/>
  <c r="L22" i="22"/>
  <c r="M22" i="22"/>
  <c r="N22" i="22"/>
  <c r="O22" i="22"/>
  <c r="P22" i="22"/>
  <c r="Q22" i="22"/>
  <c r="E23" i="22"/>
  <c r="F23" i="22"/>
  <c r="G23" i="22"/>
  <c r="H23" i="22"/>
  <c r="I23" i="22"/>
  <c r="J23" i="22"/>
  <c r="K23" i="22"/>
  <c r="L23" i="22"/>
  <c r="M23" i="22"/>
  <c r="N23" i="22"/>
  <c r="O23" i="22"/>
  <c r="P23" i="22"/>
  <c r="Q23" i="22"/>
  <c r="E24" i="22"/>
  <c r="F24" i="22"/>
  <c r="G24" i="22"/>
  <c r="H24" i="22"/>
  <c r="I24" i="22"/>
  <c r="J24" i="22"/>
  <c r="K24" i="22"/>
  <c r="L24" i="22"/>
  <c r="M24" i="22"/>
  <c r="N24" i="22"/>
  <c r="O24" i="22"/>
  <c r="P24" i="22"/>
  <c r="Q24" i="22"/>
  <c r="D22" i="22"/>
  <c r="D23" i="22"/>
  <c r="D24" i="22"/>
  <c r="D21" i="22"/>
  <c r="E157" i="18"/>
  <c r="F157" i="18"/>
  <c r="G157" i="18"/>
  <c r="H157" i="18"/>
  <c r="I157" i="18"/>
  <c r="J157" i="18"/>
  <c r="K157" i="18"/>
  <c r="L157" i="18"/>
  <c r="M157" i="18"/>
  <c r="N157" i="18"/>
  <c r="O157" i="18"/>
  <c r="P157" i="18"/>
  <c r="Q157" i="18"/>
  <c r="E158" i="18"/>
  <c r="F158" i="18"/>
  <c r="G158" i="18"/>
  <c r="H158" i="18"/>
  <c r="I158" i="18"/>
  <c r="J158" i="18"/>
  <c r="K158" i="18"/>
  <c r="L158" i="18"/>
  <c r="M158" i="18"/>
  <c r="N158" i="18"/>
  <c r="O158" i="18"/>
  <c r="P158" i="18"/>
  <c r="Q158" i="18"/>
  <c r="E159" i="18"/>
  <c r="F159" i="18"/>
  <c r="G159" i="18"/>
  <c r="H159" i="18"/>
  <c r="I159" i="18"/>
  <c r="J159" i="18"/>
  <c r="K159" i="18"/>
  <c r="L159" i="18"/>
  <c r="M159" i="18"/>
  <c r="N159" i="18"/>
  <c r="O159" i="18"/>
  <c r="P159" i="18"/>
  <c r="Q159" i="18"/>
  <c r="E160" i="18"/>
  <c r="F160" i="18"/>
  <c r="G160" i="18"/>
  <c r="H160" i="18"/>
  <c r="I160" i="18"/>
  <c r="J160" i="18"/>
  <c r="K160" i="18"/>
  <c r="L160" i="18"/>
  <c r="M160" i="18"/>
  <c r="N160" i="18"/>
  <c r="O160" i="18"/>
  <c r="P160" i="18"/>
  <c r="Q160" i="18"/>
  <c r="D158" i="18"/>
  <c r="D159" i="18"/>
  <c r="D160" i="18"/>
  <c r="D157" i="18"/>
  <c r="E89" i="18"/>
  <c r="F89" i="18"/>
  <c r="G89" i="18"/>
  <c r="H89" i="18"/>
  <c r="I89" i="18"/>
  <c r="J89" i="18"/>
  <c r="K89" i="18"/>
  <c r="L89" i="18"/>
  <c r="M89" i="18"/>
  <c r="N89" i="18"/>
  <c r="O89" i="18"/>
  <c r="P89" i="18"/>
  <c r="Q89" i="18"/>
  <c r="E90" i="18"/>
  <c r="F90" i="18"/>
  <c r="G90" i="18"/>
  <c r="H90" i="18"/>
  <c r="I90" i="18"/>
  <c r="J90" i="18"/>
  <c r="K90" i="18"/>
  <c r="L90" i="18"/>
  <c r="M90" i="18"/>
  <c r="N90" i="18"/>
  <c r="O90" i="18"/>
  <c r="P90" i="18"/>
  <c r="Q90" i="18"/>
  <c r="E91" i="18"/>
  <c r="F91" i="18"/>
  <c r="G91" i="18"/>
  <c r="H91" i="18"/>
  <c r="I91" i="18"/>
  <c r="J91" i="18"/>
  <c r="K91" i="18"/>
  <c r="L91" i="18"/>
  <c r="M91" i="18"/>
  <c r="N91" i="18"/>
  <c r="O91" i="18"/>
  <c r="P91" i="18"/>
  <c r="Q91" i="18"/>
  <c r="E92" i="18"/>
  <c r="F92" i="18"/>
  <c r="G92" i="18"/>
  <c r="H92" i="18"/>
  <c r="I92" i="18"/>
  <c r="J92" i="18"/>
  <c r="K92" i="18"/>
  <c r="L92" i="18"/>
  <c r="M92" i="18"/>
  <c r="N92" i="18"/>
  <c r="O92" i="18"/>
  <c r="P92" i="18"/>
  <c r="Q92" i="18"/>
  <c r="D90" i="18"/>
  <c r="D91" i="18"/>
  <c r="D92" i="18"/>
  <c r="D89" i="18"/>
  <c r="E21" i="18"/>
  <c r="F21" i="18"/>
  <c r="G21" i="18"/>
  <c r="H21" i="18"/>
  <c r="I21" i="18"/>
  <c r="J21" i="18"/>
  <c r="K21" i="18"/>
  <c r="L21" i="18"/>
  <c r="M21" i="18"/>
  <c r="N21" i="18"/>
  <c r="O21" i="18"/>
  <c r="P21" i="18"/>
  <c r="Q21" i="18"/>
  <c r="E22" i="18"/>
  <c r="F22" i="18"/>
  <c r="G22" i="18"/>
  <c r="H22" i="18"/>
  <c r="I22" i="18"/>
  <c r="J22" i="18"/>
  <c r="K22" i="18"/>
  <c r="L22" i="18"/>
  <c r="M22" i="18"/>
  <c r="N22" i="18"/>
  <c r="O22" i="18"/>
  <c r="P22" i="18"/>
  <c r="Q22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D22" i="18"/>
  <c r="D23" i="18"/>
  <c r="D24" i="18"/>
  <c r="D21" i="18"/>
  <c r="E191" i="26"/>
  <c r="F191" i="26"/>
  <c r="G191" i="26"/>
  <c r="H191" i="26"/>
  <c r="I191" i="26"/>
  <c r="J191" i="26"/>
  <c r="K191" i="26"/>
  <c r="L191" i="26"/>
  <c r="M191" i="26"/>
  <c r="N191" i="26"/>
  <c r="O191" i="26"/>
  <c r="P191" i="26"/>
  <c r="Q191" i="26"/>
  <c r="E192" i="26"/>
  <c r="F192" i="26"/>
  <c r="G192" i="26"/>
  <c r="H192" i="26"/>
  <c r="I192" i="26"/>
  <c r="J192" i="26"/>
  <c r="K192" i="26"/>
  <c r="L192" i="26"/>
  <c r="M192" i="26"/>
  <c r="N192" i="26"/>
  <c r="O192" i="26"/>
  <c r="P192" i="26"/>
  <c r="Q192" i="26"/>
  <c r="D192" i="26"/>
  <c r="D191" i="26"/>
  <c r="E123" i="26"/>
  <c r="F123" i="26"/>
  <c r="G123" i="26"/>
  <c r="H123" i="26"/>
  <c r="I123" i="26"/>
  <c r="J123" i="26"/>
  <c r="K123" i="26"/>
  <c r="L123" i="26"/>
  <c r="M123" i="26"/>
  <c r="N123" i="26"/>
  <c r="O123" i="26"/>
  <c r="P123" i="26"/>
  <c r="Q123" i="26"/>
  <c r="E124" i="26"/>
  <c r="F124" i="26"/>
  <c r="G124" i="26"/>
  <c r="H124" i="26"/>
  <c r="I124" i="26"/>
  <c r="J124" i="26"/>
  <c r="K124" i="26"/>
  <c r="L124" i="26"/>
  <c r="M124" i="26"/>
  <c r="N124" i="26"/>
  <c r="O124" i="26"/>
  <c r="P124" i="26"/>
  <c r="Q124" i="26"/>
  <c r="D124" i="26"/>
  <c r="D123" i="26"/>
  <c r="E55" i="26"/>
  <c r="F55" i="26"/>
  <c r="G55" i="26"/>
  <c r="H55" i="26"/>
  <c r="I55" i="26"/>
  <c r="J55" i="26"/>
  <c r="K55" i="26"/>
  <c r="L55" i="26"/>
  <c r="M55" i="26"/>
  <c r="N55" i="26"/>
  <c r="O55" i="26"/>
  <c r="P55" i="26"/>
  <c r="Q55" i="26"/>
  <c r="E56" i="26"/>
  <c r="F56" i="26"/>
  <c r="G56" i="26"/>
  <c r="H56" i="26"/>
  <c r="I56" i="26"/>
  <c r="J56" i="26"/>
  <c r="K56" i="26"/>
  <c r="L56" i="26"/>
  <c r="M56" i="26"/>
  <c r="N56" i="26"/>
  <c r="O56" i="26"/>
  <c r="P56" i="26"/>
  <c r="Q56" i="26"/>
  <c r="D56" i="26"/>
  <c r="D55" i="26"/>
  <c r="E191" i="25"/>
  <c r="F191" i="25"/>
  <c r="G191" i="25"/>
  <c r="H191" i="25"/>
  <c r="I191" i="25"/>
  <c r="J191" i="25"/>
  <c r="K191" i="25"/>
  <c r="L191" i="25"/>
  <c r="M191" i="25"/>
  <c r="N191" i="25"/>
  <c r="O191" i="25"/>
  <c r="P191" i="25"/>
  <c r="Q191" i="25"/>
  <c r="E192" i="25"/>
  <c r="F192" i="25"/>
  <c r="G192" i="25"/>
  <c r="H192" i="25"/>
  <c r="I192" i="25"/>
  <c r="J192" i="25"/>
  <c r="K192" i="25"/>
  <c r="L192" i="25"/>
  <c r="M192" i="25"/>
  <c r="N192" i="25"/>
  <c r="O192" i="25"/>
  <c r="P192" i="25"/>
  <c r="Q192" i="25"/>
  <c r="D192" i="25"/>
  <c r="D191" i="25"/>
  <c r="E123" i="25"/>
  <c r="F123" i="25"/>
  <c r="G123" i="25"/>
  <c r="H123" i="25"/>
  <c r="I123" i="25"/>
  <c r="J123" i="25"/>
  <c r="K123" i="25"/>
  <c r="L123" i="25"/>
  <c r="M123" i="25"/>
  <c r="N123" i="25"/>
  <c r="O123" i="25"/>
  <c r="P123" i="25"/>
  <c r="Q123" i="25"/>
  <c r="E124" i="25"/>
  <c r="F124" i="25"/>
  <c r="G124" i="25"/>
  <c r="H124" i="25"/>
  <c r="I124" i="25"/>
  <c r="J124" i="25"/>
  <c r="K124" i="25"/>
  <c r="L124" i="25"/>
  <c r="M124" i="25"/>
  <c r="N124" i="25"/>
  <c r="O124" i="25"/>
  <c r="P124" i="25"/>
  <c r="Q124" i="25"/>
  <c r="D124" i="25"/>
  <c r="D123" i="25"/>
  <c r="E55" i="25"/>
  <c r="F55" i="25"/>
  <c r="G55" i="25"/>
  <c r="H55" i="25"/>
  <c r="I55" i="25"/>
  <c r="J55" i="25"/>
  <c r="K55" i="25"/>
  <c r="L55" i="25"/>
  <c r="M55" i="25"/>
  <c r="N55" i="25"/>
  <c r="O55" i="25"/>
  <c r="P55" i="25"/>
  <c r="Q55" i="25"/>
  <c r="E56" i="25"/>
  <c r="F56" i="25"/>
  <c r="G56" i="25"/>
  <c r="H56" i="25"/>
  <c r="I56" i="25"/>
  <c r="J56" i="25"/>
  <c r="K56" i="25"/>
  <c r="L56" i="25"/>
  <c r="M56" i="25"/>
  <c r="N56" i="25"/>
  <c r="O56" i="25"/>
  <c r="P56" i="25"/>
  <c r="Q56" i="25"/>
  <c r="D56" i="25"/>
  <c r="D55" i="25"/>
  <c r="E191" i="24"/>
  <c r="F191" i="24"/>
  <c r="G191" i="24"/>
  <c r="H191" i="24"/>
  <c r="I191" i="24"/>
  <c r="J191" i="24"/>
  <c r="K191" i="24"/>
  <c r="L191" i="24"/>
  <c r="M191" i="24"/>
  <c r="N191" i="24"/>
  <c r="O191" i="24"/>
  <c r="P191" i="24"/>
  <c r="Q191" i="24"/>
  <c r="E192" i="24"/>
  <c r="F192" i="24"/>
  <c r="G192" i="24"/>
  <c r="H192" i="24"/>
  <c r="I192" i="24"/>
  <c r="J192" i="24"/>
  <c r="K192" i="24"/>
  <c r="L192" i="24"/>
  <c r="M192" i="24"/>
  <c r="N192" i="24"/>
  <c r="O192" i="24"/>
  <c r="P192" i="24"/>
  <c r="Q192" i="24"/>
  <c r="D192" i="24"/>
  <c r="D191" i="24"/>
  <c r="E123" i="24"/>
  <c r="F123" i="24"/>
  <c r="G123" i="24"/>
  <c r="H123" i="24"/>
  <c r="I123" i="24"/>
  <c r="J123" i="24"/>
  <c r="K123" i="24"/>
  <c r="L123" i="24"/>
  <c r="M123" i="24"/>
  <c r="N123" i="24"/>
  <c r="O123" i="24"/>
  <c r="P123" i="24"/>
  <c r="Q123" i="24"/>
  <c r="E124" i="24"/>
  <c r="F124" i="24"/>
  <c r="G124" i="24"/>
  <c r="H124" i="24"/>
  <c r="I124" i="24"/>
  <c r="J124" i="24"/>
  <c r="K124" i="24"/>
  <c r="L124" i="24"/>
  <c r="M124" i="24"/>
  <c r="N124" i="24"/>
  <c r="O124" i="24"/>
  <c r="P124" i="24"/>
  <c r="Q124" i="24"/>
  <c r="D124" i="24"/>
  <c r="D123" i="24"/>
  <c r="E55" i="24"/>
  <c r="F55" i="24"/>
  <c r="G55" i="24"/>
  <c r="H55" i="24"/>
  <c r="I55" i="24"/>
  <c r="J55" i="24"/>
  <c r="K55" i="24"/>
  <c r="L55" i="24"/>
  <c r="M55" i="24"/>
  <c r="N55" i="24"/>
  <c r="O55" i="24"/>
  <c r="P55" i="24"/>
  <c r="Q55" i="24"/>
  <c r="E56" i="24"/>
  <c r="F56" i="24"/>
  <c r="G56" i="24"/>
  <c r="H56" i="24"/>
  <c r="I56" i="24"/>
  <c r="J56" i="24"/>
  <c r="K56" i="24"/>
  <c r="L56" i="24"/>
  <c r="M56" i="24"/>
  <c r="N56" i="24"/>
  <c r="O56" i="24"/>
  <c r="P56" i="24"/>
  <c r="Q56" i="24"/>
  <c r="D56" i="24"/>
  <c r="D55" i="24"/>
  <c r="E191" i="23"/>
  <c r="F191" i="23"/>
  <c r="G191" i="23"/>
  <c r="H191" i="23"/>
  <c r="I191" i="23"/>
  <c r="J191" i="23"/>
  <c r="K191" i="23"/>
  <c r="L191" i="23"/>
  <c r="M191" i="23"/>
  <c r="N191" i="23"/>
  <c r="O191" i="23"/>
  <c r="P191" i="23"/>
  <c r="Q191" i="23"/>
  <c r="E192" i="23"/>
  <c r="F192" i="23"/>
  <c r="G192" i="23"/>
  <c r="H192" i="23"/>
  <c r="I192" i="23"/>
  <c r="J192" i="23"/>
  <c r="K192" i="23"/>
  <c r="L192" i="23"/>
  <c r="M192" i="23"/>
  <c r="N192" i="23"/>
  <c r="O192" i="23"/>
  <c r="P192" i="23"/>
  <c r="Q192" i="23"/>
  <c r="D192" i="23"/>
  <c r="D191" i="23"/>
  <c r="E123" i="23"/>
  <c r="F123" i="23"/>
  <c r="G123" i="23"/>
  <c r="H123" i="23"/>
  <c r="I123" i="23"/>
  <c r="J123" i="23"/>
  <c r="K123" i="23"/>
  <c r="L123" i="23"/>
  <c r="M123" i="23"/>
  <c r="N123" i="23"/>
  <c r="O123" i="23"/>
  <c r="P123" i="23"/>
  <c r="Q123" i="23"/>
  <c r="E124" i="23"/>
  <c r="F124" i="23"/>
  <c r="G124" i="23"/>
  <c r="H124" i="23"/>
  <c r="I124" i="23"/>
  <c r="J124" i="23"/>
  <c r="K124" i="23"/>
  <c r="L124" i="23"/>
  <c r="M124" i="23"/>
  <c r="N124" i="23"/>
  <c r="O124" i="23"/>
  <c r="P124" i="23"/>
  <c r="Q124" i="23"/>
  <c r="D124" i="23"/>
  <c r="D123" i="23"/>
  <c r="E55" i="23"/>
  <c r="F55" i="23"/>
  <c r="G55" i="23"/>
  <c r="H55" i="23"/>
  <c r="I55" i="23"/>
  <c r="J55" i="23"/>
  <c r="K55" i="23"/>
  <c r="L55" i="23"/>
  <c r="M55" i="23"/>
  <c r="N55" i="23"/>
  <c r="O55" i="23"/>
  <c r="P55" i="23"/>
  <c r="Q55" i="23"/>
  <c r="E56" i="23"/>
  <c r="F56" i="23"/>
  <c r="G56" i="23"/>
  <c r="H56" i="23"/>
  <c r="I56" i="23"/>
  <c r="J56" i="23"/>
  <c r="K56" i="23"/>
  <c r="L56" i="23"/>
  <c r="M56" i="23"/>
  <c r="N56" i="23"/>
  <c r="O56" i="23"/>
  <c r="P56" i="23"/>
  <c r="Q56" i="23"/>
  <c r="D56" i="23"/>
  <c r="D55" i="23"/>
  <c r="E191" i="22"/>
  <c r="F191" i="22"/>
  <c r="G191" i="22"/>
  <c r="H191" i="22"/>
  <c r="I191" i="22"/>
  <c r="J191" i="22"/>
  <c r="K191" i="22"/>
  <c r="L191" i="22"/>
  <c r="M191" i="22"/>
  <c r="N191" i="22"/>
  <c r="O191" i="22"/>
  <c r="P191" i="22"/>
  <c r="Q191" i="22"/>
  <c r="E192" i="22"/>
  <c r="F192" i="22"/>
  <c r="G192" i="22"/>
  <c r="H192" i="22"/>
  <c r="I192" i="22"/>
  <c r="J192" i="22"/>
  <c r="K192" i="22"/>
  <c r="L192" i="22"/>
  <c r="M192" i="22"/>
  <c r="N192" i="22"/>
  <c r="O192" i="22"/>
  <c r="P192" i="22"/>
  <c r="Q192" i="22"/>
  <c r="D192" i="22"/>
  <c r="D191" i="22"/>
  <c r="E123" i="22"/>
  <c r="F123" i="22"/>
  <c r="G123" i="22"/>
  <c r="H123" i="22"/>
  <c r="I123" i="22"/>
  <c r="J123" i="22"/>
  <c r="K123" i="22"/>
  <c r="L123" i="22"/>
  <c r="M123" i="22"/>
  <c r="N123" i="22"/>
  <c r="O123" i="22"/>
  <c r="P123" i="22"/>
  <c r="Q123" i="22"/>
  <c r="E124" i="22"/>
  <c r="F124" i="22"/>
  <c r="G124" i="22"/>
  <c r="H124" i="22"/>
  <c r="I124" i="22"/>
  <c r="J124" i="22"/>
  <c r="K124" i="22"/>
  <c r="L124" i="22"/>
  <c r="M124" i="22"/>
  <c r="N124" i="22"/>
  <c r="O124" i="22"/>
  <c r="P124" i="22"/>
  <c r="Q124" i="22"/>
  <c r="D124" i="22"/>
  <c r="D123" i="22"/>
  <c r="E55" i="22"/>
  <c r="F55" i="22"/>
  <c r="G55" i="22"/>
  <c r="H55" i="22"/>
  <c r="I55" i="22"/>
  <c r="J55" i="22"/>
  <c r="K55" i="22"/>
  <c r="L55" i="22"/>
  <c r="M55" i="22"/>
  <c r="N55" i="22"/>
  <c r="O55" i="22"/>
  <c r="P55" i="22"/>
  <c r="Q55" i="22"/>
  <c r="E56" i="22"/>
  <c r="F56" i="22"/>
  <c r="G56" i="22"/>
  <c r="H56" i="22"/>
  <c r="I56" i="22"/>
  <c r="J56" i="22"/>
  <c r="K56" i="22"/>
  <c r="L56" i="22"/>
  <c r="M56" i="22"/>
  <c r="N56" i="22"/>
  <c r="O56" i="22"/>
  <c r="P56" i="22"/>
  <c r="Q56" i="22"/>
  <c r="D56" i="22"/>
  <c r="D55" i="22"/>
  <c r="E55" i="18"/>
  <c r="F55" i="18"/>
  <c r="G55" i="18"/>
  <c r="H55" i="18"/>
  <c r="I55" i="18"/>
  <c r="J55" i="18"/>
  <c r="K55" i="18"/>
  <c r="L55" i="18"/>
  <c r="M55" i="18"/>
  <c r="N55" i="18"/>
  <c r="O55" i="18"/>
  <c r="P55" i="18"/>
  <c r="Q55" i="18"/>
  <c r="E56" i="18"/>
  <c r="F56" i="18"/>
  <c r="G56" i="18"/>
  <c r="H56" i="18"/>
  <c r="I56" i="18"/>
  <c r="J56" i="18"/>
  <c r="K56" i="18"/>
  <c r="L56" i="18"/>
  <c r="M56" i="18"/>
  <c r="N56" i="18"/>
  <c r="O56" i="18"/>
  <c r="P56" i="18"/>
  <c r="Q56" i="18"/>
  <c r="E123" i="18"/>
  <c r="F123" i="18"/>
  <c r="G123" i="18"/>
  <c r="H123" i="18"/>
  <c r="I123" i="18"/>
  <c r="J123" i="18"/>
  <c r="K123" i="18"/>
  <c r="L123" i="18"/>
  <c r="M123" i="18"/>
  <c r="N123" i="18"/>
  <c r="O123" i="18"/>
  <c r="P123" i="18"/>
  <c r="Q123" i="18"/>
  <c r="E124" i="18"/>
  <c r="F124" i="18"/>
  <c r="G124" i="18"/>
  <c r="H124" i="18"/>
  <c r="I124" i="18"/>
  <c r="J124" i="18"/>
  <c r="K124" i="18"/>
  <c r="L124" i="18"/>
  <c r="M124" i="18"/>
  <c r="N124" i="18"/>
  <c r="O124" i="18"/>
  <c r="P124" i="18"/>
  <c r="Q124" i="18"/>
  <c r="E191" i="18"/>
  <c r="F191" i="18"/>
  <c r="G191" i="18"/>
  <c r="H191" i="18"/>
  <c r="I191" i="18"/>
  <c r="J191" i="18"/>
  <c r="K191" i="18"/>
  <c r="L191" i="18"/>
  <c r="M191" i="18"/>
  <c r="N191" i="18"/>
  <c r="O191" i="18"/>
  <c r="P191" i="18"/>
  <c r="Q191" i="18"/>
  <c r="E192" i="18"/>
  <c r="F192" i="18"/>
  <c r="G192" i="18"/>
  <c r="H192" i="18"/>
  <c r="I192" i="18"/>
  <c r="J192" i="18"/>
  <c r="K192" i="18"/>
  <c r="L192" i="18"/>
  <c r="M192" i="18"/>
  <c r="N192" i="18"/>
  <c r="O192" i="18"/>
  <c r="P192" i="18"/>
  <c r="Q192" i="18"/>
  <c r="D192" i="18"/>
  <c r="D191" i="18"/>
  <c r="E193" i="26"/>
  <c r="F193" i="26"/>
  <c r="G193" i="26"/>
  <c r="H193" i="26"/>
  <c r="I193" i="26"/>
  <c r="J193" i="26"/>
  <c r="K193" i="26"/>
  <c r="L193" i="26"/>
  <c r="M193" i="26"/>
  <c r="N193" i="26"/>
  <c r="O193" i="26"/>
  <c r="P193" i="26"/>
  <c r="Q193" i="26"/>
  <c r="E194" i="26"/>
  <c r="F194" i="26"/>
  <c r="G194" i="26"/>
  <c r="H194" i="26"/>
  <c r="I194" i="26"/>
  <c r="J194" i="26"/>
  <c r="K194" i="26"/>
  <c r="L194" i="26"/>
  <c r="M194" i="26"/>
  <c r="N194" i="26"/>
  <c r="O194" i="26"/>
  <c r="P194" i="26"/>
  <c r="Q194" i="26"/>
  <c r="E195" i="26"/>
  <c r="F195" i="26"/>
  <c r="G195" i="26"/>
  <c r="H195" i="26"/>
  <c r="I195" i="26"/>
  <c r="J195" i="26"/>
  <c r="K195" i="26"/>
  <c r="L195" i="26"/>
  <c r="M195" i="26"/>
  <c r="N195" i="26"/>
  <c r="O195" i="26"/>
  <c r="P195" i="26"/>
  <c r="Q195" i="26"/>
  <c r="E196" i="26"/>
  <c r="F196" i="26"/>
  <c r="G196" i="26"/>
  <c r="H196" i="26"/>
  <c r="I196" i="26"/>
  <c r="J196" i="26"/>
  <c r="K196" i="26"/>
  <c r="L196" i="26"/>
  <c r="M196" i="26"/>
  <c r="N196" i="26"/>
  <c r="O196" i="26"/>
  <c r="P196" i="26"/>
  <c r="Q196" i="26"/>
  <c r="E197" i="26"/>
  <c r="F197" i="26"/>
  <c r="G197" i="26"/>
  <c r="H197" i="26"/>
  <c r="I197" i="26"/>
  <c r="J197" i="26"/>
  <c r="K197" i="26"/>
  <c r="L197" i="26"/>
  <c r="M197" i="26"/>
  <c r="N197" i="26"/>
  <c r="O197" i="26"/>
  <c r="P197" i="26"/>
  <c r="Q197" i="26"/>
  <c r="E198" i="26"/>
  <c r="F198" i="26"/>
  <c r="G198" i="26"/>
  <c r="H198" i="26"/>
  <c r="I198" i="26"/>
  <c r="J198" i="26"/>
  <c r="K198" i="26"/>
  <c r="L198" i="26"/>
  <c r="M198" i="26"/>
  <c r="N198" i="26"/>
  <c r="O198" i="26"/>
  <c r="P198" i="26"/>
  <c r="Q198" i="26"/>
  <c r="E199" i="26"/>
  <c r="F199" i="26"/>
  <c r="G199" i="26"/>
  <c r="H199" i="26"/>
  <c r="I199" i="26"/>
  <c r="J199" i="26"/>
  <c r="K199" i="26"/>
  <c r="L199" i="26"/>
  <c r="M199" i="26"/>
  <c r="N199" i="26"/>
  <c r="O199" i="26"/>
  <c r="P199" i="26"/>
  <c r="Q199" i="26"/>
  <c r="E200" i="26"/>
  <c r="F200" i="26"/>
  <c r="G200" i="26"/>
  <c r="H200" i="26"/>
  <c r="I200" i="26"/>
  <c r="J200" i="26"/>
  <c r="K200" i="26"/>
  <c r="L200" i="26"/>
  <c r="M200" i="26"/>
  <c r="N200" i="26"/>
  <c r="O200" i="26"/>
  <c r="P200" i="26"/>
  <c r="Q200" i="26"/>
  <c r="D194" i="26"/>
  <c r="D195" i="26"/>
  <c r="D196" i="26"/>
  <c r="D197" i="26"/>
  <c r="D198" i="26"/>
  <c r="D199" i="26"/>
  <c r="D200" i="26"/>
  <c r="D193" i="26"/>
  <c r="E125" i="26"/>
  <c r="F125" i="26"/>
  <c r="G125" i="26"/>
  <c r="H125" i="26"/>
  <c r="I125" i="26"/>
  <c r="J125" i="26"/>
  <c r="K125" i="26"/>
  <c r="L125" i="26"/>
  <c r="M125" i="26"/>
  <c r="N125" i="26"/>
  <c r="O125" i="26"/>
  <c r="P125" i="26"/>
  <c r="Q125" i="26"/>
  <c r="E126" i="26"/>
  <c r="F126" i="26"/>
  <c r="G126" i="26"/>
  <c r="H126" i="26"/>
  <c r="I126" i="26"/>
  <c r="J126" i="26"/>
  <c r="K126" i="26"/>
  <c r="L126" i="26"/>
  <c r="M126" i="26"/>
  <c r="N126" i="26"/>
  <c r="O126" i="26"/>
  <c r="P126" i="26"/>
  <c r="Q126" i="26"/>
  <c r="E127" i="26"/>
  <c r="F127" i="26"/>
  <c r="G127" i="26"/>
  <c r="H127" i="26"/>
  <c r="I127" i="26"/>
  <c r="J127" i="26"/>
  <c r="K127" i="26"/>
  <c r="L127" i="26"/>
  <c r="M127" i="26"/>
  <c r="N127" i="26"/>
  <c r="O127" i="26"/>
  <c r="P127" i="26"/>
  <c r="Q127" i="26"/>
  <c r="E128" i="26"/>
  <c r="F128" i="26"/>
  <c r="G128" i="26"/>
  <c r="H128" i="26"/>
  <c r="I128" i="26"/>
  <c r="J128" i="26"/>
  <c r="K128" i="26"/>
  <c r="L128" i="26"/>
  <c r="M128" i="26"/>
  <c r="N128" i="26"/>
  <c r="O128" i="26"/>
  <c r="P128" i="26"/>
  <c r="Q128" i="26"/>
  <c r="E129" i="26"/>
  <c r="F129" i="26"/>
  <c r="G129" i="26"/>
  <c r="H129" i="26"/>
  <c r="I129" i="26"/>
  <c r="J129" i="26"/>
  <c r="K129" i="26"/>
  <c r="L129" i="26"/>
  <c r="M129" i="26"/>
  <c r="N129" i="26"/>
  <c r="O129" i="26"/>
  <c r="P129" i="26"/>
  <c r="Q129" i="26"/>
  <c r="E130" i="26"/>
  <c r="F130" i="26"/>
  <c r="G130" i="26"/>
  <c r="H130" i="26"/>
  <c r="I130" i="26"/>
  <c r="J130" i="26"/>
  <c r="K130" i="26"/>
  <c r="L130" i="26"/>
  <c r="M130" i="26"/>
  <c r="N130" i="26"/>
  <c r="O130" i="26"/>
  <c r="P130" i="26"/>
  <c r="Q130" i="26"/>
  <c r="E131" i="26"/>
  <c r="F131" i="26"/>
  <c r="G131" i="26"/>
  <c r="H131" i="26"/>
  <c r="I131" i="26"/>
  <c r="J131" i="26"/>
  <c r="K131" i="26"/>
  <c r="L131" i="26"/>
  <c r="M131" i="26"/>
  <c r="N131" i="26"/>
  <c r="O131" i="26"/>
  <c r="P131" i="26"/>
  <c r="Q131" i="26"/>
  <c r="E132" i="26"/>
  <c r="F132" i="26"/>
  <c r="G132" i="26"/>
  <c r="H132" i="26"/>
  <c r="I132" i="26"/>
  <c r="J132" i="26"/>
  <c r="K132" i="26"/>
  <c r="L132" i="26"/>
  <c r="M132" i="26"/>
  <c r="N132" i="26"/>
  <c r="O132" i="26"/>
  <c r="P132" i="26"/>
  <c r="Q132" i="26"/>
  <c r="D126" i="26"/>
  <c r="D127" i="26"/>
  <c r="D128" i="26"/>
  <c r="D129" i="26"/>
  <c r="D130" i="26"/>
  <c r="D131" i="26"/>
  <c r="D132" i="26"/>
  <c r="D125" i="26"/>
  <c r="E57" i="26"/>
  <c r="F57" i="26"/>
  <c r="G57" i="26"/>
  <c r="H57" i="26"/>
  <c r="I57" i="26"/>
  <c r="J57" i="26"/>
  <c r="K57" i="26"/>
  <c r="L57" i="26"/>
  <c r="M57" i="26"/>
  <c r="N57" i="26"/>
  <c r="O57" i="26"/>
  <c r="P57" i="26"/>
  <c r="Q57" i="26"/>
  <c r="E58" i="26"/>
  <c r="F58" i="26"/>
  <c r="G58" i="26"/>
  <c r="H58" i="26"/>
  <c r="I58" i="26"/>
  <c r="J58" i="26"/>
  <c r="K58" i="26"/>
  <c r="L58" i="26"/>
  <c r="M58" i="26"/>
  <c r="N58" i="26"/>
  <c r="O58" i="26"/>
  <c r="P58" i="26"/>
  <c r="Q58" i="26"/>
  <c r="E59" i="26"/>
  <c r="F59" i="26"/>
  <c r="G59" i="26"/>
  <c r="H59" i="26"/>
  <c r="I59" i="26"/>
  <c r="J59" i="26"/>
  <c r="K59" i="26"/>
  <c r="L59" i="26"/>
  <c r="M59" i="26"/>
  <c r="N59" i="26"/>
  <c r="O59" i="26"/>
  <c r="P59" i="26"/>
  <c r="Q59" i="26"/>
  <c r="E60" i="26"/>
  <c r="F60" i="26"/>
  <c r="G60" i="26"/>
  <c r="H60" i="26"/>
  <c r="I60" i="26"/>
  <c r="J60" i="26"/>
  <c r="K60" i="26"/>
  <c r="L60" i="26"/>
  <c r="M60" i="26"/>
  <c r="N60" i="26"/>
  <c r="O60" i="26"/>
  <c r="P60" i="26"/>
  <c r="Q60" i="26"/>
  <c r="E61" i="26"/>
  <c r="F61" i="26"/>
  <c r="G61" i="26"/>
  <c r="H61" i="26"/>
  <c r="I61" i="26"/>
  <c r="J61" i="26"/>
  <c r="K61" i="26"/>
  <c r="L61" i="26"/>
  <c r="M61" i="26"/>
  <c r="N61" i="26"/>
  <c r="O61" i="26"/>
  <c r="P61" i="26"/>
  <c r="Q61" i="26"/>
  <c r="E62" i="26"/>
  <c r="F62" i="26"/>
  <c r="G62" i="26"/>
  <c r="H62" i="26"/>
  <c r="I62" i="26"/>
  <c r="J62" i="26"/>
  <c r="K62" i="26"/>
  <c r="L62" i="26"/>
  <c r="M62" i="26"/>
  <c r="N62" i="26"/>
  <c r="O62" i="26"/>
  <c r="P62" i="26"/>
  <c r="Q62" i="26"/>
  <c r="E63" i="26"/>
  <c r="F63" i="26"/>
  <c r="G63" i="26"/>
  <c r="H63" i="26"/>
  <c r="I63" i="26"/>
  <c r="J63" i="26"/>
  <c r="K63" i="26"/>
  <c r="L63" i="26"/>
  <c r="M63" i="26"/>
  <c r="N63" i="26"/>
  <c r="O63" i="26"/>
  <c r="P63" i="26"/>
  <c r="Q63" i="26"/>
  <c r="E64" i="26"/>
  <c r="F64" i="26"/>
  <c r="G64" i="26"/>
  <c r="H64" i="26"/>
  <c r="I64" i="26"/>
  <c r="J64" i="26"/>
  <c r="K64" i="26"/>
  <c r="L64" i="26"/>
  <c r="M64" i="26"/>
  <c r="N64" i="26"/>
  <c r="O64" i="26"/>
  <c r="P64" i="26"/>
  <c r="Q64" i="26"/>
  <c r="D58" i="26"/>
  <c r="D59" i="26"/>
  <c r="D60" i="26"/>
  <c r="D61" i="26"/>
  <c r="D62" i="26"/>
  <c r="D63" i="26"/>
  <c r="D64" i="26"/>
  <c r="D57" i="26"/>
  <c r="E193" i="25"/>
  <c r="F193" i="25"/>
  <c r="G193" i="25"/>
  <c r="H193" i="25"/>
  <c r="I193" i="25"/>
  <c r="J193" i="25"/>
  <c r="K193" i="25"/>
  <c r="L193" i="25"/>
  <c r="M193" i="25"/>
  <c r="N193" i="25"/>
  <c r="O193" i="25"/>
  <c r="P193" i="25"/>
  <c r="Q193" i="25"/>
  <c r="E194" i="25"/>
  <c r="F194" i="25"/>
  <c r="G194" i="25"/>
  <c r="H194" i="25"/>
  <c r="I194" i="25"/>
  <c r="J194" i="25"/>
  <c r="K194" i="25"/>
  <c r="L194" i="25"/>
  <c r="M194" i="25"/>
  <c r="N194" i="25"/>
  <c r="O194" i="25"/>
  <c r="P194" i="25"/>
  <c r="Q194" i="25"/>
  <c r="E195" i="25"/>
  <c r="F195" i="25"/>
  <c r="G195" i="25"/>
  <c r="H195" i="25"/>
  <c r="I195" i="25"/>
  <c r="J195" i="25"/>
  <c r="K195" i="25"/>
  <c r="L195" i="25"/>
  <c r="M195" i="25"/>
  <c r="N195" i="25"/>
  <c r="O195" i="25"/>
  <c r="P195" i="25"/>
  <c r="Q195" i="25"/>
  <c r="E196" i="25"/>
  <c r="F196" i="25"/>
  <c r="G196" i="25"/>
  <c r="H196" i="25"/>
  <c r="I196" i="25"/>
  <c r="J196" i="25"/>
  <c r="K196" i="25"/>
  <c r="L196" i="25"/>
  <c r="M196" i="25"/>
  <c r="N196" i="25"/>
  <c r="O196" i="25"/>
  <c r="P196" i="25"/>
  <c r="Q196" i="25"/>
  <c r="E197" i="25"/>
  <c r="F197" i="25"/>
  <c r="G197" i="25"/>
  <c r="H197" i="25"/>
  <c r="I197" i="25"/>
  <c r="J197" i="25"/>
  <c r="K197" i="25"/>
  <c r="L197" i="25"/>
  <c r="M197" i="25"/>
  <c r="N197" i="25"/>
  <c r="O197" i="25"/>
  <c r="P197" i="25"/>
  <c r="Q197" i="25"/>
  <c r="E198" i="25"/>
  <c r="F198" i="25"/>
  <c r="G198" i="25"/>
  <c r="H198" i="25"/>
  <c r="I198" i="25"/>
  <c r="J198" i="25"/>
  <c r="K198" i="25"/>
  <c r="L198" i="25"/>
  <c r="M198" i="25"/>
  <c r="N198" i="25"/>
  <c r="O198" i="25"/>
  <c r="P198" i="25"/>
  <c r="Q198" i="25"/>
  <c r="E199" i="25"/>
  <c r="F199" i="25"/>
  <c r="G199" i="25"/>
  <c r="H199" i="25"/>
  <c r="I199" i="25"/>
  <c r="J199" i="25"/>
  <c r="K199" i="25"/>
  <c r="L199" i="25"/>
  <c r="M199" i="25"/>
  <c r="N199" i="25"/>
  <c r="O199" i="25"/>
  <c r="P199" i="25"/>
  <c r="Q199" i="25"/>
  <c r="E200" i="25"/>
  <c r="F200" i="25"/>
  <c r="G200" i="25"/>
  <c r="H200" i="25"/>
  <c r="I200" i="25"/>
  <c r="J200" i="25"/>
  <c r="K200" i="25"/>
  <c r="L200" i="25"/>
  <c r="M200" i="25"/>
  <c r="N200" i="25"/>
  <c r="O200" i="25"/>
  <c r="P200" i="25"/>
  <c r="Q200" i="25"/>
  <c r="D194" i="25"/>
  <c r="D195" i="25"/>
  <c r="D196" i="25"/>
  <c r="D197" i="25"/>
  <c r="D198" i="25"/>
  <c r="D199" i="25"/>
  <c r="D200" i="25"/>
  <c r="D193" i="25"/>
  <c r="E125" i="25"/>
  <c r="F125" i="25"/>
  <c r="G125" i="25"/>
  <c r="H125" i="25"/>
  <c r="I125" i="25"/>
  <c r="J125" i="25"/>
  <c r="K125" i="25"/>
  <c r="L125" i="25"/>
  <c r="M125" i="25"/>
  <c r="N125" i="25"/>
  <c r="O125" i="25"/>
  <c r="P125" i="25"/>
  <c r="Q125" i="25"/>
  <c r="E126" i="25"/>
  <c r="F126" i="25"/>
  <c r="G126" i="25"/>
  <c r="H126" i="25"/>
  <c r="I126" i="25"/>
  <c r="J126" i="25"/>
  <c r="K126" i="25"/>
  <c r="L126" i="25"/>
  <c r="M126" i="25"/>
  <c r="N126" i="25"/>
  <c r="O126" i="25"/>
  <c r="P126" i="25"/>
  <c r="Q126" i="25"/>
  <c r="E127" i="25"/>
  <c r="F127" i="25"/>
  <c r="G127" i="25"/>
  <c r="H127" i="25"/>
  <c r="I127" i="25"/>
  <c r="J127" i="25"/>
  <c r="K127" i="25"/>
  <c r="L127" i="25"/>
  <c r="M127" i="25"/>
  <c r="N127" i="25"/>
  <c r="O127" i="25"/>
  <c r="P127" i="25"/>
  <c r="Q127" i="25"/>
  <c r="E128" i="25"/>
  <c r="F128" i="25"/>
  <c r="G128" i="25"/>
  <c r="H128" i="25"/>
  <c r="I128" i="25"/>
  <c r="J128" i="25"/>
  <c r="K128" i="25"/>
  <c r="L128" i="25"/>
  <c r="M128" i="25"/>
  <c r="N128" i="25"/>
  <c r="O128" i="25"/>
  <c r="P128" i="25"/>
  <c r="Q128" i="25"/>
  <c r="E129" i="25"/>
  <c r="F129" i="25"/>
  <c r="G129" i="25"/>
  <c r="H129" i="25"/>
  <c r="I129" i="25"/>
  <c r="J129" i="25"/>
  <c r="K129" i="25"/>
  <c r="L129" i="25"/>
  <c r="M129" i="25"/>
  <c r="N129" i="25"/>
  <c r="O129" i="25"/>
  <c r="P129" i="25"/>
  <c r="Q129" i="25"/>
  <c r="E130" i="25"/>
  <c r="F130" i="25"/>
  <c r="G130" i="25"/>
  <c r="H130" i="25"/>
  <c r="I130" i="25"/>
  <c r="J130" i="25"/>
  <c r="K130" i="25"/>
  <c r="L130" i="25"/>
  <c r="M130" i="25"/>
  <c r="N130" i="25"/>
  <c r="O130" i="25"/>
  <c r="P130" i="25"/>
  <c r="Q130" i="25"/>
  <c r="E131" i="25"/>
  <c r="F131" i="25"/>
  <c r="G131" i="25"/>
  <c r="H131" i="25"/>
  <c r="I131" i="25"/>
  <c r="J131" i="25"/>
  <c r="K131" i="25"/>
  <c r="L131" i="25"/>
  <c r="M131" i="25"/>
  <c r="N131" i="25"/>
  <c r="O131" i="25"/>
  <c r="P131" i="25"/>
  <c r="Q131" i="25"/>
  <c r="E132" i="25"/>
  <c r="F132" i="25"/>
  <c r="G132" i="25"/>
  <c r="H132" i="25"/>
  <c r="I132" i="25"/>
  <c r="J132" i="25"/>
  <c r="K132" i="25"/>
  <c r="L132" i="25"/>
  <c r="M132" i="25"/>
  <c r="N132" i="25"/>
  <c r="O132" i="25"/>
  <c r="P132" i="25"/>
  <c r="Q132" i="25"/>
  <c r="D126" i="25"/>
  <c r="D127" i="25"/>
  <c r="D128" i="25"/>
  <c r="D129" i="25"/>
  <c r="D130" i="25"/>
  <c r="D131" i="25"/>
  <c r="D132" i="25"/>
  <c r="D125" i="25"/>
  <c r="E57" i="25"/>
  <c r="F57" i="25"/>
  <c r="G57" i="25"/>
  <c r="H57" i="25"/>
  <c r="I57" i="25"/>
  <c r="J57" i="25"/>
  <c r="K57" i="25"/>
  <c r="L57" i="25"/>
  <c r="M57" i="25"/>
  <c r="N57" i="25"/>
  <c r="O57" i="25"/>
  <c r="P57" i="25"/>
  <c r="Q57" i="25"/>
  <c r="E58" i="25"/>
  <c r="F58" i="25"/>
  <c r="G58" i="25"/>
  <c r="H58" i="25"/>
  <c r="I58" i="25"/>
  <c r="J58" i="25"/>
  <c r="K58" i="25"/>
  <c r="L58" i="25"/>
  <c r="M58" i="25"/>
  <c r="N58" i="25"/>
  <c r="O58" i="25"/>
  <c r="P58" i="25"/>
  <c r="Q58" i="25"/>
  <c r="E59" i="25"/>
  <c r="F59" i="25"/>
  <c r="G59" i="25"/>
  <c r="H59" i="25"/>
  <c r="I59" i="25"/>
  <c r="J59" i="25"/>
  <c r="K59" i="25"/>
  <c r="L59" i="25"/>
  <c r="M59" i="25"/>
  <c r="N59" i="25"/>
  <c r="O59" i="25"/>
  <c r="P59" i="25"/>
  <c r="Q59" i="25"/>
  <c r="E60" i="25"/>
  <c r="F60" i="25"/>
  <c r="G60" i="25"/>
  <c r="H60" i="25"/>
  <c r="I60" i="25"/>
  <c r="J60" i="25"/>
  <c r="K60" i="25"/>
  <c r="L60" i="25"/>
  <c r="M60" i="25"/>
  <c r="N60" i="25"/>
  <c r="O60" i="25"/>
  <c r="P60" i="25"/>
  <c r="Q60" i="25"/>
  <c r="E61" i="25"/>
  <c r="F61" i="25"/>
  <c r="G61" i="25"/>
  <c r="H61" i="25"/>
  <c r="I61" i="25"/>
  <c r="J61" i="25"/>
  <c r="K61" i="25"/>
  <c r="L61" i="25"/>
  <c r="M61" i="25"/>
  <c r="N61" i="25"/>
  <c r="O61" i="25"/>
  <c r="P61" i="25"/>
  <c r="Q61" i="25"/>
  <c r="E62" i="25"/>
  <c r="F62" i="25"/>
  <c r="G62" i="25"/>
  <c r="H62" i="25"/>
  <c r="I62" i="25"/>
  <c r="J62" i="25"/>
  <c r="K62" i="25"/>
  <c r="L62" i="25"/>
  <c r="M62" i="25"/>
  <c r="N62" i="25"/>
  <c r="O62" i="25"/>
  <c r="P62" i="25"/>
  <c r="Q62" i="25"/>
  <c r="E63" i="25"/>
  <c r="F63" i="25"/>
  <c r="G63" i="25"/>
  <c r="H63" i="25"/>
  <c r="I63" i="25"/>
  <c r="J63" i="25"/>
  <c r="K63" i="25"/>
  <c r="L63" i="25"/>
  <c r="M63" i="25"/>
  <c r="N63" i="25"/>
  <c r="O63" i="25"/>
  <c r="P63" i="25"/>
  <c r="Q63" i="25"/>
  <c r="E64" i="25"/>
  <c r="F64" i="25"/>
  <c r="G64" i="25"/>
  <c r="H64" i="25"/>
  <c r="I64" i="25"/>
  <c r="J64" i="25"/>
  <c r="K64" i="25"/>
  <c r="L64" i="25"/>
  <c r="M64" i="25"/>
  <c r="N64" i="25"/>
  <c r="O64" i="25"/>
  <c r="P64" i="25"/>
  <c r="Q64" i="25"/>
  <c r="D58" i="25"/>
  <c r="D59" i="25"/>
  <c r="D60" i="25"/>
  <c r="D61" i="25"/>
  <c r="D62" i="25"/>
  <c r="D63" i="25"/>
  <c r="D64" i="25"/>
  <c r="D57" i="25"/>
  <c r="E193" i="24"/>
  <c r="F193" i="24"/>
  <c r="G193" i="24"/>
  <c r="H193" i="24"/>
  <c r="I193" i="24"/>
  <c r="J193" i="24"/>
  <c r="K193" i="24"/>
  <c r="L193" i="24"/>
  <c r="M193" i="24"/>
  <c r="N193" i="24"/>
  <c r="O193" i="24"/>
  <c r="P193" i="24"/>
  <c r="Q193" i="24"/>
  <c r="E194" i="24"/>
  <c r="F194" i="24"/>
  <c r="G194" i="24"/>
  <c r="H194" i="24"/>
  <c r="I194" i="24"/>
  <c r="J194" i="24"/>
  <c r="K194" i="24"/>
  <c r="L194" i="24"/>
  <c r="M194" i="24"/>
  <c r="N194" i="24"/>
  <c r="O194" i="24"/>
  <c r="P194" i="24"/>
  <c r="Q194" i="24"/>
  <c r="E195" i="24"/>
  <c r="F195" i="24"/>
  <c r="G195" i="24"/>
  <c r="H195" i="24"/>
  <c r="I195" i="24"/>
  <c r="J195" i="24"/>
  <c r="K195" i="24"/>
  <c r="L195" i="24"/>
  <c r="M195" i="24"/>
  <c r="N195" i="24"/>
  <c r="O195" i="24"/>
  <c r="P195" i="24"/>
  <c r="Q195" i="24"/>
  <c r="E196" i="24"/>
  <c r="F196" i="24"/>
  <c r="G196" i="24"/>
  <c r="H196" i="24"/>
  <c r="I196" i="24"/>
  <c r="J196" i="24"/>
  <c r="K196" i="24"/>
  <c r="L196" i="24"/>
  <c r="M196" i="24"/>
  <c r="N196" i="24"/>
  <c r="O196" i="24"/>
  <c r="P196" i="24"/>
  <c r="Q196" i="24"/>
  <c r="E197" i="24"/>
  <c r="F197" i="24"/>
  <c r="G197" i="24"/>
  <c r="H197" i="24"/>
  <c r="I197" i="24"/>
  <c r="J197" i="24"/>
  <c r="K197" i="24"/>
  <c r="L197" i="24"/>
  <c r="M197" i="24"/>
  <c r="N197" i="24"/>
  <c r="O197" i="24"/>
  <c r="P197" i="24"/>
  <c r="Q197" i="24"/>
  <c r="E198" i="24"/>
  <c r="F198" i="24"/>
  <c r="G198" i="24"/>
  <c r="H198" i="24"/>
  <c r="I198" i="24"/>
  <c r="J198" i="24"/>
  <c r="K198" i="24"/>
  <c r="L198" i="24"/>
  <c r="M198" i="24"/>
  <c r="N198" i="24"/>
  <c r="O198" i="24"/>
  <c r="P198" i="24"/>
  <c r="Q198" i="24"/>
  <c r="E199" i="24"/>
  <c r="F199" i="24"/>
  <c r="G199" i="24"/>
  <c r="H199" i="24"/>
  <c r="I199" i="24"/>
  <c r="J199" i="24"/>
  <c r="K199" i="24"/>
  <c r="L199" i="24"/>
  <c r="M199" i="24"/>
  <c r="N199" i="24"/>
  <c r="O199" i="24"/>
  <c r="P199" i="24"/>
  <c r="Q199" i="24"/>
  <c r="E200" i="24"/>
  <c r="F200" i="24"/>
  <c r="G200" i="24"/>
  <c r="H200" i="24"/>
  <c r="I200" i="24"/>
  <c r="J200" i="24"/>
  <c r="K200" i="24"/>
  <c r="L200" i="24"/>
  <c r="M200" i="24"/>
  <c r="N200" i="24"/>
  <c r="O200" i="24"/>
  <c r="P200" i="24"/>
  <c r="Q200" i="24"/>
  <c r="D194" i="24"/>
  <c r="D195" i="24"/>
  <c r="D196" i="24"/>
  <c r="D197" i="24"/>
  <c r="D198" i="24"/>
  <c r="D199" i="24"/>
  <c r="D200" i="24"/>
  <c r="D193" i="24"/>
  <c r="E125" i="24"/>
  <c r="F125" i="24"/>
  <c r="G125" i="24"/>
  <c r="H125" i="24"/>
  <c r="I125" i="24"/>
  <c r="J125" i="24"/>
  <c r="K125" i="24"/>
  <c r="L125" i="24"/>
  <c r="M125" i="24"/>
  <c r="N125" i="24"/>
  <c r="O125" i="24"/>
  <c r="P125" i="24"/>
  <c r="Q125" i="24"/>
  <c r="E126" i="24"/>
  <c r="F126" i="24"/>
  <c r="G126" i="24"/>
  <c r="H126" i="24"/>
  <c r="I126" i="24"/>
  <c r="J126" i="24"/>
  <c r="K126" i="24"/>
  <c r="L126" i="24"/>
  <c r="M126" i="24"/>
  <c r="N126" i="24"/>
  <c r="O126" i="24"/>
  <c r="P126" i="24"/>
  <c r="Q126" i="24"/>
  <c r="E127" i="24"/>
  <c r="F127" i="24"/>
  <c r="G127" i="24"/>
  <c r="H127" i="24"/>
  <c r="I127" i="24"/>
  <c r="J127" i="24"/>
  <c r="K127" i="24"/>
  <c r="L127" i="24"/>
  <c r="M127" i="24"/>
  <c r="N127" i="24"/>
  <c r="O127" i="24"/>
  <c r="P127" i="24"/>
  <c r="Q127" i="24"/>
  <c r="E128" i="24"/>
  <c r="F128" i="24"/>
  <c r="G128" i="24"/>
  <c r="H128" i="24"/>
  <c r="I128" i="24"/>
  <c r="J128" i="24"/>
  <c r="K128" i="24"/>
  <c r="L128" i="24"/>
  <c r="M128" i="24"/>
  <c r="N128" i="24"/>
  <c r="O128" i="24"/>
  <c r="P128" i="24"/>
  <c r="Q128" i="24"/>
  <c r="E129" i="24"/>
  <c r="F129" i="24"/>
  <c r="G129" i="24"/>
  <c r="H129" i="24"/>
  <c r="I129" i="24"/>
  <c r="J129" i="24"/>
  <c r="K129" i="24"/>
  <c r="L129" i="24"/>
  <c r="M129" i="24"/>
  <c r="N129" i="24"/>
  <c r="O129" i="24"/>
  <c r="P129" i="24"/>
  <c r="Q129" i="24"/>
  <c r="E130" i="24"/>
  <c r="F130" i="24"/>
  <c r="G130" i="24"/>
  <c r="H130" i="24"/>
  <c r="I130" i="24"/>
  <c r="J130" i="24"/>
  <c r="K130" i="24"/>
  <c r="L130" i="24"/>
  <c r="M130" i="24"/>
  <c r="N130" i="24"/>
  <c r="O130" i="24"/>
  <c r="P130" i="24"/>
  <c r="Q130" i="24"/>
  <c r="E131" i="24"/>
  <c r="F131" i="24"/>
  <c r="G131" i="24"/>
  <c r="H131" i="24"/>
  <c r="I131" i="24"/>
  <c r="J131" i="24"/>
  <c r="K131" i="24"/>
  <c r="L131" i="24"/>
  <c r="M131" i="24"/>
  <c r="N131" i="24"/>
  <c r="O131" i="24"/>
  <c r="P131" i="24"/>
  <c r="Q131" i="24"/>
  <c r="E132" i="24"/>
  <c r="F132" i="24"/>
  <c r="G132" i="24"/>
  <c r="H132" i="24"/>
  <c r="I132" i="24"/>
  <c r="J132" i="24"/>
  <c r="K132" i="24"/>
  <c r="L132" i="24"/>
  <c r="M132" i="24"/>
  <c r="N132" i="24"/>
  <c r="O132" i="24"/>
  <c r="P132" i="24"/>
  <c r="Q132" i="24"/>
  <c r="D126" i="24"/>
  <c r="D127" i="24"/>
  <c r="D128" i="24"/>
  <c r="D129" i="24"/>
  <c r="D130" i="24"/>
  <c r="D131" i="24"/>
  <c r="D132" i="24"/>
  <c r="D125" i="24"/>
  <c r="E57" i="24"/>
  <c r="F57" i="24"/>
  <c r="G57" i="24"/>
  <c r="H57" i="24"/>
  <c r="I57" i="24"/>
  <c r="J57" i="24"/>
  <c r="K57" i="24"/>
  <c r="L57" i="24"/>
  <c r="M57" i="24"/>
  <c r="N57" i="24"/>
  <c r="O57" i="24"/>
  <c r="P57" i="24"/>
  <c r="Q57" i="24"/>
  <c r="E58" i="24"/>
  <c r="F58" i="24"/>
  <c r="G58" i="24"/>
  <c r="H58" i="24"/>
  <c r="I58" i="24"/>
  <c r="J58" i="24"/>
  <c r="K58" i="24"/>
  <c r="L58" i="24"/>
  <c r="M58" i="24"/>
  <c r="N58" i="24"/>
  <c r="O58" i="24"/>
  <c r="P58" i="24"/>
  <c r="Q58" i="24"/>
  <c r="E59" i="24"/>
  <c r="F59" i="24"/>
  <c r="G59" i="24"/>
  <c r="H59" i="24"/>
  <c r="I59" i="24"/>
  <c r="J59" i="24"/>
  <c r="K59" i="24"/>
  <c r="L59" i="24"/>
  <c r="M59" i="24"/>
  <c r="N59" i="24"/>
  <c r="O59" i="24"/>
  <c r="P59" i="24"/>
  <c r="Q59" i="24"/>
  <c r="E60" i="24"/>
  <c r="F60" i="24"/>
  <c r="G60" i="24"/>
  <c r="H60" i="24"/>
  <c r="I60" i="24"/>
  <c r="J60" i="24"/>
  <c r="K60" i="24"/>
  <c r="L60" i="24"/>
  <c r="M60" i="24"/>
  <c r="N60" i="24"/>
  <c r="O60" i="24"/>
  <c r="P60" i="24"/>
  <c r="Q60" i="24"/>
  <c r="E61" i="24"/>
  <c r="F61" i="24"/>
  <c r="G61" i="24"/>
  <c r="H61" i="24"/>
  <c r="I61" i="24"/>
  <c r="J61" i="24"/>
  <c r="K61" i="24"/>
  <c r="L61" i="24"/>
  <c r="M61" i="24"/>
  <c r="N61" i="24"/>
  <c r="O61" i="24"/>
  <c r="P61" i="24"/>
  <c r="Q61" i="24"/>
  <c r="E62" i="24"/>
  <c r="F62" i="24"/>
  <c r="G62" i="24"/>
  <c r="H62" i="24"/>
  <c r="I62" i="24"/>
  <c r="J62" i="24"/>
  <c r="K62" i="24"/>
  <c r="L62" i="24"/>
  <c r="M62" i="24"/>
  <c r="N62" i="24"/>
  <c r="O62" i="24"/>
  <c r="P62" i="24"/>
  <c r="Q62" i="24"/>
  <c r="E63" i="24"/>
  <c r="F63" i="24"/>
  <c r="G63" i="24"/>
  <c r="H63" i="24"/>
  <c r="I63" i="24"/>
  <c r="J63" i="24"/>
  <c r="K63" i="24"/>
  <c r="L63" i="24"/>
  <c r="M63" i="24"/>
  <c r="N63" i="24"/>
  <c r="O63" i="24"/>
  <c r="P63" i="24"/>
  <c r="Q63" i="24"/>
  <c r="E64" i="24"/>
  <c r="F64" i="24"/>
  <c r="G64" i="24"/>
  <c r="H64" i="24"/>
  <c r="I64" i="24"/>
  <c r="J64" i="24"/>
  <c r="K64" i="24"/>
  <c r="L64" i="24"/>
  <c r="M64" i="24"/>
  <c r="N64" i="24"/>
  <c r="O64" i="24"/>
  <c r="P64" i="24"/>
  <c r="Q64" i="24"/>
  <c r="D58" i="24"/>
  <c r="D59" i="24"/>
  <c r="D60" i="24"/>
  <c r="D61" i="24"/>
  <c r="D62" i="24"/>
  <c r="D63" i="24"/>
  <c r="D64" i="24"/>
  <c r="D57" i="24"/>
  <c r="E193" i="23"/>
  <c r="F193" i="23"/>
  <c r="G193" i="23"/>
  <c r="H193" i="23"/>
  <c r="I193" i="23"/>
  <c r="J193" i="23"/>
  <c r="K193" i="23"/>
  <c r="L193" i="23"/>
  <c r="M193" i="23"/>
  <c r="N193" i="23"/>
  <c r="O193" i="23"/>
  <c r="P193" i="23"/>
  <c r="Q193" i="23"/>
  <c r="E194" i="23"/>
  <c r="F194" i="23"/>
  <c r="G194" i="23"/>
  <c r="H194" i="23"/>
  <c r="I194" i="23"/>
  <c r="J194" i="23"/>
  <c r="K194" i="23"/>
  <c r="L194" i="23"/>
  <c r="M194" i="23"/>
  <c r="N194" i="23"/>
  <c r="O194" i="23"/>
  <c r="P194" i="23"/>
  <c r="Q194" i="23"/>
  <c r="E195" i="23"/>
  <c r="F195" i="23"/>
  <c r="G195" i="23"/>
  <c r="H195" i="23"/>
  <c r="I195" i="23"/>
  <c r="J195" i="23"/>
  <c r="K195" i="23"/>
  <c r="L195" i="23"/>
  <c r="M195" i="23"/>
  <c r="N195" i="23"/>
  <c r="O195" i="23"/>
  <c r="P195" i="23"/>
  <c r="Q195" i="23"/>
  <c r="E196" i="23"/>
  <c r="F196" i="23"/>
  <c r="G196" i="23"/>
  <c r="H196" i="23"/>
  <c r="I196" i="23"/>
  <c r="J196" i="23"/>
  <c r="K196" i="23"/>
  <c r="L196" i="23"/>
  <c r="M196" i="23"/>
  <c r="N196" i="23"/>
  <c r="O196" i="23"/>
  <c r="P196" i="23"/>
  <c r="Q196" i="23"/>
  <c r="E197" i="23"/>
  <c r="F197" i="23"/>
  <c r="G197" i="23"/>
  <c r="H197" i="23"/>
  <c r="I197" i="23"/>
  <c r="J197" i="23"/>
  <c r="K197" i="23"/>
  <c r="L197" i="23"/>
  <c r="M197" i="23"/>
  <c r="N197" i="23"/>
  <c r="O197" i="23"/>
  <c r="P197" i="23"/>
  <c r="Q197" i="23"/>
  <c r="E198" i="23"/>
  <c r="F198" i="23"/>
  <c r="G198" i="23"/>
  <c r="H198" i="23"/>
  <c r="I198" i="23"/>
  <c r="J198" i="23"/>
  <c r="K198" i="23"/>
  <c r="L198" i="23"/>
  <c r="M198" i="23"/>
  <c r="N198" i="23"/>
  <c r="O198" i="23"/>
  <c r="P198" i="23"/>
  <c r="Q198" i="23"/>
  <c r="E199" i="23"/>
  <c r="F199" i="23"/>
  <c r="G199" i="23"/>
  <c r="H199" i="23"/>
  <c r="I199" i="23"/>
  <c r="J199" i="23"/>
  <c r="K199" i="23"/>
  <c r="L199" i="23"/>
  <c r="M199" i="23"/>
  <c r="N199" i="23"/>
  <c r="O199" i="23"/>
  <c r="P199" i="23"/>
  <c r="Q199" i="23"/>
  <c r="E200" i="23"/>
  <c r="F200" i="23"/>
  <c r="G200" i="23"/>
  <c r="H200" i="23"/>
  <c r="I200" i="23"/>
  <c r="J200" i="23"/>
  <c r="K200" i="23"/>
  <c r="L200" i="23"/>
  <c r="M200" i="23"/>
  <c r="N200" i="23"/>
  <c r="O200" i="23"/>
  <c r="P200" i="23"/>
  <c r="Q200" i="23"/>
  <c r="D194" i="23"/>
  <c r="D195" i="23"/>
  <c r="D196" i="23"/>
  <c r="D197" i="23"/>
  <c r="D198" i="23"/>
  <c r="D199" i="23"/>
  <c r="D200" i="23"/>
  <c r="D193" i="23"/>
  <c r="E125" i="23"/>
  <c r="F125" i="23"/>
  <c r="G125" i="23"/>
  <c r="H125" i="23"/>
  <c r="I125" i="23"/>
  <c r="J125" i="23"/>
  <c r="K125" i="23"/>
  <c r="L125" i="23"/>
  <c r="M125" i="23"/>
  <c r="N125" i="23"/>
  <c r="O125" i="23"/>
  <c r="P125" i="23"/>
  <c r="Q125" i="23"/>
  <c r="E126" i="23"/>
  <c r="F126" i="23"/>
  <c r="G126" i="23"/>
  <c r="H126" i="23"/>
  <c r="I126" i="23"/>
  <c r="J126" i="23"/>
  <c r="K126" i="23"/>
  <c r="L126" i="23"/>
  <c r="M126" i="23"/>
  <c r="N126" i="23"/>
  <c r="O126" i="23"/>
  <c r="P126" i="23"/>
  <c r="Q126" i="23"/>
  <c r="E127" i="23"/>
  <c r="F127" i="23"/>
  <c r="G127" i="23"/>
  <c r="H127" i="23"/>
  <c r="I127" i="23"/>
  <c r="J127" i="23"/>
  <c r="K127" i="23"/>
  <c r="L127" i="23"/>
  <c r="M127" i="23"/>
  <c r="N127" i="23"/>
  <c r="O127" i="23"/>
  <c r="P127" i="23"/>
  <c r="Q127" i="23"/>
  <c r="E128" i="23"/>
  <c r="F128" i="23"/>
  <c r="G128" i="23"/>
  <c r="H128" i="23"/>
  <c r="I128" i="23"/>
  <c r="J128" i="23"/>
  <c r="K128" i="23"/>
  <c r="L128" i="23"/>
  <c r="M128" i="23"/>
  <c r="N128" i="23"/>
  <c r="O128" i="23"/>
  <c r="P128" i="23"/>
  <c r="Q128" i="23"/>
  <c r="E129" i="23"/>
  <c r="F129" i="23"/>
  <c r="G129" i="23"/>
  <c r="H129" i="23"/>
  <c r="I129" i="23"/>
  <c r="J129" i="23"/>
  <c r="K129" i="23"/>
  <c r="L129" i="23"/>
  <c r="M129" i="23"/>
  <c r="N129" i="23"/>
  <c r="O129" i="23"/>
  <c r="P129" i="23"/>
  <c r="Q129" i="23"/>
  <c r="E130" i="23"/>
  <c r="F130" i="23"/>
  <c r="G130" i="23"/>
  <c r="H130" i="23"/>
  <c r="I130" i="23"/>
  <c r="J130" i="23"/>
  <c r="K130" i="23"/>
  <c r="L130" i="23"/>
  <c r="M130" i="23"/>
  <c r="N130" i="23"/>
  <c r="O130" i="23"/>
  <c r="P130" i="23"/>
  <c r="Q130" i="23"/>
  <c r="E131" i="23"/>
  <c r="F131" i="23"/>
  <c r="G131" i="23"/>
  <c r="H131" i="23"/>
  <c r="I131" i="23"/>
  <c r="J131" i="23"/>
  <c r="K131" i="23"/>
  <c r="L131" i="23"/>
  <c r="M131" i="23"/>
  <c r="N131" i="23"/>
  <c r="O131" i="23"/>
  <c r="P131" i="23"/>
  <c r="Q131" i="23"/>
  <c r="E132" i="23"/>
  <c r="F132" i="23"/>
  <c r="G132" i="23"/>
  <c r="H132" i="23"/>
  <c r="I132" i="23"/>
  <c r="J132" i="23"/>
  <c r="K132" i="23"/>
  <c r="L132" i="23"/>
  <c r="M132" i="23"/>
  <c r="N132" i="23"/>
  <c r="O132" i="23"/>
  <c r="P132" i="23"/>
  <c r="Q132" i="23"/>
  <c r="D126" i="23"/>
  <c r="D127" i="23"/>
  <c r="D128" i="23"/>
  <c r="D129" i="23"/>
  <c r="D130" i="23"/>
  <c r="D131" i="23"/>
  <c r="D132" i="23"/>
  <c r="D125" i="23"/>
  <c r="E57" i="23"/>
  <c r="F57" i="23"/>
  <c r="G57" i="23"/>
  <c r="H57" i="23"/>
  <c r="I57" i="23"/>
  <c r="J57" i="23"/>
  <c r="K57" i="23"/>
  <c r="L57" i="23"/>
  <c r="M57" i="23"/>
  <c r="N57" i="23"/>
  <c r="O57" i="23"/>
  <c r="P57" i="23"/>
  <c r="Q57" i="23"/>
  <c r="E58" i="23"/>
  <c r="F58" i="23"/>
  <c r="G58" i="23"/>
  <c r="H58" i="23"/>
  <c r="I58" i="23"/>
  <c r="J58" i="23"/>
  <c r="K58" i="23"/>
  <c r="L58" i="23"/>
  <c r="M58" i="23"/>
  <c r="N58" i="23"/>
  <c r="O58" i="23"/>
  <c r="P58" i="23"/>
  <c r="Q58" i="23"/>
  <c r="E59" i="23"/>
  <c r="F59" i="23"/>
  <c r="G59" i="23"/>
  <c r="H59" i="23"/>
  <c r="I59" i="23"/>
  <c r="J59" i="23"/>
  <c r="K59" i="23"/>
  <c r="L59" i="23"/>
  <c r="M59" i="23"/>
  <c r="N59" i="23"/>
  <c r="O59" i="23"/>
  <c r="P59" i="23"/>
  <c r="Q59" i="23"/>
  <c r="E60" i="23"/>
  <c r="F60" i="23"/>
  <c r="G60" i="23"/>
  <c r="H60" i="23"/>
  <c r="I60" i="23"/>
  <c r="J60" i="23"/>
  <c r="K60" i="23"/>
  <c r="L60" i="23"/>
  <c r="M60" i="23"/>
  <c r="N60" i="23"/>
  <c r="O60" i="23"/>
  <c r="P60" i="23"/>
  <c r="Q60" i="23"/>
  <c r="E61" i="23"/>
  <c r="F61" i="23"/>
  <c r="G61" i="23"/>
  <c r="H61" i="23"/>
  <c r="I61" i="23"/>
  <c r="J61" i="23"/>
  <c r="K61" i="23"/>
  <c r="L61" i="23"/>
  <c r="M61" i="23"/>
  <c r="N61" i="23"/>
  <c r="O61" i="23"/>
  <c r="P61" i="23"/>
  <c r="Q61" i="23"/>
  <c r="E62" i="23"/>
  <c r="F62" i="23"/>
  <c r="G62" i="23"/>
  <c r="H62" i="23"/>
  <c r="I62" i="23"/>
  <c r="J62" i="23"/>
  <c r="K62" i="23"/>
  <c r="L62" i="23"/>
  <c r="M62" i="23"/>
  <c r="N62" i="23"/>
  <c r="O62" i="23"/>
  <c r="P62" i="23"/>
  <c r="Q62" i="23"/>
  <c r="E63" i="23"/>
  <c r="F63" i="23"/>
  <c r="G63" i="23"/>
  <c r="H63" i="23"/>
  <c r="I63" i="23"/>
  <c r="J63" i="23"/>
  <c r="K63" i="23"/>
  <c r="L63" i="23"/>
  <c r="M63" i="23"/>
  <c r="N63" i="23"/>
  <c r="O63" i="23"/>
  <c r="P63" i="23"/>
  <c r="Q63" i="23"/>
  <c r="E64" i="23"/>
  <c r="F64" i="23"/>
  <c r="G64" i="23"/>
  <c r="H64" i="23"/>
  <c r="I64" i="23"/>
  <c r="J64" i="23"/>
  <c r="K64" i="23"/>
  <c r="L64" i="23"/>
  <c r="M64" i="23"/>
  <c r="N64" i="23"/>
  <c r="O64" i="23"/>
  <c r="P64" i="23"/>
  <c r="Q64" i="23"/>
  <c r="D58" i="23"/>
  <c r="D59" i="23"/>
  <c r="D60" i="23"/>
  <c r="D61" i="23"/>
  <c r="D62" i="23"/>
  <c r="D63" i="23"/>
  <c r="D64" i="23"/>
  <c r="D57" i="23"/>
  <c r="E193" i="22"/>
  <c r="F193" i="22"/>
  <c r="G193" i="22"/>
  <c r="H193" i="22"/>
  <c r="I193" i="22"/>
  <c r="J193" i="22"/>
  <c r="K193" i="22"/>
  <c r="L193" i="22"/>
  <c r="M193" i="22"/>
  <c r="N193" i="22"/>
  <c r="O193" i="22"/>
  <c r="P193" i="22"/>
  <c r="Q193" i="22"/>
  <c r="E194" i="22"/>
  <c r="F194" i="22"/>
  <c r="G194" i="22"/>
  <c r="H194" i="22"/>
  <c r="I194" i="22"/>
  <c r="J194" i="22"/>
  <c r="K194" i="22"/>
  <c r="L194" i="22"/>
  <c r="M194" i="22"/>
  <c r="N194" i="22"/>
  <c r="O194" i="22"/>
  <c r="P194" i="22"/>
  <c r="Q194" i="22"/>
  <c r="E195" i="22"/>
  <c r="F195" i="22"/>
  <c r="G195" i="22"/>
  <c r="H195" i="22"/>
  <c r="I195" i="22"/>
  <c r="J195" i="22"/>
  <c r="K195" i="22"/>
  <c r="L195" i="22"/>
  <c r="M195" i="22"/>
  <c r="N195" i="22"/>
  <c r="O195" i="22"/>
  <c r="P195" i="22"/>
  <c r="Q195" i="22"/>
  <c r="E196" i="22"/>
  <c r="F196" i="22"/>
  <c r="G196" i="22"/>
  <c r="H196" i="22"/>
  <c r="I196" i="22"/>
  <c r="J196" i="22"/>
  <c r="K196" i="22"/>
  <c r="L196" i="22"/>
  <c r="M196" i="22"/>
  <c r="N196" i="22"/>
  <c r="O196" i="22"/>
  <c r="P196" i="22"/>
  <c r="Q196" i="22"/>
  <c r="E197" i="22"/>
  <c r="F197" i="22"/>
  <c r="G197" i="22"/>
  <c r="H197" i="22"/>
  <c r="I197" i="22"/>
  <c r="J197" i="22"/>
  <c r="K197" i="22"/>
  <c r="L197" i="22"/>
  <c r="M197" i="22"/>
  <c r="N197" i="22"/>
  <c r="O197" i="22"/>
  <c r="P197" i="22"/>
  <c r="Q197" i="22"/>
  <c r="E198" i="22"/>
  <c r="F198" i="22"/>
  <c r="G198" i="22"/>
  <c r="H198" i="22"/>
  <c r="I198" i="22"/>
  <c r="J198" i="22"/>
  <c r="K198" i="22"/>
  <c r="L198" i="22"/>
  <c r="M198" i="22"/>
  <c r="N198" i="22"/>
  <c r="O198" i="22"/>
  <c r="P198" i="22"/>
  <c r="Q198" i="22"/>
  <c r="E199" i="22"/>
  <c r="F199" i="22"/>
  <c r="G199" i="22"/>
  <c r="H199" i="22"/>
  <c r="I199" i="22"/>
  <c r="J199" i="22"/>
  <c r="K199" i="22"/>
  <c r="L199" i="22"/>
  <c r="M199" i="22"/>
  <c r="N199" i="22"/>
  <c r="O199" i="22"/>
  <c r="P199" i="22"/>
  <c r="Q199" i="22"/>
  <c r="E200" i="22"/>
  <c r="F200" i="22"/>
  <c r="G200" i="22"/>
  <c r="H200" i="22"/>
  <c r="I200" i="22"/>
  <c r="J200" i="22"/>
  <c r="K200" i="22"/>
  <c r="L200" i="22"/>
  <c r="M200" i="22"/>
  <c r="N200" i="22"/>
  <c r="O200" i="22"/>
  <c r="P200" i="22"/>
  <c r="Q200" i="22"/>
  <c r="D194" i="22"/>
  <c r="D195" i="22"/>
  <c r="D196" i="22"/>
  <c r="D197" i="22"/>
  <c r="D198" i="22"/>
  <c r="D199" i="22"/>
  <c r="D200" i="22"/>
  <c r="D193" i="22"/>
  <c r="E125" i="22"/>
  <c r="F125" i="22"/>
  <c r="G125" i="22"/>
  <c r="H125" i="22"/>
  <c r="I125" i="22"/>
  <c r="J125" i="22"/>
  <c r="K125" i="22"/>
  <c r="L125" i="22"/>
  <c r="M125" i="22"/>
  <c r="N125" i="22"/>
  <c r="O125" i="22"/>
  <c r="P125" i="22"/>
  <c r="Q125" i="22"/>
  <c r="E126" i="22"/>
  <c r="F126" i="22"/>
  <c r="G126" i="22"/>
  <c r="H126" i="22"/>
  <c r="I126" i="22"/>
  <c r="J126" i="22"/>
  <c r="K126" i="22"/>
  <c r="L126" i="22"/>
  <c r="M126" i="22"/>
  <c r="N126" i="22"/>
  <c r="O126" i="22"/>
  <c r="P126" i="22"/>
  <c r="Q126" i="22"/>
  <c r="E127" i="22"/>
  <c r="F127" i="22"/>
  <c r="G127" i="22"/>
  <c r="H127" i="22"/>
  <c r="I127" i="22"/>
  <c r="J127" i="22"/>
  <c r="K127" i="22"/>
  <c r="L127" i="22"/>
  <c r="M127" i="22"/>
  <c r="N127" i="22"/>
  <c r="O127" i="22"/>
  <c r="P127" i="22"/>
  <c r="Q127" i="22"/>
  <c r="E128" i="22"/>
  <c r="F128" i="22"/>
  <c r="G128" i="22"/>
  <c r="H128" i="22"/>
  <c r="I128" i="22"/>
  <c r="J128" i="22"/>
  <c r="K128" i="22"/>
  <c r="L128" i="22"/>
  <c r="M128" i="22"/>
  <c r="N128" i="22"/>
  <c r="O128" i="22"/>
  <c r="P128" i="22"/>
  <c r="Q128" i="22"/>
  <c r="E129" i="22"/>
  <c r="F129" i="22"/>
  <c r="G129" i="22"/>
  <c r="H129" i="22"/>
  <c r="I129" i="22"/>
  <c r="J129" i="22"/>
  <c r="K129" i="22"/>
  <c r="L129" i="22"/>
  <c r="M129" i="22"/>
  <c r="N129" i="22"/>
  <c r="O129" i="22"/>
  <c r="P129" i="22"/>
  <c r="Q129" i="22"/>
  <c r="E130" i="22"/>
  <c r="F130" i="22"/>
  <c r="G130" i="22"/>
  <c r="H130" i="22"/>
  <c r="I130" i="22"/>
  <c r="J130" i="22"/>
  <c r="K130" i="22"/>
  <c r="L130" i="22"/>
  <c r="M130" i="22"/>
  <c r="N130" i="22"/>
  <c r="O130" i="22"/>
  <c r="P130" i="22"/>
  <c r="Q130" i="22"/>
  <c r="E131" i="22"/>
  <c r="F131" i="22"/>
  <c r="G131" i="22"/>
  <c r="H131" i="22"/>
  <c r="I131" i="22"/>
  <c r="J131" i="22"/>
  <c r="K131" i="22"/>
  <c r="L131" i="22"/>
  <c r="M131" i="22"/>
  <c r="N131" i="22"/>
  <c r="O131" i="22"/>
  <c r="P131" i="22"/>
  <c r="Q131" i="22"/>
  <c r="E132" i="22"/>
  <c r="F132" i="22"/>
  <c r="G132" i="22"/>
  <c r="H132" i="22"/>
  <c r="I132" i="22"/>
  <c r="J132" i="22"/>
  <c r="K132" i="22"/>
  <c r="L132" i="22"/>
  <c r="M132" i="22"/>
  <c r="N132" i="22"/>
  <c r="O132" i="22"/>
  <c r="P132" i="22"/>
  <c r="Q132" i="22"/>
  <c r="D126" i="22"/>
  <c r="D127" i="22"/>
  <c r="D128" i="22"/>
  <c r="D129" i="22"/>
  <c r="D130" i="22"/>
  <c r="D131" i="22"/>
  <c r="D132" i="22"/>
  <c r="D125" i="22"/>
  <c r="E57" i="22"/>
  <c r="F57" i="22"/>
  <c r="G57" i="22"/>
  <c r="H57" i="22"/>
  <c r="I57" i="22"/>
  <c r="J57" i="22"/>
  <c r="K57" i="22"/>
  <c r="L57" i="22"/>
  <c r="M57" i="22"/>
  <c r="N57" i="22"/>
  <c r="O57" i="22"/>
  <c r="P57" i="22"/>
  <c r="Q57" i="22"/>
  <c r="E58" i="22"/>
  <c r="F58" i="22"/>
  <c r="G58" i="22"/>
  <c r="H58" i="22"/>
  <c r="I58" i="22"/>
  <c r="J58" i="22"/>
  <c r="K58" i="22"/>
  <c r="L58" i="22"/>
  <c r="M58" i="22"/>
  <c r="N58" i="22"/>
  <c r="O58" i="22"/>
  <c r="P58" i="22"/>
  <c r="Q58" i="22"/>
  <c r="E59" i="22"/>
  <c r="F59" i="22"/>
  <c r="G59" i="22"/>
  <c r="H59" i="22"/>
  <c r="I59" i="22"/>
  <c r="J59" i="22"/>
  <c r="K59" i="22"/>
  <c r="L59" i="22"/>
  <c r="M59" i="22"/>
  <c r="N59" i="22"/>
  <c r="O59" i="22"/>
  <c r="P59" i="22"/>
  <c r="Q59" i="22"/>
  <c r="E60" i="22"/>
  <c r="F60" i="22"/>
  <c r="G60" i="22"/>
  <c r="H60" i="22"/>
  <c r="I60" i="22"/>
  <c r="J60" i="22"/>
  <c r="K60" i="22"/>
  <c r="L60" i="22"/>
  <c r="M60" i="22"/>
  <c r="N60" i="22"/>
  <c r="O60" i="22"/>
  <c r="P60" i="22"/>
  <c r="Q60" i="22"/>
  <c r="E61" i="22"/>
  <c r="F61" i="22"/>
  <c r="G61" i="22"/>
  <c r="H61" i="22"/>
  <c r="I61" i="22"/>
  <c r="J61" i="22"/>
  <c r="K61" i="22"/>
  <c r="L61" i="22"/>
  <c r="M61" i="22"/>
  <c r="N61" i="22"/>
  <c r="O61" i="22"/>
  <c r="P61" i="22"/>
  <c r="Q61" i="22"/>
  <c r="E62" i="22"/>
  <c r="F62" i="22"/>
  <c r="G62" i="22"/>
  <c r="H62" i="22"/>
  <c r="I62" i="22"/>
  <c r="J62" i="22"/>
  <c r="K62" i="22"/>
  <c r="L62" i="22"/>
  <c r="M62" i="22"/>
  <c r="N62" i="22"/>
  <c r="O62" i="22"/>
  <c r="P62" i="22"/>
  <c r="Q62" i="22"/>
  <c r="E63" i="22"/>
  <c r="F63" i="22"/>
  <c r="G63" i="22"/>
  <c r="H63" i="22"/>
  <c r="I63" i="22"/>
  <c r="J63" i="22"/>
  <c r="K63" i="22"/>
  <c r="L63" i="22"/>
  <c r="M63" i="22"/>
  <c r="N63" i="22"/>
  <c r="O63" i="22"/>
  <c r="P63" i="22"/>
  <c r="Q63" i="22"/>
  <c r="E64" i="22"/>
  <c r="F64" i="22"/>
  <c r="G64" i="22"/>
  <c r="H64" i="22"/>
  <c r="I64" i="22"/>
  <c r="J64" i="22"/>
  <c r="K64" i="22"/>
  <c r="L64" i="22"/>
  <c r="M64" i="22"/>
  <c r="N64" i="22"/>
  <c r="O64" i="22"/>
  <c r="P64" i="22"/>
  <c r="Q64" i="22"/>
  <c r="D58" i="22"/>
  <c r="D59" i="22"/>
  <c r="D60" i="22"/>
  <c r="D61" i="22"/>
  <c r="D62" i="22"/>
  <c r="D63" i="22"/>
  <c r="D64" i="22"/>
  <c r="D57" i="22"/>
  <c r="E193" i="18"/>
  <c r="F193" i="18"/>
  <c r="G193" i="18"/>
  <c r="H193" i="18"/>
  <c r="I193" i="18"/>
  <c r="J193" i="18"/>
  <c r="K193" i="18"/>
  <c r="L193" i="18"/>
  <c r="M193" i="18"/>
  <c r="N193" i="18"/>
  <c r="O193" i="18"/>
  <c r="P193" i="18"/>
  <c r="Q193" i="18"/>
  <c r="E194" i="18"/>
  <c r="F194" i="18"/>
  <c r="G194" i="18"/>
  <c r="H194" i="18"/>
  <c r="I194" i="18"/>
  <c r="J194" i="18"/>
  <c r="K194" i="18"/>
  <c r="L194" i="18"/>
  <c r="M194" i="18"/>
  <c r="N194" i="18"/>
  <c r="O194" i="18"/>
  <c r="P194" i="18"/>
  <c r="Q194" i="18"/>
  <c r="E195" i="18"/>
  <c r="F195" i="18"/>
  <c r="G195" i="18"/>
  <c r="H195" i="18"/>
  <c r="I195" i="18"/>
  <c r="J195" i="18"/>
  <c r="K195" i="18"/>
  <c r="L195" i="18"/>
  <c r="M195" i="18"/>
  <c r="N195" i="18"/>
  <c r="O195" i="18"/>
  <c r="P195" i="18"/>
  <c r="Q195" i="18"/>
  <c r="E196" i="18"/>
  <c r="F196" i="18"/>
  <c r="G196" i="18"/>
  <c r="H196" i="18"/>
  <c r="I196" i="18"/>
  <c r="J196" i="18"/>
  <c r="K196" i="18"/>
  <c r="L196" i="18"/>
  <c r="M196" i="18"/>
  <c r="N196" i="18"/>
  <c r="O196" i="18"/>
  <c r="P196" i="18"/>
  <c r="Q196" i="18"/>
  <c r="E197" i="18"/>
  <c r="F197" i="18"/>
  <c r="G197" i="18"/>
  <c r="H197" i="18"/>
  <c r="I197" i="18"/>
  <c r="J197" i="18"/>
  <c r="K197" i="18"/>
  <c r="L197" i="18"/>
  <c r="M197" i="18"/>
  <c r="N197" i="18"/>
  <c r="O197" i="18"/>
  <c r="P197" i="18"/>
  <c r="Q197" i="18"/>
  <c r="E198" i="18"/>
  <c r="F198" i="18"/>
  <c r="G198" i="18"/>
  <c r="H198" i="18"/>
  <c r="I198" i="18"/>
  <c r="J198" i="18"/>
  <c r="K198" i="18"/>
  <c r="L198" i="18"/>
  <c r="M198" i="18"/>
  <c r="N198" i="18"/>
  <c r="O198" i="18"/>
  <c r="P198" i="18"/>
  <c r="Q198" i="18"/>
  <c r="E199" i="18"/>
  <c r="F199" i="18"/>
  <c r="G199" i="18"/>
  <c r="H199" i="18"/>
  <c r="I199" i="18"/>
  <c r="J199" i="18"/>
  <c r="K199" i="18"/>
  <c r="L199" i="18"/>
  <c r="M199" i="18"/>
  <c r="N199" i="18"/>
  <c r="O199" i="18"/>
  <c r="P199" i="18"/>
  <c r="Q199" i="18"/>
  <c r="E200" i="18"/>
  <c r="F200" i="18"/>
  <c r="G200" i="18"/>
  <c r="H200" i="18"/>
  <c r="I200" i="18"/>
  <c r="J200" i="18"/>
  <c r="K200" i="18"/>
  <c r="L200" i="18"/>
  <c r="M200" i="18"/>
  <c r="N200" i="18"/>
  <c r="O200" i="18"/>
  <c r="P200" i="18"/>
  <c r="Q200" i="18"/>
  <c r="D194" i="18"/>
  <c r="D195" i="18"/>
  <c r="D196" i="18"/>
  <c r="D197" i="18"/>
  <c r="D198" i="18"/>
  <c r="D199" i="18"/>
  <c r="D200" i="18"/>
  <c r="D193" i="18"/>
  <c r="E125" i="18"/>
  <c r="F125" i="18"/>
  <c r="G125" i="18"/>
  <c r="H125" i="18"/>
  <c r="I125" i="18"/>
  <c r="J125" i="18"/>
  <c r="K125" i="18"/>
  <c r="L125" i="18"/>
  <c r="M125" i="18"/>
  <c r="N125" i="18"/>
  <c r="O125" i="18"/>
  <c r="P125" i="18"/>
  <c r="Q125" i="18"/>
  <c r="E126" i="18"/>
  <c r="F126" i="18"/>
  <c r="G126" i="18"/>
  <c r="H126" i="18"/>
  <c r="I126" i="18"/>
  <c r="J126" i="18"/>
  <c r="K126" i="18"/>
  <c r="L126" i="18"/>
  <c r="M126" i="18"/>
  <c r="N126" i="18"/>
  <c r="O126" i="18"/>
  <c r="P126" i="18"/>
  <c r="Q126" i="18"/>
  <c r="E127" i="18"/>
  <c r="F127" i="18"/>
  <c r="G127" i="18"/>
  <c r="H127" i="18"/>
  <c r="I127" i="18"/>
  <c r="J127" i="18"/>
  <c r="K127" i="18"/>
  <c r="L127" i="18"/>
  <c r="M127" i="18"/>
  <c r="N127" i="18"/>
  <c r="O127" i="18"/>
  <c r="P127" i="18"/>
  <c r="Q127" i="18"/>
  <c r="E128" i="18"/>
  <c r="F128" i="18"/>
  <c r="G128" i="18"/>
  <c r="H128" i="18"/>
  <c r="I128" i="18"/>
  <c r="J128" i="18"/>
  <c r="K128" i="18"/>
  <c r="L128" i="18"/>
  <c r="M128" i="18"/>
  <c r="N128" i="18"/>
  <c r="O128" i="18"/>
  <c r="P128" i="18"/>
  <c r="Q128" i="18"/>
  <c r="E129" i="18"/>
  <c r="F129" i="18"/>
  <c r="G129" i="18"/>
  <c r="H129" i="18"/>
  <c r="I129" i="18"/>
  <c r="J129" i="18"/>
  <c r="K129" i="18"/>
  <c r="L129" i="18"/>
  <c r="M129" i="18"/>
  <c r="N129" i="18"/>
  <c r="O129" i="18"/>
  <c r="P129" i="18"/>
  <c r="Q129" i="18"/>
  <c r="E130" i="18"/>
  <c r="F130" i="18"/>
  <c r="G130" i="18"/>
  <c r="H130" i="18"/>
  <c r="I130" i="18"/>
  <c r="J130" i="18"/>
  <c r="K130" i="18"/>
  <c r="L130" i="18"/>
  <c r="M130" i="18"/>
  <c r="N130" i="18"/>
  <c r="O130" i="18"/>
  <c r="P130" i="18"/>
  <c r="Q130" i="18"/>
  <c r="E131" i="18"/>
  <c r="F131" i="18"/>
  <c r="G131" i="18"/>
  <c r="H131" i="18"/>
  <c r="I131" i="18"/>
  <c r="J131" i="18"/>
  <c r="K131" i="18"/>
  <c r="L131" i="18"/>
  <c r="M131" i="18"/>
  <c r="N131" i="18"/>
  <c r="O131" i="18"/>
  <c r="P131" i="18"/>
  <c r="Q131" i="18"/>
  <c r="E132" i="18"/>
  <c r="F132" i="18"/>
  <c r="G132" i="18"/>
  <c r="H132" i="18"/>
  <c r="I132" i="18"/>
  <c r="J132" i="18"/>
  <c r="K132" i="18"/>
  <c r="L132" i="18"/>
  <c r="M132" i="18"/>
  <c r="N132" i="18"/>
  <c r="O132" i="18"/>
  <c r="P132" i="18"/>
  <c r="Q132" i="18"/>
  <c r="D126" i="18"/>
  <c r="D127" i="18"/>
  <c r="D128" i="18"/>
  <c r="D129" i="18"/>
  <c r="D130" i="18"/>
  <c r="D131" i="18"/>
  <c r="D132" i="18"/>
  <c r="D125" i="18"/>
  <c r="E57" i="18"/>
  <c r="F57" i="18"/>
  <c r="G57" i="18"/>
  <c r="H57" i="18"/>
  <c r="I57" i="18"/>
  <c r="J57" i="18"/>
  <c r="K57" i="18"/>
  <c r="L57" i="18"/>
  <c r="M57" i="18"/>
  <c r="N57" i="18"/>
  <c r="O57" i="18"/>
  <c r="P57" i="18"/>
  <c r="Q57" i="18"/>
  <c r="E58" i="18"/>
  <c r="F58" i="18"/>
  <c r="G58" i="18"/>
  <c r="H58" i="18"/>
  <c r="I58" i="18"/>
  <c r="J58" i="18"/>
  <c r="K58" i="18"/>
  <c r="L58" i="18"/>
  <c r="M58" i="18"/>
  <c r="N58" i="18"/>
  <c r="O58" i="18"/>
  <c r="P58" i="18"/>
  <c r="Q58" i="18"/>
  <c r="E59" i="18"/>
  <c r="F59" i="18"/>
  <c r="G59" i="18"/>
  <c r="H59" i="18"/>
  <c r="I59" i="18"/>
  <c r="J59" i="18"/>
  <c r="K59" i="18"/>
  <c r="L59" i="18"/>
  <c r="M59" i="18"/>
  <c r="N59" i="18"/>
  <c r="O59" i="18"/>
  <c r="P59" i="18"/>
  <c r="Q59" i="18"/>
  <c r="E60" i="18"/>
  <c r="F60" i="18"/>
  <c r="G60" i="18"/>
  <c r="H60" i="18"/>
  <c r="I60" i="18"/>
  <c r="J60" i="18"/>
  <c r="K60" i="18"/>
  <c r="L60" i="18"/>
  <c r="M60" i="18"/>
  <c r="N60" i="18"/>
  <c r="O60" i="18"/>
  <c r="P60" i="18"/>
  <c r="Q60" i="18"/>
  <c r="E61" i="18"/>
  <c r="F61" i="18"/>
  <c r="G61" i="18"/>
  <c r="H61" i="18"/>
  <c r="I61" i="18"/>
  <c r="J61" i="18"/>
  <c r="K61" i="18"/>
  <c r="L61" i="18"/>
  <c r="M61" i="18"/>
  <c r="N61" i="18"/>
  <c r="O61" i="18"/>
  <c r="P61" i="18"/>
  <c r="Q61" i="18"/>
  <c r="E62" i="18"/>
  <c r="F62" i="18"/>
  <c r="G62" i="18"/>
  <c r="H62" i="18"/>
  <c r="I62" i="18"/>
  <c r="J62" i="18"/>
  <c r="K62" i="18"/>
  <c r="L62" i="18"/>
  <c r="M62" i="18"/>
  <c r="N62" i="18"/>
  <c r="O62" i="18"/>
  <c r="P62" i="18"/>
  <c r="Q62" i="18"/>
  <c r="E63" i="18"/>
  <c r="F63" i="18"/>
  <c r="G63" i="18"/>
  <c r="H63" i="18"/>
  <c r="I63" i="18"/>
  <c r="J63" i="18"/>
  <c r="K63" i="18"/>
  <c r="L63" i="18"/>
  <c r="M63" i="18"/>
  <c r="N63" i="18"/>
  <c r="O63" i="18"/>
  <c r="P63" i="18"/>
  <c r="Q63" i="18"/>
  <c r="E64" i="18"/>
  <c r="F64" i="18"/>
  <c r="G64" i="18"/>
  <c r="H64" i="18"/>
  <c r="I64" i="18"/>
  <c r="J64" i="18"/>
  <c r="K64" i="18"/>
  <c r="L64" i="18"/>
  <c r="M64" i="18"/>
  <c r="N64" i="18"/>
  <c r="O64" i="18"/>
  <c r="P64" i="18"/>
  <c r="Q64" i="18"/>
  <c r="D58" i="18"/>
  <c r="D59" i="18"/>
  <c r="D60" i="18"/>
  <c r="D61" i="18"/>
  <c r="D62" i="18"/>
  <c r="D63" i="18"/>
  <c r="D64" i="18"/>
  <c r="D57" i="18"/>
  <c r="E182" i="26"/>
  <c r="F182" i="26"/>
  <c r="G182" i="26"/>
  <c r="H182" i="26"/>
  <c r="I182" i="26"/>
  <c r="J182" i="26"/>
  <c r="K182" i="26"/>
  <c r="L182" i="26"/>
  <c r="M182" i="26"/>
  <c r="N182" i="26"/>
  <c r="O182" i="26"/>
  <c r="P182" i="26"/>
  <c r="Q182" i="26"/>
  <c r="E183" i="26"/>
  <c r="F183" i="26"/>
  <c r="G183" i="26"/>
  <c r="H183" i="26"/>
  <c r="I183" i="26"/>
  <c r="J183" i="26"/>
  <c r="K183" i="26"/>
  <c r="L183" i="26"/>
  <c r="M183" i="26"/>
  <c r="N183" i="26"/>
  <c r="O183" i="26"/>
  <c r="P183" i="26"/>
  <c r="Q183" i="26"/>
  <c r="E184" i="26"/>
  <c r="F184" i="26"/>
  <c r="G184" i="26"/>
  <c r="H184" i="26"/>
  <c r="I184" i="26"/>
  <c r="J184" i="26"/>
  <c r="K184" i="26"/>
  <c r="L184" i="26"/>
  <c r="M184" i="26"/>
  <c r="N184" i="26"/>
  <c r="O184" i="26"/>
  <c r="P184" i="26"/>
  <c r="Q184" i="26"/>
  <c r="E185" i="26"/>
  <c r="F185" i="26"/>
  <c r="G185" i="26"/>
  <c r="H185" i="26"/>
  <c r="I185" i="26"/>
  <c r="J185" i="26"/>
  <c r="K185" i="26"/>
  <c r="L185" i="26"/>
  <c r="M185" i="26"/>
  <c r="N185" i="26"/>
  <c r="O185" i="26"/>
  <c r="P185" i="26"/>
  <c r="Q185" i="26"/>
  <c r="E186" i="26"/>
  <c r="F186" i="26"/>
  <c r="G186" i="26"/>
  <c r="H186" i="26"/>
  <c r="I186" i="26"/>
  <c r="J186" i="26"/>
  <c r="K186" i="26"/>
  <c r="L186" i="26"/>
  <c r="M186" i="26"/>
  <c r="N186" i="26"/>
  <c r="O186" i="26"/>
  <c r="P186" i="26"/>
  <c r="Q186" i="26"/>
  <c r="E187" i="26"/>
  <c r="F187" i="26"/>
  <c r="G187" i="26"/>
  <c r="H187" i="26"/>
  <c r="I187" i="26"/>
  <c r="J187" i="26"/>
  <c r="K187" i="26"/>
  <c r="L187" i="26"/>
  <c r="M187" i="26"/>
  <c r="N187" i="26"/>
  <c r="O187" i="26"/>
  <c r="P187" i="26"/>
  <c r="Q187" i="26"/>
  <c r="E188" i="26"/>
  <c r="F188" i="26"/>
  <c r="G188" i="26"/>
  <c r="H188" i="26"/>
  <c r="I188" i="26"/>
  <c r="J188" i="26"/>
  <c r="K188" i="26"/>
  <c r="L188" i="26"/>
  <c r="M188" i="26"/>
  <c r="N188" i="26"/>
  <c r="O188" i="26"/>
  <c r="P188" i="26"/>
  <c r="Q188" i="26"/>
  <c r="D183" i="26"/>
  <c r="D184" i="26"/>
  <c r="D185" i="26"/>
  <c r="D186" i="26"/>
  <c r="D187" i="26"/>
  <c r="D188" i="26"/>
  <c r="D182" i="26"/>
  <c r="E114" i="26"/>
  <c r="F114" i="26"/>
  <c r="G114" i="26"/>
  <c r="H114" i="26"/>
  <c r="I114" i="26"/>
  <c r="J114" i="26"/>
  <c r="K114" i="26"/>
  <c r="L114" i="26"/>
  <c r="M114" i="26"/>
  <c r="N114" i="26"/>
  <c r="O114" i="26"/>
  <c r="P114" i="26"/>
  <c r="Q114" i="26"/>
  <c r="E115" i="26"/>
  <c r="F115" i="26"/>
  <c r="G115" i="26"/>
  <c r="H115" i="26"/>
  <c r="I115" i="26"/>
  <c r="J115" i="26"/>
  <c r="K115" i="26"/>
  <c r="L115" i="26"/>
  <c r="M115" i="26"/>
  <c r="N115" i="26"/>
  <c r="O115" i="26"/>
  <c r="P115" i="26"/>
  <c r="Q115" i="26"/>
  <c r="E116" i="26"/>
  <c r="F116" i="26"/>
  <c r="G116" i="26"/>
  <c r="H116" i="26"/>
  <c r="I116" i="26"/>
  <c r="J116" i="26"/>
  <c r="K116" i="26"/>
  <c r="L116" i="26"/>
  <c r="M116" i="26"/>
  <c r="N116" i="26"/>
  <c r="O116" i="26"/>
  <c r="P116" i="26"/>
  <c r="Q116" i="26"/>
  <c r="E117" i="26"/>
  <c r="F117" i="26"/>
  <c r="G117" i="26"/>
  <c r="H117" i="26"/>
  <c r="I117" i="26"/>
  <c r="J117" i="26"/>
  <c r="K117" i="26"/>
  <c r="L117" i="26"/>
  <c r="M117" i="26"/>
  <c r="N117" i="26"/>
  <c r="O117" i="26"/>
  <c r="P117" i="26"/>
  <c r="Q117" i="26"/>
  <c r="E118" i="26"/>
  <c r="F118" i="26"/>
  <c r="G118" i="26"/>
  <c r="H118" i="26"/>
  <c r="I118" i="26"/>
  <c r="J118" i="26"/>
  <c r="K118" i="26"/>
  <c r="L118" i="26"/>
  <c r="M118" i="26"/>
  <c r="N118" i="26"/>
  <c r="O118" i="26"/>
  <c r="P118" i="26"/>
  <c r="Q118" i="26"/>
  <c r="E119" i="26"/>
  <c r="F119" i="26"/>
  <c r="G119" i="26"/>
  <c r="H119" i="26"/>
  <c r="I119" i="26"/>
  <c r="J119" i="26"/>
  <c r="K119" i="26"/>
  <c r="L119" i="26"/>
  <c r="M119" i="26"/>
  <c r="N119" i="26"/>
  <c r="O119" i="26"/>
  <c r="P119" i="26"/>
  <c r="Q119" i="26"/>
  <c r="E120" i="26"/>
  <c r="F120" i="26"/>
  <c r="G120" i="26"/>
  <c r="H120" i="26"/>
  <c r="I120" i="26"/>
  <c r="J120" i="26"/>
  <c r="K120" i="26"/>
  <c r="L120" i="26"/>
  <c r="M120" i="26"/>
  <c r="N120" i="26"/>
  <c r="O120" i="26"/>
  <c r="P120" i="26"/>
  <c r="Q120" i="26"/>
  <c r="D115" i="26"/>
  <c r="D116" i="26"/>
  <c r="D117" i="26"/>
  <c r="D118" i="26"/>
  <c r="D119" i="26"/>
  <c r="D120" i="26"/>
  <c r="D114" i="26"/>
  <c r="E46" i="26"/>
  <c r="F46" i="26"/>
  <c r="G46" i="26"/>
  <c r="H46" i="26"/>
  <c r="I46" i="26"/>
  <c r="J46" i="26"/>
  <c r="K46" i="26"/>
  <c r="L46" i="26"/>
  <c r="M46" i="26"/>
  <c r="N46" i="26"/>
  <c r="O46" i="26"/>
  <c r="P46" i="26"/>
  <c r="Q46" i="26"/>
  <c r="E47" i="26"/>
  <c r="F47" i="26"/>
  <c r="G47" i="26"/>
  <c r="H47" i="26"/>
  <c r="I47" i="26"/>
  <c r="J47" i="26"/>
  <c r="K47" i="26"/>
  <c r="L47" i="26"/>
  <c r="M47" i="26"/>
  <c r="N47" i="26"/>
  <c r="O47" i="26"/>
  <c r="P47" i="26"/>
  <c r="Q47" i="26"/>
  <c r="E48" i="26"/>
  <c r="F48" i="26"/>
  <c r="G48" i="26"/>
  <c r="H48" i="26"/>
  <c r="I48" i="26"/>
  <c r="J48" i="26"/>
  <c r="K48" i="26"/>
  <c r="L48" i="26"/>
  <c r="M48" i="26"/>
  <c r="N48" i="26"/>
  <c r="O48" i="26"/>
  <c r="P48" i="26"/>
  <c r="Q48" i="26"/>
  <c r="E49" i="26"/>
  <c r="F49" i="26"/>
  <c r="G49" i="26"/>
  <c r="H49" i="26"/>
  <c r="I49" i="26"/>
  <c r="J49" i="26"/>
  <c r="K49" i="26"/>
  <c r="L49" i="26"/>
  <c r="M49" i="26"/>
  <c r="N49" i="26"/>
  <c r="O49" i="26"/>
  <c r="P49" i="26"/>
  <c r="Q49" i="26"/>
  <c r="E50" i="26"/>
  <c r="F50" i="26"/>
  <c r="G50" i="26"/>
  <c r="H50" i="26"/>
  <c r="I50" i="26"/>
  <c r="J50" i="26"/>
  <c r="K50" i="26"/>
  <c r="L50" i="26"/>
  <c r="M50" i="26"/>
  <c r="N50" i="26"/>
  <c r="O50" i="26"/>
  <c r="P50" i="26"/>
  <c r="Q50" i="26"/>
  <c r="E51" i="26"/>
  <c r="F51" i="26"/>
  <c r="G51" i="26"/>
  <c r="H51" i="26"/>
  <c r="I51" i="26"/>
  <c r="J51" i="26"/>
  <c r="K51" i="26"/>
  <c r="L51" i="26"/>
  <c r="M51" i="26"/>
  <c r="N51" i="26"/>
  <c r="O51" i="26"/>
  <c r="P51" i="26"/>
  <c r="Q51" i="26"/>
  <c r="E52" i="26"/>
  <c r="F52" i="26"/>
  <c r="G52" i="26"/>
  <c r="H52" i="26"/>
  <c r="I52" i="26"/>
  <c r="J52" i="26"/>
  <c r="K52" i="26"/>
  <c r="L52" i="26"/>
  <c r="M52" i="26"/>
  <c r="N52" i="26"/>
  <c r="O52" i="26"/>
  <c r="P52" i="26"/>
  <c r="Q52" i="26"/>
  <c r="D47" i="26"/>
  <c r="D48" i="26"/>
  <c r="D49" i="26"/>
  <c r="D50" i="26"/>
  <c r="D51" i="26"/>
  <c r="D52" i="26"/>
  <c r="D46" i="26"/>
  <c r="E182" i="25"/>
  <c r="F182" i="25"/>
  <c r="G182" i="25"/>
  <c r="H182" i="25"/>
  <c r="I182" i="25"/>
  <c r="J182" i="25"/>
  <c r="K182" i="25"/>
  <c r="L182" i="25"/>
  <c r="M182" i="25"/>
  <c r="N182" i="25"/>
  <c r="O182" i="25"/>
  <c r="P182" i="25"/>
  <c r="Q182" i="25"/>
  <c r="E183" i="25"/>
  <c r="F183" i="25"/>
  <c r="G183" i="25"/>
  <c r="H183" i="25"/>
  <c r="I183" i="25"/>
  <c r="J183" i="25"/>
  <c r="K183" i="25"/>
  <c r="L183" i="25"/>
  <c r="M183" i="25"/>
  <c r="N183" i="25"/>
  <c r="O183" i="25"/>
  <c r="P183" i="25"/>
  <c r="Q183" i="25"/>
  <c r="E184" i="25"/>
  <c r="F184" i="25"/>
  <c r="G184" i="25"/>
  <c r="H184" i="25"/>
  <c r="I184" i="25"/>
  <c r="J184" i="25"/>
  <c r="K184" i="25"/>
  <c r="L184" i="25"/>
  <c r="M184" i="25"/>
  <c r="N184" i="25"/>
  <c r="O184" i="25"/>
  <c r="P184" i="25"/>
  <c r="Q184" i="25"/>
  <c r="E185" i="25"/>
  <c r="F185" i="25"/>
  <c r="G185" i="25"/>
  <c r="H185" i="25"/>
  <c r="I185" i="25"/>
  <c r="J185" i="25"/>
  <c r="K185" i="25"/>
  <c r="L185" i="25"/>
  <c r="M185" i="25"/>
  <c r="N185" i="25"/>
  <c r="O185" i="25"/>
  <c r="P185" i="25"/>
  <c r="Q185" i="25"/>
  <c r="E186" i="25"/>
  <c r="F186" i="25"/>
  <c r="G186" i="25"/>
  <c r="H186" i="25"/>
  <c r="I186" i="25"/>
  <c r="J186" i="25"/>
  <c r="K186" i="25"/>
  <c r="L186" i="25"/>
  <c r="M186" i="25"/>
  <c r="N186" i="25"/>
  <c r="O186" i="25"/>
  <c r="P186" i="25"/>
  <c r="Q186" i="25"/>
  <c r="E187" i="25"/>
  <c r="F187" i="25"/>
  <c r="G187" i="25"/>
  <c r="H187" i="25"/>
  <c r="I187" i="25"/>
  <c r="J187" i="25"/>
  <c r="K187" i="25"/>
  <c r="L187" i="25"/>
  <c r="M187" i="25"/>
  <c r="N187" i="25"/>
  <c r="O187" i="25"/>
  <c r="P187" i="25"/>
  <c r="Q187" i="25"/>
  <c r="E188" i="25"/>
  <c r="F188" i="25"/>
  <c r="G188" i="25"/>
  <c r="H188" i="25"/>
  <c r="I188" i="25"/>
  <c r="J188" i="25"/>
  <c r="K188" i="25"/>
  <c r="L188" i="25"/>
  <c r="M188" i="25"/>
  <c r="N188" i="25"/>
  <c r="O188" i="25"/>
  <c r="P188" i="25"/>
  <c r="Q188" i="25"/>
  <c r="D183" i="25"/>
  <c r="D184" i="25"/>
  <c r="D185" i="25"/>
  <c r="D186" i="25"/>
  <c r="D187" i="25"/>
  <c r="D188" i="25"/>
  <c r="D182" i="25"/>
  <c r="E114" i="25"/>
  <c r="F114" i="25"/>
  <c r="G114" i="25"/>
  <c r="H114" i="25"/>
  <c r="I114" i="25"/>
  <c r="J114" i="25"/>
  <c r="K114" i="25"/>
  <c r="L114" i="25"/>
  <c r="M114" i="25"/>
  <c r="N114" i="25"/>
  <c r="O114" i="25"/>
  <c r="P114" i="25"/>
  <c r="Q114" i="25"/>
  <c r="E115" i="25"/>
  <c r="F115" i="25"/>
  <c r="G115" i="25"/>
  <c r="H115" i="25"/>
  <c r="I115" i="25"/>
  <c r="J115" i="25"/>
  <c r="K115" i="25"/>
  <c r="L115" i="25"/>
  <c r="M115" i="25"/>
  <c r="N115" i="25"/>
  <c r="O115" i="25"/>
  <c r="P115" i="25"/>
  <c r="Q115" i="25"/>
  <c r="E116" i="25"/>
  <c r="F116" i="25"/>
  <c r="G116" i="25"/>
  <c r="H116" i="25"/>
  <c r="I116" i="25"/>
  <c r="J116" i="25"/>
  <c r="K116" i="25"/>
  <c r="L116" i="25"/>
  <c r="M116" i="25"/>
  <c r="N116" i="25"/>
  <c r="O116" i="25"/>
  <c r="P116" i="25"/>
  <c r="Q116" i="25"/>
  <c r="E117" i="25"/>
  <c r="F117" i="25"/>
  <c r="G117" i="25"/>
  <c r="H117" i="25"/>
  <c r="I117" i="25"/>
  <c r="J117" i="25"/>
  <c r="K117" i="25"/>
  <c r="L117" i="25"/>
  <c r="M117" i="25"/>
  <c r="N117" i="25"/>
  <c r="O117" i="25"/>
  <c r="P117" i="25"/>
  <c r="Q117" i="25"/>
  <c r="E118" i="25"/>
  <c r="F118" i="25"/>
  <c r="G118" i="25"/>
  <c r="H118" i="25"/>
  <c r="I118" i="25"/>
  <c r="J118" i="25"/>
  <c r="K118" i="25"/>
  <c r="L118" i="25"/>
  <c r="M118" i="25"/>
  <c r="N118" i="25"/>
  <c r="O118" i="25"/>
  <c r="P118" i="25"/>
  <c r="Q118" i="25"/>
  <c r="E119" i="25"/>
  <c r="F119" i="25"/>
  <c r="G119" i="25"/>
  <c r="H119" i="25"/>
  <c r="I119" i="25"/>
  <c r="J119" i="25"/>
  <c r="K119" i="25"/>
  <c r="L119" i="25"/>
  <c r="M119" i="25"/>
  <c r="N119" i="25"/>
  <c r="O119" i="25"/>
  <c r="P119" i="25"/>
  <c r="Q119" i="25"/>
  <c r="E120" i="25"/>
  <c r="F120" i="25"/>
  <c r="G120" i="25"/>
  <c r="H120" i="25"/>
  <c r="I120" i="25"/>
  <c r="J120" i="25"/>
  <c r="K120" i="25"/>
  <c r="L120" i="25"/>
  <c r="M120" i="25"/>
  <c r="N120" i="25"/>
  <c r="O120" i="25"/>
  <c r="P120" i="25"/>
  <c r="Q120" i="25"/>
  <c r="D115" i="25"/>
  <c r="D116" i="25"/>
  <c r="D117" i="25"/>
  <c r="D118" i="25"/>
  <c r="D119" i="25"/>
  <c r="D120" i="25"/>
  <c r="D114" i="25"/>
  <c r="E46" i="25"/>
  <c r="F46" i="25"/>
  <c r="G46" i="25"/>
  <c r="H46" i="25"/>
  <c r="I46" i="25"/>
  <c r="J46" i="25"/>
  <c r="K46" i="25"/>
  <c r="L46" i="25"/>
  <c r="M46" i="25"/>
  <c r="N46" i="25"/>
  <c r="O46" i="25"/>
  <c r="P46" i="25"/>
  <c r="Q46" i="25"/>
  <c r="E47" i="25"/>
  <c r="F47" i="25"/>
  <c r="G47" i="25"/>
  <c r="H47" i="25"/>
  <c r="I47" i="25"/>
  <c r="J47" i="25"/>
  <c r="K47" i="25"/>
  <c r="L47" i="25"/>
  <c r="M47" i="25"/>
  <c r="N47" i="25"/>
  <c r="O47" i="25"/>
  <c r="P47" i="25"/>
  <c r="Q47" i="25"/>
  <c r="E48" i="25"/>
  <c r="F48" i="25"/>
  <c r="G48" i="25"/>
  <c r="H48" i="25"/>
  <c r="I48" i="25"/>
  <c r="J48" i="25"/>
  <c r="K48" i="25"/>
  <c r="L48" i="25"/>
  <c r="M48" i="25"/>
  <c r="N48" i="25"/>
  <c r="O48" i="25"/>
  <c r="P48" i="25"/>
  <c r="Q48" i="25"/>
  <c r="E49" i="25"/>
  <c r="F49" i="25"/>
  <c r="G49" i="25"/>
  <c r="H49" i="25"/>
  <c r="I49" i="25"/>
  <c r="J49" i="25"/>
  <c r="K49" i="25"/>
  <c r="L49" i="25"/>
  <c r="M49" i="25"/>
  <c r="N49" i="25"/>
  <c r="O49" i="25"/>
  <c r="P49" i="25"/>
  <c r="Q49" i="25"/>
  <c r="E50" i="25"/>
  <c r="F50" i="25"/>
  <c r="G50" i="25"/>
  <c r="H50" i="25"/>
  <c r="I50" i="25"/>
  <c r="J50" i="25"/>
  <c r="K50" i="25"/>
  <c r="L50" i="25"/>
  <c r="M50" i="25"/>
  <c r="N50" i="25"/>
  <c r="O50" i="25"/>
  <c r="P50" i="25"/>
  <c r="Q50" i="25"/>
  <c r="E51" i="25"/>
  <c r="F51" i="25"/>
  <c r="G51" i="25"/>
  <c r="H51" i="25"/>
  <c r="I51" i="25"/>
  <c r="J51" i="25"/>
  <c r="K51" i="25"/>
  <c r="L51" i="25"/>
  <c r="M51" i="25"/>
  <c r="N51" i="25"/>
  <c r="O51" i="25"/>
  <c r="P51" i="25"/>
  <c r="Q51" i="25"/>
  <c r="E52" i="25"/>
  <c r="F52" i="25"/>
  <c r="G52" i="25"/>
  <c r="H52" i="25"/>
  <c r="I52" i="25"/>
  <c r="J52" i="25"/>
  <c r="K52" i="25"/>
  <c r="L52" i="25"/>
  <c r="M52" i="25"/>
  <c r="N52" i="25"/>
  <c r="O52" i="25"/>
  <c r="P52" i="25"/>
  <c r="Q52" i="25"/>
  <c r="D47" i="25"/>
  <c r="D48" i="25"/>
  <c r="D49" i="25"/>
  <c r="D50" i="25"/>
  <c r="D51" i="25"/>
  <c r="D52" i="25"/>
  <c r="D46" i="25"/>
  <c r="E182" i="24"/>
  <c r="F182" i="24"/>
  <c r="G182" i="24"/>
  <c r="H182" i="24"/>
  <c r="I182" i="24"/>
  <c r="J182" i="24"/>
  <c r="K182" i="24"/>
  <c r="L182" i="24"/>
  <c r="M182" i="24"/>
  <c r="N182" i="24"/>
  <c r="O182" i="24"/>
  <c r="P182" i="24"/>
  <c r="Q182" i="24"/>
  <c r="E183" i="24"/>
  <c r="F183" i="24"/>
  <c r="G183" i="24"/>
  <c r="H183" i="24"/>
  <c r="I183" i="24"/>
  <c r="J183" i="24"/>
  <c r="K183" i="24"/>
  <c r="L183" i="24"/>
  <c r="M183" i="24"/>
  <c r="N183" i="24"/>
  <c r="O183" i="24"/>
  <c r="P183" i="24"/>
  <c r="Q183" i="24"/>
  <c r="E184" i="24"/>
  <c r="F184" i="24"/>
  <c r="G184" i="24"/>
  <c r="H184" i="24"/>
  <c r="I184" i="24"/>
  <c r="J184" i="24"/>
  <c r="K184" i="24"/>
  <c r="L184" i="24"/>
  <c r="M184" i="24"/>
  <c r="N184" i="24"/>
  <c r="O184" i="24"/>
  <c r="P184" i="24"/>
  <c r="Q184" i="24"/>
  <c r="E185" i="24"/>
  <c r="F185" i="24"/>
  <c r="G185" i="24"/>
  <c r="H185" i="24"/>
  <c r="I185" i="24"/>
  <c r="J185" i="24"/>
  <c r="K185" i="24"/>
  <c r="L185" i="24"/>
  <c r="M185" i="24"/>
  <c r="N185" i="24"/>
  <c r="O185" i="24"/>
  <c r="P185" i="24"/>
  <c r="Q185" i="24"/>
  <c r="E186" i="24"/>
  <c r="F186" i="24"/>
  <c r="G186" i="24"/>
  <c r="H186" i="24"/>
  <c r="I186" i="24"/>
  <c r="J186" i="24"/>
  <c r="K186" i="24"/>
  <c r="L186" i="24"/>
  <c r="M186" i="24"/>
  <c r="N186" i="24"/>
  <c r="O186" i="24"/>
  <c r="P186" i="24"/>
  <c r="Q186" i="24"/>
  <c r="E187" i="24"/>
  <c r="F187" i="24"/>
  <c r="G187" i="24"/>
  <c r="H187" i="24"/>
  <c r="I187" i="24"/>
  <c r="J187" i="24"/>
  <c r="K187" i="24"/>
  <c r="L187" i="24"/>
  <c r="M187" i="24"/>
  <c r="N187" i="24"/>
  <c r="O187" i="24"/>
  <c r="P187" i="24"/>
  <c r="Q187" i="24"/>
  <c r="E188" i="24"/>
  <c r="F188" i="24"/>
  <c r="G188" i="24"/>
  <c r="H188" i="24"/>
  <c r="I188" i="24"/>
  <c r="J188" i="24"/>
  <c r="K188" i="24"/>
  <c r="L188" i="24"/>
  <c r="M188" i="24"/>
  <c r="N188" i="24"/>
  <c r="O188" i="24"/>
  <c r="P188" i="24"/>
  <c r="Q188" i="24"/>
  <c r="D183" i="24"/>
  <c r="D184" i="24"/>
  <c r="D185" i="24"/>
  <c r="D186" i="24"/>
  <c r="D187" i="24"/>
  <c r="D188" i="24"/>
  <c r="D182" i="24"/>
  <c r="E114" i="24"/>
  <c r="F114" i="24"/>
  <c r="G114" i="24"/>
  <c r="H114" i="24"/>
  <c r="I114" i="24"/>
  <c r="J114" i="24"/>
  <c r="K114" i="24"/>
  <c r="L114" i="24"/>
  <c r="M114" i="24"/>
  <c r="N114" i="24"/>
  <c r="O114" i="24"/>
  <c r="P114" i="24"/>
  <c r="Q114" i="24"/>
  <c r="E115" i="24"/>
  <c r="F115" i="24"/>
  <c r="G115" i="24"/>
  <c r="H115" i="24"/>
  <c r="I115" i="24"/>
  <c r="J115" i="24"/>
  <c r="K115" i="24"/>
  <c r="L115" i="24"/>
  <c r="M115" i="24"/>
  <c r="N115" i="24"/>
  <c r="O115" i="24"/>
  <c r="P115" i="24"/>
  <c r="Q115" i="24"/>
  <c r="E116" i="24"/>
  <c r="F116" i="24"/>
  <c r="G116" i="24"/>
  <c r="H116" i="24"/>
  <c r="I116" i="24"/>
  <c r="J116" i="24"/>
  <c r="K116" i="24"/>
  <c r="L116" i="24"/>
  <c r="M116" i="24"/>
  <c r="N116" i="24"/>
  <c r="O116" i="24"/>
  <c r="P116" i="24"/>
  <c r="Q116" i="24"/>
  <c r="E117" i="24"/>
  <c r="F117" i="24"/>
  <c r="G117" i="24"/>
  <c r="H117" i="24"/>
  <c r="I117" i="24"/>
  <c r="J117" i="24"/>
  <c r="K117" i="24"/>
  <c r="L117" i="24"/>
  <c r="M117" i="24"/>
  <c r="N117" i="24"/>
  <c r="O117" i="24"/>
  <c r="P117" i="24"/>
  <c r="Q117" i="24"/>
  <c r="E118" i="24"/>
  <c r="F118" i="24"/>
  <c r="G118" i="24"/>
  <c r="H118" i="24"/>
  <c r="I118" i="24"/>
  <c r="J118" i="24"/>
  <c r="K118" i="24"/>
  <c r="L118" i="24"/>
  <c r="M118" i="24"/>
  <c r="N118" i="24"/>
  <c r="O118" i="24"/>
  <c r="P118" i="24"/>
  <c r="Q118" i="24"/>
  <c r="E119" i="24"/>
  <c r="F119" i="24"/>
  <c r="G119" i="24"/>
  <c r="H119" i="24"/>
  <c r="I119" i="24"/>
  <c r="J119" i="24"/>
  <c r="K119" i="24"/>
  <c r="L119" i="24"/>
  <c r="M119" i="24"/>
  <c r="N119" i="24"/>
  <c r="O119" i="24"/>
  <c r="P119" i="24"/>
  <c r="Q119" i="24"/>
  <c r="E120" i="24"/>
  <c r="F120" i="24"/>
  <c r="G120" i="24"/>
  <c r="H120" i="24"/>
  <c r="I120" i="24"/>
  <c r="J120" i="24"/>
  <c r="K120" i="24"/>
  <c r="L120" i="24"/>
  <c r="M120" i="24"/>
  <c r="N120" i="24"/>
  <c r="O120" i="24"/>
  <c r="P120" i="24"/>
  <c r="Q120" i="24"/>
  <c r="D115" i="24"/>
  <c r="D116" i="24"/>
  <c r="D117" i="24"/>
  <c r="D118" i="24"/>
  <c r="D119" i="24"/>
  <c r="D120" i="24"/>
  <c r="D114" i="24"/>
  <c r="E46" i="24"/>
  <c r="F46" i="24"/>
  <c r="G46" i="24"/>
  <c r="H46" i="24"/>
  <c r="I46" i="24"/>
  <c r="J46" i="24"/>
  <c r="K46" i="24"/>
  <c r="L46" i="24"/>
  <c r="M46" i="24"/>
  <c r="N46" i="24"/>
  <c r="O46" i="24"/>
  <c r="P46" i="24"/>
  <c r="Q46" i="24"/>
  <c r="E47" i="24"/>
  <c r="F47" i="24"/>
  <c r="G47" i="24"/>
  <c r="H47" i="24"/>
  <c r="I47" i="24"/>
  <c r="J47" i="24"/>
  <c r="K47" i="24"/>
  <c r="L47" i="24"/>
  <c r="M47" i="24"/>
  <c r="N47" i="24"/>
  <c r="O47" i="24"/>
  <c r="P47" i="24"/>
  <c r="Q47" i="24"/>
  <c r="E48" i="24"/>
  <c r="F48" i="24"/>
  <c r="G48" i="24"/>
  <c r="H48" i="24"/>
  <c r="I48" i="24"/>
  <c r="J48" i="24"/>
  <c r="K48" i="24"/>
  <c r="L48" i="24"/>
  <c r="M48" i="24"/>
  <c r="N48" i="24"/>
  <c r="O48" i="24"/>
  <c r="P48" i="24"/>
  <c r="Q48" i="24"/>
  <c r="E49" i="24"/>
  <c r="F49" i="24"/>
  <c r="G49" i="24"/>
  <c r="H49" i="24"/>
  <c r="I49" i="24"/>
  <c r="J49" i="24"/>
  <c r="K49" i="24"/>
  <c r="L49" i="24"/>
  <c r="M49" i="24"/>
  <c r="N49" i="24"/>
  <c r="O49" i="24"/>
  <c r="P49" i="24"/>
  <c r="Q49" i="24"/>
  <c r="E50" i="24"/>
  <c r="F50" i="24"/>
  <c r="G50" i="24"/>
  <c r="H50" i="24"/>
  <c r="I50" i="24"/>
  <c r="J50" i="24"/>
  <c r="K50" i="24"/>
  <c r="L50" i="24"/>
  <c r="M50" i="24"/>
  <c r="N50" i="24"/>
  <c r="O50" i="24"/>
  <c r="P50" i="24"/>
  <c r="Q50" i="24"/>
  <c r="E51" i="24"/>
  <c r="F51" i="24"/>
  <c r="G51" i="24"/>
  <c r="H51" i="24"/>
  <c r="I51" i="24"/>
  <c r="J51" i="24"/>
  <c r="K51" i="24"/>
  <c r="L51" i="24"/>
  <c r="M51" i="24"/>
  <c r="N51" i="24"/>
  <c r="O51" i="24"/>
  <c r="P51" i="24"/>
  <c r="Q51" i="24"/>
  <c r="E52" i="24"/>
  <c r="F52" i="24"/>
  <c r="G52" i="24"/>
  <c r="H52" i="24"/>
  <c r="I52" i="24"/>
  <c r="J52" i="24"/>
  <c r="K52" i="24"/>
  <c r="L52" i="24"/>
  <c r="M52" i="24"/>
  <c r="N52" i="24"/>
  <c r="O52" i="24"/>
  <c r="P52" i="24"/>
  <c r="Q52" i="24"/>
  <c r="D47" i="24"/>
  <c r="D48" i="24"/>
  <c r="D49" i="24"/>
  <c r="D50" i="24"/>
  <c r="D51" i="24"/>
  <c r="D52" i="24"/>
  <c r="D46" i="24"/>
  <c r="E182" i="23"/>
  <c r="F182" i="23"/>
  <c r="G182" i="23"/>
  <c r="H182" i="23"/>
  <c r="I182" i="23"/>
  <c r="J182" i="23"/>
  <c r="K182" i="23"/>
  <c r="L182" i="23"/>
  <c r="M182" i="23"/>
  <c r="N182" i="23"/>
  <c r="O182" i="23"/>
  <c r="P182" i="23"/>
  <c r="Q182" i="23"/>
  <c r="E183" i="23"/>
  <c r="F183" i="23"/>
  <c r="G183" i="23"/>
  <c r="H183" i="23"/>
  <c r="I183" i="23"/>
  <c r="J183" i="23"/>
  <c r="K183" i="23"/>
  <c r="L183" i="23"/>
  <c r="M183" i="23"/>
  <c r="N183" i="23"/>
  <c r="O183" i="23"/>
  <c r="P183" i="23"/>
  <c r="Q183" i="23"/>
  <c r="E184" i="23"/>
  <c r="F184" i="23"/>
  <c r="G184" i="23"/>
  <c r="H184" i="23"/>
  <c r="I184" i="23"/>
  <c r="J184" i="23"/>
  <c r="K184" i="23"/>
  <c r="L184" i="23"/>
  <c r="M184" i="23"/>
  <c r="N184" i="23"/>
  <c r="O184" i="23"/>
  <c r="P184" i="23"/>
  <c r="Q184" i="23"/>
  <c r="E185" i="23"/>
  <c r="F185" i="23"/>
  <c r="G185" i="23"/>
  <c r="H185" i="23"/>
  <c r="I185" i="23"/>
  <c r="J185" i="23"/>
  <c r="K185" i="23"/>
  <c r="L185" i="23"/>
  <c r="M185" i="23"/>
  <c r="N185" i="23"/>
  <c r="O185" i="23"/>
  <c r="P185" i="23"/>
  <c r="Q185" i="23"/>
  <c r="E186" i="23"/>
  <c r="F186" i="23"/>
  <c r="G186" i="23"/>
  <c r="H186" i="23"/>
  <c r="I186" i="23"/>
  <c r="J186" i="23"/>
  <c r="K186" i="23"/>
  <c r="L186" i="23"/>
  <c r="M186" i="23"/>
  <c r="N186" i="23"/>
  <c r="O186" i="23"/>
  <c r="P186" i="23"/>
  <c r="Q186" i="23"/>
  <c r="E187" i="23"/>
  <c r="F187" i="23"/>
  <c r="G187" i="23"/>
  <c r="H187" i="23"/>
  <c r="I187" i="23"/>
  <c r="J187" i="23"/>
  <c r="K187" i="23"/>
  <c r="L187" i="23"/>
  <c r="M187" i="23"/>
  <c r="N187" i="23"/>
  <c r="O187" i="23"/>
  <c r="P187" i="23"/>
  <c r="Q187" i="23"/>
  <c r="E188" i="23"/>
  <c r="F188" i="23"/>
  <c r="G188" i="23"/>
  <c r="H188" i="23"/>
  <c r="I188" i="23"/>
  <c r="J188" i="23"/>
  <c r="K188" i="23"/>
  <c r="L188" i="23"/>
  <c r="M188" i="23"/>
  <c r="N188" i="23"/>
  <c r="O188" i="23"/>
  <c r="P188" i="23"/>
  <c r="Q188" i="23"/>
  <c r="D183" i="23"/>
  <c r="D184" i="23"/>
  <c r="D185" i="23"/>
  <c r="D186" i="23"/>
  <c r="D187" i="23"/>
  <c r="D188" i="23"/>
  <c r="D182" i="23"/>
  <c r="E114" i="23"/>
  <c r="F114" i="23"/>
  <c r="G114" i="23"/>
  <c r="H114" i="23"/>
  <c r="I114" i="23"/>
  <c r="J114" i="23"/>
  <c r="K114" i="23"/>
  <c r="L114" i="23"/>
  <c r="M114" i="23"/>
  <c r="N114" i="23"/>
  <c r="O114" i="23"/>
  <c r="P114" i="23"/>
  <c r="Q114" i="23"/>
  <c r="E115" i="23"/>
  <c r="F115" i="23"/>
  <c r="G115" i="23"/>
  <c r="H115" i="23"/>
  <c r="I115" i="23"/>
  <c r="J115" i="23"/>
  <c r="K115" i="23"/>
  <c r="L115" i="23"/>
  <c r="M115" i="23"/>
  <c r="N115" i="23"/>
  <c r="O115" i="23"/>
  <c r="P115" i="23"/>
  <c r="Q115" i="23"/>
  <c r="E116" i="23"/>
  <c r="F116" i="23"/>
  <c r="G116" i="23"/>
  <c r="H116" i="23"/>
  <c r="I116" i="23"/>
  <c r="J116" i="23"/>
  <c r="K116" i="23"/>
  <c r="L116" i="23"/>
  <c r="M116" i="23"/>
  <c r="N116" i="23"/>
  <c r="O116" i="23"/>
  <c r="P116" i="23"/>
  <c r="Q116" i="23"/>
  <c r="E117" i="23"/>
  <c r="F117" i="23"/>
  <c r="G117" i="23"/>
  <c r="H117" i="23"/>
  <c r="I117" i="23"/>
  <c r="J117" i="23"/>
  <c r="K117" i="23"/>
  <c r="L117" i="23"/>
  <c r="M117" i="23"/>
  <c r="N117" i="23"/>
  <c r="O117" i="23"/>
  <c r="P117" i="23"/>
  <c r="Q117" i="23"/>
  <c r="E118" i="23"/>
  <c r="F118" i="23"/>
  <c r="G118" i="23"/>
  <c r="H118" i="23"/>
  <c r="I118" i="23"/>
  <c r="J118" i="23"/>
  <c r="K118" i="23"/>
  <c r="L118" i="23"/>
  <c r="M118" i="23"/>
  <c r="N118" i="23"/>
  <c r="O118" i="23"/>
  <c r="P118" i="23"/>
  <c r="Q118" i="23"/>
  <c r="E119" i="23"/>
  <c r="F119" i="23"/>
  <c r="G119" i="23"/>
  <c r="H119" i="23"/>
  <c r="I119" i="23"/>
  <c r="J119" i="23"/>
  <c r="K119" i="23"/>
  <c r="L119" i="23"/>
  <c r="M119" i="23"/>
  <c r="N119" i="23"/>
  <c r="O119" i="23"/>
  <c r="P119" i="23"/>
  <c r="Q119" i="23"/>
  <c r="E120" i="23"/>
  <c r="F120" i="23"/>
  <c r="G120" i="23"/>
  <c r="H120" i="23"/>
  <c r="I120" i="23"/>
  <c r="J120" i="23"/>
  <c r="K120" i="23"/>
  <c r="L120" i="23"/>
  <c r="M120" i="23"/>
  <c r="N120" i="23"/>
  <c r="O120" i="23"/>
  <c r="P120" i="23"/>
  <c r="Q120" i="23"/>
  <c r="D115" i="23"/>
  <c r="D116" i="23"/>
  <c r="D117" i="23"/>
  <c r="D118" i="23"/>
  <c r="D119" i="23"/>
  <c r="D120" i="23"/>
  <c r="D114" i="23"/>
  <c r="E46" i="23"/>
  <c r="F46" i="23"/>
  <c r="G46" i="23"/>
  <c r="H46" i="23"/>
  <c r="I46" i="23"/>
  <c r="J46" i="23"/>
  <c r="K46" i="23"/>
  <c r="L46" i="23"/>
  <c r="M46" i="23"/>
  <c r="N46" i="23"/>
  <c r="O46" i="23"/>
  <c r="P46" i="23"/>
  <c r="Q46" i="23"/>
  <c r="E47" i="23"/>
  <c r="F47" i="23"/>
  <c r="G47" i="23"/>
  <c r="H47" i="23"/>
  <c r="I47" i="23"/>
  <c r="J47" i="23"/>
  <c r="K47" i="23"/>
  <c r="L47" i="23"/>
  <c r="M47" i="23"/>
  <c r="N47" i="23"/>
  <c r="O47" i="23"/>
  <c r="P47" i="23"/>
  <c r="Q47" i="23"/>
  <c r="E48" i="23"/>
  <c r="F48" i="23"/>
  <c r="G48" i="23"/>
  <c r="H48" i="23"/>
  <c r="I48" i="23"/>
  <c r="J48" i="23"/>
  <c r="K48" i="23"/>
  <c r="L48" i="23"/>
  <c r="M48" i="23"/>
  <c r="N48" i="23"/>
  <c r="O48" i="23"/>
  <c r="P48" i="23"/>
  <c r="Q48" i="23"/>
  <c r="E49" i="23"/>
  <c r="F49" i="23"/>
  <c r="G49" i="23"/>
  <c r="H49" i="23"/>
  <c r="I49" i="23"/>
  <c r="J49" i="23"/>
  <c r="K49" i="23"/>
  <c r="L49" i="23"/>
  <c r="M49" i="23"/>
  <c r="N49" i="23"/>
  <c r="O49" i="23"/>
  <c r="P49" i="23"/>
  <c r="Q49" i="23"/>
  <c r="E50" i="23"/>
  <c r="F50" i="23"/>
  <c r="G50" i="23"/>
  <c r="H50" i="23"/>
  <c r="I50" i="23"/>
  <c r="J50" i="23"/>
  <c r="K50" i="23"/>
  <c r="L50" i="23"/>
  <c r="M50" i="23"/>
  <c r="N50" i="23"/>
  <c r="O50" i="23"/>
  <c r="P50" i="23"/>
  <c r="Q50" i="23"/>
  <c r="E51" i="23"/>
  <c r="F51" i="23"/>
  <c r="G51" i="23"/>
  <c r="H51" i="23"/>
  <c r="I51" i="23"/>
  <c r="J51" i="23"/>
  <c r="K51" i="23"/>
  <c r="L51" i="23"/>
  <c r="M51" i="23"/>
  <c r="N51" i="23"/>
  <c r="O51" i="23"/>
  <c r="P51" i="23"/>
  <c r="Q51" i="23"/>
  <c r="E52" i="23"/>
  <c r="F52" i="23"/>
  <c r="G52" i="23"/>
  <c r="H52" i="23"/>
  <c r="I52" i="23"/>
  <c r="J52" i="23"/>
  <c r="K52" i="23"/>
  <c r="L52" i="23"/>
  <c r="M52" i="23"/>
  <c r="N52" i="23"/>
  <c r="O52" i="23"/>
  <c r="P52" i="23"/>
  <c r="Q52" i="23"/>
  <c r="D47" i="23"/>
  <c r="D48" i="23"/>
  <c r="D49" i="23"/>
  <c r="D50" i="23"/>
  <c r="D51" i="23"/>
  <c r="D52" i="23"/>
  <c r="D46" i="23"/>
  <c r="E182" i="22"/>
  <c r="F182" i="22"/>
  <c r="G182" i="22"/>
  <c r="H182" i="22"/>
  <c r="I182" i="22"/>
  <c r="J182" i="22"/>
  <c r="K182" i="22"/>
  <c r="L182" i="22"/>
  <c r="M182" i="22"/>
  <c r="N182" i="22"/>
  <c r="O182" i="22"/>
  <c r="P182" i="22"/>
  <c r="Q182" i="22"/>
  <c r="E183" i="22"/>
  <c r="F183" i="22"/>
  <c r="G183" i="22"/>
  <c r="H183" i="22"/>
  <c r="I183" i="22"/>
  <c r="J183" i="22"/>
  <c r="K183" i="22"/>
  <c r="L183" i="22"/>
  <c r="M183" i="22"/>
  <c r="N183" i="22"/>
  <c r="O183" i="22"/>
  <c r="P183" i="22"/>
  <c r="Q183" i="22"/>
  <c r="E184" i="22"/>
  <c r="F184" i="22"/>
  <c r="G184" i="22"/>
  <c r="H184" i="22"/>
  <c r="I184" i="22"/>
  <c r="J184" i="22"/>
  <c r="K184" i="22"/>
  <c r="L184" i="22"/>
  <c r="M184" i="22"/>
  <c r="N184" i="22"/>
  <c r="O184" i="22"/>
  <c r="P184" i="22"/>
  <c r="Q184" i="22"/>
  <c r="E185" i="22"/>
  <c r="F185" i="22"/>
  <c r="G185" i="22"/>
  <c r="H185" i="22"/>
  <c r="I185" i="22"/>
  <c r="J185" i="22"/>
  <c r="K185" i="22"/>
  <c r="L185" i="22"/>
  <c r="M185" i="22"/>
  <c r="N185" i="22"/>
  <c r="O185" i="22"/>
  <c r="P185" i="22"/>
  <c r="Q185" i="22"/>
  <c r="E186" i="22"/>
  <c r="F186" i="22"/>
  <c r="G186" i="22"/>
  <c r="H186" i="22"/>
  <c r="I186" i="22"/>
  <c r="J186" i="22"/>
  <c r="K186" i="22"/>
  <c r="L186" i="22"/>
  <c r="M186" i="22"/>
  <c r="N186" i="22"/>
  <c r="O186" i="22"/>
  <c r="P186" i="22"/>
  <c r="Q186" i="22"/>
  <c r="E187" i="22"/>
  <c r="F187" i="22"/>
  <c r="G187" i="22"/>
  <c r="H187" i="22"/>
  <c r="I187" i="22"/>
  <c r="J187" i="22"/>
  <c r="K187" i="22"/>
  <c r="L187" i="22"/>
  <c r="M187" i="22"/>
  <c r="N187" i="22"/>
  <c r="O187" i="22"/>
  <c r="P187" i="22"/>
  <c r="Q187" i="22"/>
  <c r="E188" i="22"/>
  <c r="F188" i="22"/>
  <c r="G188" i="22"/>
  <c r="H188" i="22"/>
  <c r="I188" i="22"/>
  <c r="J188" i="22"/>
  <c r="K188" i="22"/>
  <c r="L188" i="22"/>
  <c r="M188" i="22"/>
  <c r="N188" i="22"/>
  <c r="O188" i="22"/>
  <c r="P188" i="22"/>
  <c r="Q188" i="22"/>
  <c r="D183" i="22"/>
  <c r="D184" i="22"/>
  <c r="D185" i="22"/>
  <c r="D186" i="22"/>
  <c r="D187" i="22"/>
  <c r="D188" i="22"/>
  <c r="D182" i="22"/>
  <c r="E114" i="22"/>
  <c r="F114" i="22"/>
  <c r="G114" i="22"/>
  <c r="H114" i="22"/>
  <c r="I114" i="22"/>
  <c r="J114" i="22"/>
  <c r="K114" i="22"/>
  <c r="L114" i="22"/>
  <c r="M114" i="22"/>
  <c r="N114" i="22"/>
  <c r="O114" i="22"/>
  <c r="P114" i="22"/>
  <c r="Q114" i="22"/>
  <c r="E115" i="22"/>
  <c r="F115" i="22"/>
  <c r="G115" i="22"/>
  <c r="H115" i="22"/>
  <c r="I115" i="22"/>
  <c r="J115" i="22"/>
  <c r="K115" i="22"/>
  <c r="L115" i="22"/>
  <c r="M115" i="22"/>
  <c r="N115" i="22"/>
  <c r="O115" i="22"/>
  <c r="P115" i="22"/>
  <c r="Q115" i="22"/>
  <c r="E116" i="22"/>
  <c r="F116" i="22"/>
  <c r="G116" i="22"/>
  <c r="H116" i="22"/>
  <c r="I116" i="22"/>
  <c r="J116" i="22"/>
  <c r="K116" i="22"/>
  <c r="L116" i="22"/>
  <c r="M116" i="22"/>
  <c r="N116" i="22"/>
  <c r="O116" i="22"/>
  <c r="P116" i="22"/>
  <c r="Q116" i="22"/>
  <c r="E117" i="22"/>
  <c r="F117" i="22"/>
  <c r="G117" i="22"/>
  <c r="H117" i="22"/>
  <c r="I117" i="22"/>
  <c r="J117" i="22"/>
  <c r="K117" i="22"/>
  <c r="L117" i="22"/>
  <c r="M117" i="22"/>
  <c r="N117" i="22"/>
  <c r="O117" i="22"/>
  <c r="P117" i="22"/>
  <c r="Q117" i="22"/>
  <c r="E118" i="22"/>
  <c r="F118" i="22"/>
  <c r="G118" i="22"/>
  <c r="H118" i="22"/>
  <c r="I118" i="22"/>
  <c r="J118" i="22"/>
  <c r="K118" i="22"/>
  <c r="L118" i="22"/>
  <c r="M118" i="22"/>
  <c r="N118" i="22"/>
  <c r="O118" i="22"/>
  <c r="P118" i="22"/>
  <c r="Q118" i="22"/>
  <c r="E119" i="22"/>
  <c r="F119" i="22"/>
  <c r="G119" i="22"/>
  <c r="H119" i="22"/>
  <c r="I119" i="22"/>
  <c r="J119" i="22"/>
  <c r="K119" i="22"/>
  <c r="L119" i="22"/>
  <c r="M119" i="22"/>
  <c r="N119" i="22"/>
  <c r="O119" i="22"/>
  <c r="P119" i="22"/>
  <c r="Q119" i="22"/>
  <c r="E120" i="22"/>
  <c r="F120" i="22"/>
  <c r="G120" i="22"/>
  <c r="H120" i="22"/>
  <c r="I120" i="22"/>
  <c r="J120" i="22"/>
  <c r="K120" i="22"/>
  <c r="L120" i="22"/>
  <c r="M120" i="22"/>
  <c r="N120" i="22"/>
  <c r="O120" i="22"/>
  <c r="P120" i="22"/>
  <c r="Q120" i="22"/>
  <c r="D115" i="22"/>
  <c r="D116" i="22"/>
  <c r="D117" i="22"/>
  <c r="D118" i="22"/>
  <c r="D119" i="22"/>
  <c r="D120" i="22"/>
  <c r="D114" i="22"/>
  <c r="E46" i="22"/>
  <c r="F46" i="22"/>
  <c r="G46" i="22"/>
  <c r="H46" i="22"/>
  <c r="I46" i="22"/>
  <c r="J46" i="22"/>
  <c r="K46" i="22"/>
  <c r="L46" i="22"/>
  <c r="M46" i="22"/>
  <c r="N46" i="22"/>
  <c r="O46" i="22"/>
  <c r="P46" i="22"/>
  <c r="Q46" i="22"/>
  <c r="E47" i="22"/>
  <c r="F47" i="22"/>
  <c r="G47" i="22"/>
  <c r="H47" i="22"/>
  <c r="I47" i="22"/>
  <c r="J47" i="22"/>
  <c r="K47" i="22"/>
  <c r="L47" i="22"/>
  <c r="M47" i="22"/>
  <c r="N47" i="22"/>
  <c r="O47" i="22"/>
  <c r="P47" i="22"/>
  <c r="Q47" i="22"/>
  <c r="E48" i="22"/>
  <c r="F48" i="22"/>
  <c r="G48" i="22"/>
  <c r="H48" i="22"/>
  <c r="I48" i="22"/>
  <c r="J48" i="22"/>
  <c r="K48" i="22"/>
  <c r="L48" i="22"/>
  <c r="M48" i="22"/>
  <c r="N48" i="22"/>
  <c r="O48" i="22"/>
  <c r="P48" i="22"/>
  <c r="Q48" i="22"/>
  <c r="E49" i="22"/>
  <c r="F49" i="22"/>
  <c r="G49" i="22"/>
  <c r="H49" i="22"/>
  <c r="I49" i="22"/>
  <c r="J49" i="22"/>
  <c r="K49" i="22"/>
  <c r="L49" i="22"/>
  <c r="M49" i="22"/>
  <c r="N49" i="22"/>
  <c r="O49" i="22"/>
  <c r="P49" i="22"/>
  <c r="Q49" i="22"/>
  <c r="E50" i="22"/>
  <c r="F50" i="22"/>
  <c r="G50" i="22"/>
  <c r="H50" i="22"/>
  <c r="I50" i="22"/>
  <c r="J50" i="22"/>
  <c r="K50" i="22"/>
  <c r="L50" i="22"/>
  <c r="M50" i="22"/>
  <c r="N50" i="22"/>
  <c r="O50" i="22"/>
  <c r="P50" i="22"/>
  <c r="Q50" i="22"/>
  <c r="E51" i="22"/>
  <c r="F51" i="22"/>
  <c r="G51" i="22"/>
  <c r="H51" i="22"/>
  <c r="I51" i="22"/>
  <c r="J51" i="22"/>
  <c r="K51" i="22"/>
  <c r="L51" i="22"/>
  <c r="M51" i="22"/>
  <c r="N51" i="22"/>
  <c r="O51" i="22"/>
  <c r="P51" i="22"/>
  <c r="Q51" i="22"/>
  <c r="E52" i="22"/>
  <c r="F52" i="22"/>
  <c r="G52" i="22"/>
  <c r="H52" i="22"/>
  <c r="I52" i="22"/>
  <c r="J52" i="22"/>
  <c r="K52" i="22"/>
  <c r="L52" i="22"/>
  <c r="M52" i="22"/>
  <c r="N52" i="22"/>
  <c r="O52" i="22"/>
  <c r="P52" i="22"/>
  <c r="Q52" i="22"/>
  <c r="D47" i="22"/>
  <c r="D48" i="22"/>
  <c r="D49" i="22"/>
  <c r="D50" i="22"/>
  <c r="D51" i="22"/>
  <c r="D52" i="22"/>
  <c r="D46" i="22"/>
  <c r="E182" i="18"/>
  <c r="F182" i="18"/>
  <c r="G182" i="18"/>
  <c r="H182" i="18"/>
  <c r="I182" i="18"/>
  <c r="J182" i="18"/>
  <c r="K182" i="18"/>
  <c r="L182" i="18"/>
  <c r="M182" i="18"/>
  <c r="N182" i="18"/>
  <c r="O182" i="18"/>
  <c r="P182" i="18"/>
  <c r="Q182" i="18"/>
  <c r="E183" i="18"/>
  <c r="F183" i="18"/>
  <c r="G183" i="18"/>
  <c r="H183" i="18"/>
  <c r="I183" i="18"/>
  <c r="J183" i="18"/>
  <c r="K183" i="18"/>
  <c r="L183" i="18"/>
  <c r="M183" i="18"/>
  <c r="N183" i="18"/>
  <c r="O183" i="18"/>
  <c r="P183" i="18"/>
  <c r="Q183" i="18"/>
  <c r="E184" i="18"/>
  <c r="F184" i="18"/>
  <c r="G184" i="18"/>
  <c r="H184" i="18"/>
  <c r="I184" i="18"/>
  <c r="J184" i="18"/>
  <c r="K184" i="18"/>
  <c r="L184" i="18"/>
  <c r="M184" i="18"/>
  <c r="N184" i="18"/>
  <c r="O184" i="18"/>
  <c r="P184" i="18"/>
  <c r="Q184" i="18"/>
  <c r="E185" i="18"/>
  <c r="F185" i="18"/>
  <c r="G185" i="18"/>
  <c r="H185" i="18"/>
  <c r="I185" i="18"/>
  <c r="J185" i="18"/>
  <c r="K185" i="18"/>
  <c r="L185" i="18"/>
  <c r="M185" i="18"/>
  <c r="N185" i="18"/>
  <c r="O185" i="18"/>
  <c r="P185" i="18"/>
  <c r="Q185" i="18"/>
  <c r="E186" i="18"/>
  <c r="F186" i="18"/>
  <c r="G186" i="18"/>
  <c r="H186" i="18"/>
  <c r="I186" i="18"/>
  <c r="J186" i="18"/>
  <c r="K186" i="18"/>
  <c r="L186" i="18"/>
  <c r="M186" i="18"/>
  <c r="N186" i="18"/>
  <c r="O186" i="18"/>
  <c r="P186" i="18"/>
  <c r="Q186" i="18"/>
  <c r="E187" i="18"/>
  <c r="F187" i="18"/>
  <c r="G187" i="18"/>
  <c r="H187" i="18"/>
  <c r="I187" i="18"/>
  <c r="J187" i="18"/>
  <c r="K187" i="18"/>
  <c r="L187" i="18"/>
  <c r="M187" i="18"/>
  <c r="N187" i="18"/>
  <c r="O187" i="18"/>
  <c r="P187" i="18"/>
  <c r="Q187" i="18"/>
  <c r="E188" i="18"/>
  <c r="F188" i="18"/>
  <c r="G188" i="18"/>
  <c r="H188" i="18"/>
  <c r="I188" i="18"/>
  <c r="J188" i="18"/>
  <c r="K188" i="18"/>
  <c r="L188" i="18"/>
  <c r="M188" i="18"/>
  <c r="N188" i="18"/>
  <c r="O188" i="18"/>
  <c r="P188" i="18"/>
  <c r="Q188" i="18"/>
  <c r="D183" i="18"/>
  <c r="D184" i="18"/>
  <c r="D185" i="18"/>
  <c r="D186" i="18"/>
  <c r="D187" i="18"/>
  <c r="D188" i="18"/>
  <c r="D182" i="18"/>
  <c r="E114" i="18"/>
  <c r="F114" i="18"/>
  <c r="G114" i="18"/>
  <c r="H114" i="18"/>
  <c r="I114" i="18"/>
  <c r="J114" i="18"/>
  <c r="K114" i="18"/>
  <c r="L114" i="18"/>
  <c r="M114" i="18"/>
  <c r="N114" i="18"/>
  <c r="O114" i="18"/>
  <c r="P114" i="18"/>
  <c r="Q114" i="18"/>
  <c r="E115" i="18"/>
  <c r="F115" i="18"/>
  <c r="G115" i="18"/>
  <c r="H115" i="18"/>
  <c r="I115" i="18"/>
  <c r="J115" i="18"/>
  <c r="K115" i="18"/>
  <c r="L115" i="18"/>
  <c r="M115" i="18"/>
  <c r="N115" i="18"/>
  <c r="O115" i="18"/>
  <c r="P115" i="18"/>
  <c r="Q115" i="18"/>
  <c r="E116" i="18"/>
  <c r="F116" i="18"/>
  <c r="G116" i="18"/>
  <c r="H116" i="18"/>
  <c r="I116" i="18"/>
  <c r="J116" i="18"/>
  <c r="K116" i="18"/>
  <c r="L116" i="18"/>
  <c r="M116" i="18"/>
  <c r="N116" i="18"/>
  <c r="O116" i="18"/>
  <c r="P116" i="18"/>
  <c r="Q116" i="18"/>
  <c r="E117" i="18"/>
  <c r="F117" i="18"/>
  <c r="G117" i="18"/>
  <c r="H117" i="18"/>
  <c r="I117" i="18"/>
  <c r="J117" i="18"/>
  <c r="K117" i="18"/>
  <c r="L117" i="18"/>
  <c r="M117" i="18"/>
  <c r="N117" i="18"/>
  <c r="O117" i="18"/>
  <c r="P117" i="18"/>
  <c r="Q117" i="18"/>
  <c r="E118" i="18"/>
  <c r="F118" i="18"/>
  <c r="G118" i="18"/>
  <c r="H118" i="18"/>
  <c r="I118" i="18"/>
  <c r="J118" i="18"/>
  <c r="K118" i="18"/>
  <c r="L118" i="18"/>
  <c r="M118" i="18"/>
  <c r="N118" i="18"/>
  <c r="O118" i="18"/>
  <c r="P118" i="18"/>
  <c r="Q118" i="18"/>
  <c r="E119" i="18"/>
  <c r="F119" i="18"/>
  <c r="G119" i="18"/>
  <c r="H119" i="18"/>
  <c r="I119" i="18"/>
  <c r="J119" i="18"/>
  <c r="K119" i="18"/>
  <c r="L119" i="18"/>
  <c r="M119" i="18"/>
  <c r="N119" i="18"/>
  <c r="O119" i="18"/>
  <c r="P119" i="18"/>
  <c r="Q119" i="18"/>
  <c r="E120" i="18"/>
  <c r="F120" i="18"/>
  <c r="G120" i="18"/>
  <c r="H120" i="18"/>
  <c r="I120" i="18"/>
  <c r="J120" i="18"/>
  <c r="K120" i="18"/>
  <c r="L120" i="18"/>
  <c r="M120" i="18"/>
  <c r="N120" i="18"/>
  <c r="O120" i="18"/>
  <c r="P120" i="18"/>
  <c r="Q120" i="18"/>
  <c r="D115" i="18"/>
  <c r="D116" i="18"/>
  <c r="D117" i="18"/>
  <c r="D118" i="18"/>
  <c r="D119" i="18"/>
  <c r="D120" i="18"/>
  <c r="D114" i="18"/>
  <c r="E46" i="18"/>
  <c r="F46" i="18"/>
  <c r="G46" i="18"/>
  <c r="H46" i="18"/>
  <c r="I46" i="18"/>
  <c r="J46" i="18"/>
  <c r="K46" i="18"/>
  <c r="L46" i="18"/>
  <c r="M46" i="18"/>
  <c r="N46" i="18"/>
  <c r="O46" i="18"/>
  <c r="P46" i="18"/>
  <c r="Q46" i="18"/>
  <c r="E47" i="18"/>
  <c r="F47" i="18"/>
  <c r="G47" i="18"/>
  <c r="H47" i="18"/>
  <c r="I47" i="18"/>
  <c r="J47" i="18"/>
  <c r="K47" i="18"/>
  <c r="L47" i="18"/>
  <c r="M47" i="18"/>
  <c r="N47" i="18"/>
  <c r="O47" i="18"/>
  <c r="P47" i="18"/>
  <c r="Q47" i="18"/>
  <c r="E48" i="18"/>
  <c r="F48" i="18"/>
  <c r="G48" i="18"/>
  <c r="H48" i="18"/>
  <c r="I48" i="18"/>
  <c r="J48" i="18"/>
  <c r="K48" i="18"/>
  <c r="L48" i="18"/>
  <c r="M48" i="18"/>
  <c r="N48" i="18"/>
  <c r="O48" i="18"/>
  <c r="P48" i="18"/>
  <c r="Q48" i="18"/>
  <c r="E49" i="18"/>
  <c r="F49" i="18"/>
  <c r="G49" i="18"/>
  <c r="H49" i="18"/>
  <c r="I49" i="18"/>
  <c r="J49" i="18"/>
  <c r="K49" i="18"/>
  <c r="L49" i="18"/>
  <c r="M49" i="18"/>
  <c r="N49" i="18"/>
  <c r="O49" i="18"/>
  <c r="P49" i="18"/>
  <c r="Q49" i="18"/>
  <c r="E50" i="18"/>
  <c r="F50" i="18"/>
  <c r="G50" i="18"/>
  <c r="H50" i="18"/>
  <c r="I50" i="18"/>
  <c r="J50" i="18"/>
  <c r="K50" i="18"/>
  <c r="L50" i="18"/>
  <c r="M50" i="18"/>
  <c r="N50" i="18"/>
  <c r="O50" i="18"/>
  <c r="P50" i="18"/>
  <c r="Q50" i="18"/>
  <c r="E51" i="18"/>
  <c r="F51" i="18"/>
  <c r="G51" i="18"/>
  <c r="H51" i="18"/>
  <c r="I51" i="18"/>
  <c r="J51" i="18"/>
  <c r="K51" i="18"/>
  <c r="L51" i="18"/>
  <c r="M51" i="18"/>
  <c r="N51" i="18"/>
  <c r="O51" i="18"/>
  <c r="P51" i="18"/>
  <c r="Q51" i="18"/>
  <c r="E52" i="18"/>
  <c r="F52" i="18"/>
  <c r="G52" i="18"/>
  <c r="H52" i="18"/>
  <c r="I52" i="18"/>
  <c r="J52" i="18"/>
  <c r="K52" i="18"/>
  <c r="L52" i="18"/>
  <c r="M52" i="18"/>
  <c r="N52" i="18"/>
  <c r="O52" i="18"/>
  <c r="P52" i="18"/>
  <c r="Q52" i="18"/>
  <c r="D47" i="18"/>
  <c r="D48" i="18"/>
  <c r="D49" i="18"/>
  <c r="D50" i="18"/>
  <c r="D51" i="18"/>
  <c r="D52" i="18"/>
  <c r="D46" i="18"/>
  <c r="E189" i="26"/>
  <c r="F189" i="26"/>
  <c r="G189" i="26"/>
  <c r="H189" i="26"/>
  <c r="I189" i="26"/>
  <c r="J189" i="26"/>
  <c r="K189" i="26"/>
  <c r="L189" i="26"/>
  <c r="M189" i="26"/>
  <c r="N189" i="26"/>
  <c r="O189" i="26"/>
  <c r="P189" i="26"/>
  <c r="Q189" i="26"/>
  <c r="E190" i="26"/>
  <c r="F190" i="26"/>
  <c r="G190" i="26"/>
  <c r="H190" i="26"/>
  <c r="I190" i="26"/>
  <c r="J190" i="26"/>
  <c r="K190" i="26"/>
  <c r="L190" i="26"/>
  <c r="M190" i="26"/>
  <c r="N190" i="26"/>
  <c r="O190" i="26"/>
  <c r="P190" i="26"/>
  <c r="Q190" i="26"/>
  <c r="D190" i="26"/>
  <c r="D189" i="26"/>
  <c r="E121" i="26"/>
  <c r="F121" i="26"/>
  <c r="G121" i="26"/>
  <c r="H121" i="26"/>
  <c r="I121" i="26"/>
  <c r="J121" i="26"/>
  <c r="K121" i="26"/>
  <c r="L121" i="26"/>
  <c r="M121" i="26"/>
  <c r="N121" i="26"/>
  <c r="O121" i="26"/>
  <c r="P121" i="26"/>
  <c r="Q121" i="26"/>
  <c r="E122" i="26"/>
  <c r="F122" i="26"/>
  <c r="G122" i="26"/>
  <c r="H122" i="26"/>
  <c r="I122" i="26"/>
  <c r="J122" i="26"/>
  <c r="K122" i="26"/>
  <c r="L122" i="26"/>
  <c r="M122" i="26"/>
  <c r="N122" i="26"/>
  <c r="O122" i="26"/>
  <c r="P122" i="26"/>
  <c r="Q122" i="26"/>
  <c r="D122" i="26"/>
  <c r="D121" i="26"/>
  <c r="E53" i="26"/>
  <c r="F53" i="26"/>
  <c r="G53" i="26"/>
  <c r="H53" i="26"/>
  <c r="I53" i="26"/>
  <c r="J53" i="26"/>
  <c r="K53" i="26"/>
  <c r="L53" i="26"/>
  <c r="M53" i="26"/>
  <c r="N53" i="26"/>
  <c r="O53" i="26"/>
  <c r="P53" i="26"/>
  <c r="Q53" i="26"/>
  <c r="E54" i="26"/>
  <c r="F54" i="26"/>
  <c r="G54" i="26"/>
  <c r="H54" i="26"/>
  <c r="I54" i="26"/>
  <c r="J54" i="26"/>
  <c r="K54" i="26"/>
  <c r="L54" i="26"/>
  <c r="M54" i="26"/>
  <c r="N54" i="26"/>
  <c r="O54" i="26"/>
  <c r="P54" i="26"/>
  <c r="Q54" i="26"/>
  <c r="D54" i="26"/>
  <c r="D53" i="26"/>
  <c r="E189" i="25"/>
  <c r="F189" i="25"/>
  <c r="G189" i="25"/>
  <c r="H189" i="25"/>
  <c r="I189" i="25"/>
  <c r="J189" i="25"/>
  <c r="K189" i="25"/>
  <c r="L189" i="25"/>
  <c r="M189" i="25"/>
  <c r="N189" i="25"/>
  <c r="O189" i="25"/>
  <c r="P189" i="25"/>
  <c r="Q189" i="25"/>
  <c r="E190" i="25"/>
  <c r="F190" i="25"/>
  <c r="G190" i="25"/>
  <c r="H190" i="25"/>
  <c r="I190" i="25"/>
  <c r="J190" i="25"/>
  <c r="K190" i="25"/>
  <c r="L190" i="25"/>
  <c r="M190" i="25"/>
  <c r="N190" i="25"/>
  <c r="O190" i="25"/>
  <c r="P190" i="25"/>
  <c r="Q190" i="25"/>
  <c r="D190" i="25"/>
  <c r="D189" i="25"/>
  <c r="E121" i="25"/>
  <c r="F121" i="25"/>
  <c r="G121" i="25"/>
  <c r="H121" i="25"/>
  <c r="I121" i="25"/>
  <c r="J121" i="25"/>
  <c r="K121" i="25"/>
  <c r="L121" i="25"/>
  <c r="M121" i="25"/>
  <c r="N121" i="25"/>
  <c r="O121" i="25"/>
  <c r="P121" i="25"/>
  <c r="Q121" i="25"/>
  <c r="E122" i="25"/>
  <c r="F122" i="25"/>
  <c r="G122" i="25"/>
  <c r="H122" i="25"/>
  <c r="I122" i="25"/>
  <c r="J122" i="25"/>
  <c r="K122" i="25"/>
  <c r="L122" i="25"/>
  <c r="M122" i="25"/>
  <c r="N122" i="25"/>
  <c r="O122" i="25"/>
  <c r="P122" i="25"/>
  <c r="Q122" i="25"/>
  <c r="D122" i="25"/>
  <c r="D121" i="25"/>
  <c r="E53" i="25"/>
  <c r="F53" i="25"/>
  <c r="G53" i="25"/>
  <c r="H53" i="25"/>
  <c r="I53" i="25"/>
  <c r="J53" i="25"/>
  <c r="K53" i="25"/>
  <c r="L53" i="25"/>
  <c r="M53" i="25"/>
  <c r="N53" i="25"/>
  <c r="O53" i="25"/>
  <c r="P53" i="25"/>
  <c r="Q53" i="25"/>
  <c r="E54" i="25"/>
  <c r="F54" i="25"/>
  <c r="G54" i="25"/>
  <c r="H54" i="25"/>
  <c r="I54" i="25"/>
  <c r="J54" i="25"/>
  <c r="K54" i="25"/>
  <c r="L54" i="25"/>
  <c r="M54" i="25"/>
  <c r="N54" i="25"/>
  <c r="O54" i="25"/>
  <c r="P54" i="25"/>
  <c r="Q54" i="25"/>
  <c r="D54" i="25"/>
  <c r="D53" i="25"/>
  <c r="E189" i="24"/>
  <c r="F189" i="24"/>
  <c r="G189" i="24"/>
  <c r="H189" i="24"/>
  <c r="I189" i="24"/>
  <c r="J189" i="24"/>
  <c r="K189" i="24"/>
  <c r="L189" i="24"/>
  <c r="M189" i="24"/>
  <c r="N189" i="24"/>
  <c r="O189" i="24"/>
  <c r="P189" i="24"/>
  <c r="Q189" i="24"/>
  <c r="E190" i="24"/>
  <c r="F190" i="24"/>
  <c r="G190" i="24"/>
  <c r="H190" i="24"/>
  <c r="I190" i="24"/>
  <c r="J190" i="24"/>
  <c r="K190" i="24"/>
  <c r="L190" i="24"/>
  <c r="M190" i="24"/>
  <c r="N190" i="24"/>
  <c r="O190" i="24"/>
  <c r="P190" i="24"/>
  <c r="Q190" i="24"/>
  <c r="D190" i="24"/>
  <c r="D189" i="24"/>
  <c r="E121" i="24"/>
  <c r="F121" i="24"/>
  <c r="G121" i="24"/>
  <c r="H121" i="24"/>
  <c r="I121" i="24"/>
  <c r="J121" i="24"/>
  <c r="K121" i="24"/>
  <c r="L121" i="24"/>
  <c r="M121" i="24"/>
  <c r="N121" i="24"/>
  <c r="O121" i="24"/>
  <c r="P121" i="24"/>
  <c r="Q121" i="24"/>
  <c r="E122" i="24"/>
  <c r="F122" i="24"/>
  <c r="G122" i="24"/>
  <c r="H122" i="24"/>
  <c r="I122" i="24"/>
  <c r="J122" i="24"/>
  <c r="K122" i="24"/>
  <c r="L122" i="24"/>
  <c r="M122" i="24"/>
  <c r="N122" i="24"/>
  <c r="O122" i="24"/>
  <c r="P122" i="24"/>
  <c r="Q122" i="24"/>
  <c r="D122" i="24"/>
  <c r="D121" i="24"/>
  <c r="E53" i="24"/>
  <c r="F53" i="24"/>
  <c r="G53" i="24"/>
  <c r="H53" i="24"/>
  <c r="I53" i="24"/>
  <c r="J53" i="24"/>
  <c r="K53" i="24"/>
  <c r="L53" i="24"/>
  <c r="M53" i="24"/>
  <c r="N53" i="24"/>
  <c r="O53" i="24"/>
  <c r="P53" i="24"/>
  <c r="Q53" i="24"/>
  <c r="E54" i="24"/>
  <c r="F54" i="24"/>
  <c r="G54" i="24"/>
  <c r="H54" i="24"/>
  <c r="I54" i="24"/>
  <c r="J54" i="24"/>
  <c r="K54" i="24"/>
  <c r="L54" i="24"/>
  <c r="M54" i="24"/>
  <c r="N54" i="24"/>
  <c r="O54" i="24"/>
  <c r="P54" i="24"/>
  <c r="Q54" i="24"/>
  <c r="D54" i="24"/>
  <c r="D53" i="24"/>
  <c r="E189" i="23"/>
  <c r="F189" i="23"/>
  <c r="G189" i="23"/>
  <c r="H189" i="23"/>
  <c r="I189" i="23"/>
  <c r="J189" i="23"/>
  <c r="K189" i="23"/>
  <c r="L189" i="23"/>
  <c r="M189" i="23"/>
  <c r="N189" i="23"/>
  <c r="O189" i="23"/>
  <c r="P189" i="23"/>
  <c r="Q189" i="23"/>
  <c r="E190" i="23"/>
  <c r="F190" i="23"/>
  <c r="G190" i="23"/>
  <c r="H190" i="23"/>
  <c r="I190" i="23"/>
  <c r="J190" i="23"/>
  <c r="K190" i="23"/>
  <c r="L190" i="23"/>
  <c r="M190" i="23"/>
  <c r="N190" i="23"/>
  <c r="O190" i="23"/>
  <c r="P190" i="23"/>
  <c r="Q190" i="23"/>
  <c r="D190" i="23"/>
  <c r="D189" i="23"/>
  <c r="E121" i="23"/>
  <c r="F121" i="23"/>
  <c r="G121" i="23"/>
  <c r="H121" i="23"/>
  <c r="I121" i="23"/>
  <c r="J121" i="23"/>
  <c r="K121" i="23"/>
  <c r="L121" i="23"/>
  <c r="M121" i="23"/>
  <c r="N121" i="23"/>
  <c r="O121" i="23"/>
  <c r="P121" i="23"/>
  <c r="Q121" i="23"/>
  <c r="E122" i="23"/>
  <c r="F122" i="23"/>
  <c r="G122" i="23"/>
  <c r="H122" i="23"/>
  <c r="I122" i="23"/>
  <c r="J122" i="23"/>
  <c r="K122" i="23"/>
  <c r="L122" i="23"/>
  <c r="M122" i="23"/>
  <c r="N122" i="23"/>
  <c r="O122" i="23"/>
  <c r="P122" i="23"/>
  <c r="Q122" i="23"/>
  <c r="D122" i="23"/>
  <c r="D121" i="23"/>
  <c r="E53" i="23"/>
  <c r="F53" i="23"/>
  <c r="G53" i="23"/>
  <c r="H53" i="23"/>
  <c r="I53" i="23"/>
  <c r="J53" i="23"/>
  <c r="K53" i="23"/>
  <c r="L53" i="23"/>
  <c r="M53" i="23"/>
  <c r="N53" i="23"/>
  <c r="O53" i="23"/>
  <c r="P53" i="23"/>
  <c r="Q53" i="23"/>
  <c r="E54" i="23"/>
  <c r="F54" i="23"/>
  <c r="G54" i="23"/>
  <c r="H54" i="23"/>
  <c r="I54" i="23"/>
  <c r="J54" i="23"/>
  <c r="K54" i="23"/>
  <c r="L54" i="23"/>
  <c r="M54" i="23"/>
  <c r="N54" i="23"/>
  <c r="O54" i="23"/>
  <c r="P54" i="23"/>
  <c r="Q54" i="23"/>
  <c r="D54" i="23"/>
  <c r="D53" i="23"/>
  <c r="E189" i="22"/>
  <c r="F189" i="22"/>
  <c r="G189" i="22"/>
  <c r="H189" i="22"/>
  <c r="I189" i="22"/>
  <c r="J189" i="22"/>
  <c r="K189" i="22"/>
  <c r="L189" i="22"/>
  <c r="M189" i="22"/>
  <c r="N189" i="22"/>
  <c r="O189" i="22"/>
  <c r="P189" i="22"/>
  <c r="Q189" i="22"/>
  <c r="E190" i="22"/>
  <c r="F190" i="22"/>
  <c r="G190" i="22"/>
  <c r="H190" i="22"/>
  <c r="I190" i="22"/>
  <c r="J190" i="22"/>
  <c r="K190" i="22"/>
  <c r="L190" i="22"/>
  <c r="M190" i="22"/>
  <c r="N190" i="22"/>
  <c r="O190" i="22"/>
  <c r="P190" i="22"/>
  <c r="Q190" i="22"/>
  <c r="D190" i="22"/>
  <c r="D189" i="22"/>
  <c r="E121" i="22"/>
  <c r="F121" i="22"/>
  <c r="G121" i="22"/>
  <c r="H121" i="22"/>
  <c r="I121" i="22"/>
  <c r="J121" i="22"/>
  <c r="K121" i="22"/>
  <c r="L121" i="22"/>
  <c r="M121" i="22"/>
  <c r="N121" i="22"/>
  <c r="O121" i="22"/>
  <c r="P121" i="22"/>
  <c r="Q121" i="22"/>
  <c r="E122" i="22"/>
  <c r="F122" i="22"/>
  <c r="G122" i="22"/>
  <c r="H122" i="22"/>
  <c r="I122" i="22"/>
  <c r="J122" i="22"/>
  <c r="K122" i="22"/>
  <c r="L122" i="22"/>
  <c r="M122" i="22"/>
  <c r="N122" i="22"/>
  <c r="O122" i="22"/>
  <c r="P122" i="22"/>
  <c r="Q122" i="22"/>
  <c r="D122" i="22"/>
  <c r="D121" i="22"/>
  <c r="E53" i="22"/>
  <c r="F53" i="22"/>
  <c r="G53" i="22"/>
  <c r="H53" i="22"/>
  <c r="I53" i="22"/>
  <c r="J53" i="22"/>
  <c r="K53" i="22"/>
  <c r="L53" i="22"/>
  <c r="M53" i="22"/>
  <c r="N53" i="22"/>
  <c r="O53" i="22"/>
  <c r="P53" i="22"/>
  <c r="Q53" i="22"/>
  <c r="E54" i="22"/>
  <c r="F54" i="22"/>
  <c r="G54" i="22"/>
  <c r="H54" i="22"/>
  <c r="I54" i="22"/>
  <c r="J54" i="22"/>
  <c r="K54" i="22"/>
  <c r="L54" i="22"/>
  <c r="M54" i="22"/>
  <c r="N54" i="22"/>
  <c r="O54" i="22"/>
  <c r="P54" i="22"/>
  <c r="Q54" i="22"/>
  <c r="D54" i="22"/>
  <c r="D53" i="22"/>
  <c r="E189" i="18"/>
  <c r="F189" i="18"/>
  <c r="G189" i="18"/>
  <c r="H189" i="18"/>
  <c r="I189" i="18"/>
  <c r="J189" i="18"/>
  <c r="K189" i="18"/>
  <c r="L189" i="18"/>
  <c r="M189" i="18"/>
  <c r="N189" i="18"/>
  <c r="O189" i="18"/>
  <c r="P189" i="18"/>
  <c r="Q189" i="18"/>
  <c r="E190" i="18"/>
  <c r="F190" i="18"/>
  <c r="G190" i="18"/>
  <c r="H190" i="18"/>
  <c r="I190" i="18"/>
  <c r="J190" i="18"/>
  <c r="K190" i="18"/>
  <c r="L190" i="18"/>
  <c r="M190" i="18"/>
  <c r="N190" i="18"/>
  <c r="O190" i="18"/>
  <c r="P190" i="18"/>
  <c r="Q190" i="18"/>
  <c r="D190" i="18"/>
  <c r="D189" i="18"/>
  <c r="E121" i="18"/>
  <c r="F121" i="18"/>
  <c r="G121" i="18"/>
  <c r="H121" i="18"/>
  <c r="I121" i="18"/>
  <c r="J121" i="18"/>
  <c r="K121" i="18"/>
  <c r="L121" i="18"/>
  <c r="M121" i="18"/>
  <c r="N121" i="18"/>
  <c r="O121" i="18"/>
  <c r="P121" i="18"/>
  <c r="Q121" i="18"/>
  <c r="E122" i="18"/>
  <c r="F122" i="18"/>
  <c r="G122" i="18"/>
  <c r="H122" i="18"/>
  <c r="I122" i="18"/>
  <c r="J122" i="18"/>
  <c r="K122" i="18"/>
  <c r="L122" i="18"/>
  <c r="M122" i="18"/>
  <c r="N122" i="18"/>
  <c r="O122" i="18"/>
  <c r="P122" i="18"/>
  <c r="Q122" i="18"/>
  <c r="D122" i="18"/>
  <c r="D121" i="18"/>
  <c r="E53" i="18"/>
  <c r="F53" i="18"/>
  <c r="G53" i="18"/>
  <c r="H53" i="18"/>
  <c r="I53" i="18"/>
  <c r="J53" i="18"/>
  <c r="K53" i="18"/>
  <c r="L53" i="18"/>
  <c r="M53" i="18"/>
  <c r="N53" i="18"/>
  <c r="O53" i="18"/>
  <c r="P53" i="18"/>
  <c r="Q53" i="18"/>
  <c r="E54" i="18"/>
  <c r="F54" i="18"/>
  <c r="G54" i="18"/>
  <c r="H54" i="18"/>
  <c r="I54" i="18"/>
  <c r="J54" i="18"/>
  <c r="K54" i="18"/>
  <c r="L54" i="18"/>
  <c r="M54" i="18"/>
  <c r="N54" i="18"/>
  <c r="O54" i="18"/>
  <c r="P54" i="18"/>
  <c r="Q54" i="18"/>
  <c r="D53" i="18"/>
  <c r="D54" i="18"/>
  <c r="D124" i="18"/>
  <c r="D123" i="18"/>
  <c r="D56" i="18"/>
  <c r="D55" i="18"/>
  <c r="E201" i="26"/>
  <c r="F201" i="26"/>
  <c r="G201" i="26"/>
  <c r="H201" i="26"/>
  <c r="I201" i="26"/>
  <c r="J201" i="26"/>
  <c r="K201" i="26"/>
  <c r="L201" i="26"/>
  <c r="M201" i="26"/>
  <c r="N201" i="26"/>
  <c r="O201" i="26"/>
  <c r="P201" i="26"/>
  <c r="Q201" i="26"/>
  <c r="E202" i="26"/>
  <c r="F202" i="26"/>
  <c r="G202" i="26"/>
  <c r="H202" i="26"/>
  <c r="I202" i="26"/>
  <c r="J202" i="26"/>
  <c r="K202" i="26"/>
  <c r="L202" i="26"/>
  <c r="M202" i="26"/>
  <c r="N202" i="26"/>
  <c r="O202" i="26"/>
  <c r="P202" i="26"/>
  <c r="Q202" i="26"/>
  <c r="E203" i="26"/>
  <c r="F203" i="26"/>
  <c r="G203" i="26"/>
  <c r="H203" i="26"/>
  <c r="I203" i="26"/>
  <c r="J203" i="26"/>
  <c r="K203" i="26"/>
  <c r="L203" i="26"/>
  <c r="M203" i="26"/>
  <c r="N203" i="26"/>
  <c r="O203" i="26"/>
  <c r="P203" i="26"/>
  <c r="Q203" i="26"/>
  <c r="E204" i="26"/>
  <c r="F204" i="26"/>
  <c r="G204" i="26"/>
  <c r="H204" i="26"/>
  <c r="I204" i="26"/>
  <c r="J204" i="26"/>
  <c r="K204" i="26"/>
  <c r="L204" i="26"/>
  <c r="M204" i="26"/>
  <c r="N204" i="26"/>
  <c r="O204" i="26"/>
  <c r="P204" i="26"/>
  <c r="Q204" i="26"/>
  <c r="D203" i="26"/>
  <c r="D204" i="26"/>
  <c r="D202" i="26"/>
  <c r="D201" i="26"/>
  <c r="E133" i="26"/>
  <c r="F133" i="26"/>
  <c r="G133" i="26"/>
  <c r="H133" i="26"/>
  <c r="I133" i="26"/>
  <c r="J133" i="26"/>
  <c r="K133" i="26"/>
  <c r="L133" i="26"/>
  <c r="M133" i="26"/>
  <c r="N133" i="26"/>
  <c r="O133" i="26"/>
  <c r="P133" i="26"/>
  <c r="Q133" i="26"/>
  <c r="E134" i="26"/>
  <c r="F134" i="26"/>
  <c r="G134" i="26"/>
  <c r="H134" i="26"/>
  <c r="I134" i="26"/>
  <c r="J134" i="26"/>
  <c r="K134" i="26"/>
  <c r="L134" i="26"/>
  <c r="M134" i="26"/>
  <c r="N134" i="26"/>
  <c r="O134" i="26"/>
  <c r="P134" i="26"/>
  <c r="Q134" i="26"/>
  <c r="E135" i="26"/>
  <c r="F135" i="26"/>
  <c r="G135" i="26"/>
  <c r="H135" i="26"/>
  <c r="I135" i="26"/>
  <c r="J135" i="26"/>
  <c r="K135" i="26"/>
  <c r="L135" i="26"/>
  <c r="M135" i="26"/>
  <c r="N135" i="26"/>
  <c r="O135" i="26"/>
  <c r="P135" i="26"/>
  <c r="Q135" i="26"/>
  <c r="E136" i="26"/>
  <c r="F136" i="26"/>
  <c r="G136" i="26"/>
  <c r="H136" i="26"/>
  <c r="I136" i="26"/>
  <c r="J136" i="26"/>
  <c r="K136" i="26"/>
  <c r="L136" i="26"/>
  <c r="M136" i="26"/>
  <c r="N136" i="26"/>
  <c r="O136" i="26"/>
  <c r="P136" i="26"/>
  <c r="Q136" i="26"/>
  <c r="D135" i="26"/>
  <c r="D136" i="26"/>
  <c r="D134" i="26"/>
  <c r="D133" i="26"/>
  <c r="E65" i="26"/>
  <c r="F65" i="26"/>
  <c r="G65" i="26"/>
  <c r="H65" i="26"/>
  <c r="I65" i="26"/>
  <c r="J65" i="26"/>
  <c r="K65" i="26"/>
  <c r="L65" i="26"/>
  <c r="M65" i="26"/>
  <c r="N65" i="26"/>
  <c r="O65" i="26"/>
  <c r="P65" i="26"/>
  <c r="Q65" i="26"/>
  <c r="E66" i="26"/>
  <c r="F66" i="26"/>
  <c r="G66" i="26"/>
  <c r="H66" i="26"/>
  <c r="I66" i="26"/>
  <c r="J66" i="26"/>
  <c r="K66" i="26"/>
  <c r="L66" i="26"/>
  <c r="M66" i="26"/>
  <c r="N66" i="26"/>
  <c r="O66" i="26"/>
  <c r="P66" i="26"/>
  <c r="Q66" i="26"/>
  <c r="E67" i="26"/>
  <c r="F67" i="26"/>
  <c r="G67" i="26"/>
  <c r="H67" i="26"/>
  <c r="I67" i="26"/>
  <c r="J67" i="26"/>
  <c r="K67" i="26"/>
  <c r="L67" i="26"/>
  <c r="M67" i="26"/>
  <c r="N67" i="26"/>
  <c r="O67" i="26"/>
  <c r="P67" i="26"/>
  <c r="Q67" i="26"/>
  <c r="E68" i="26"/>
  <c r="F68" i="26"/>
  <c r="G68" i="26"/>
  <c r="H68" i="26"/>
  <c r="I68" i="26"/>
  <c r="J68" i="26"/>
  <c r="K68" i="26"/>
  <c r="L68" i="26"/>
  <c r="M68" i="26"/>
  <c r="N68" i="26"/>
  <c r="O68" i="26"/>
  <c r="P68" i="26"/>
  <c r="Q68" i="26"/>
  <c r="D67" i="26"/>
  <c r="D68" i="26"/>
  <c r="D66" i="26"/>
  <c r="D65" i="26"/>
  <c r="E201" i="25"/>
  <c r="F201" i="25"/>
  <c r="G201" i="25"/>
  <c r="H201" i="25"/>
  <c r="I201" i="25"/>
  <c r="J201" i="25"/>
  <c r="K201" i="25"/>
  <c r="L201" i="25"/>
  <c r="M201" i="25"/>
  <c r="N201" i="25"/>
  <c r="O201" i="25"/>
  <c r="P201" i="25"/>
  <c r="Q201" i="25"/>
  <c r="E202" i="25"/>
  <c r="F202" i="25"/>
  <c r="G202" i="25"/>
  <c r="H202" i="25"/>
  <c r="I202" i="25"/>
  <c r="J202" i="25"/>
  <c r="K202" i="25"/>
  <c r="L202" i="25"/>
  <c r="M202" i="25"/>
  <c r="N202" i="25"/>
  <c r="O202" i="25"/>
  <c r="P202" i="25"/>
  <c r="Q202" i="25"/>
  <c r="E203" i="25"/>
  <c r="F203" i="25"/>
  <c r="G203" i="25"/>
  <c r="H203" i="25"/>
  <c r="I203" i="25"/>
  <c r="J203" i="25"/>
  <c r="K203" i="25"/>
  <c r="L203" i="25"/>
  <c r="M203" i="25"/>
  <c r="N203" i="25"/>
  <c r="O203" i="25"/>
  <c r="P203" i="25"/>
  <c r="Q203" i="25"/>
  <c r="E204" i="25"/>
  <c r="F204" i="25"/>
  <c r="G204" i="25"/>
  <c r="H204" i="25"/>
  <c r="I204" i="25"/>
  <c r="J204" i="25"/>
  <c r="K204" i="25"/>
  <c r="L204" i="25"/>
  <c r="M204" i="25"/>
  <c r="N204" i="25"/>
  <c r="O204" i="25"/>
  <c r="P204" i="25"/>
  <c r="Q204" i="25"/>
  <c r="D203" i="25"/>
  <c r="D204" i="25"/>
  <c r="D202" i="25"/>
  <c r="D201" i="25"/>
  <c r="E133" i="25"/>
  <c r="F133" i="25"/>
  <c r="G133" i="25"/>
  <c r="H133" i="25"/>
  <c r="I133" i="25"/>
  <c r="J133" i="25"/>
  <c r="K133" i="25"/>
  <c r="L133" i="25"/>
  <c r="M133" i="25"/>
  <c r="N133" i="25"/>
  <c r="O133" i="25"/>
  <c r="P133" i="25"/>
  <c r="Q133" i="25"/>
  <c r="E134" i="25"/>
  <c r="F134" i="25"/>
  <c r="G134" i="25"/>
  <c r="H134" i="25"/>
  <c r="I134" i="25"/>
  <c r="J134" i="25"/>
  <c r="K134" i="25"/>
  <c r="L134" i="25"/>
  <c r="M134" i="25"/>
  <c r="N134" i="25"/>
  <c r="O134" i="25"/>
  <c r="P134" i="25"/>
  <c r="Q134" i="25"/>
  <c r="E135" i="25"/>
  <c r="F135" i="25"/>
  <c r="G135" i="25"/>
  <c r="H135" i="25"/>
  <c r="I135" i="25"/>
  <c r="J135" i="25"/>
  <c r="K135" i="25"/>
  <c r="L135" i="25"/>
  <c r="M135" i="25"/>
  <c r="N135" i="25"/>
  <c r="O135" i="25"/>
  <c r="P135" i="25"/>
  <c r="Q135" i="25"/>
  <c r="E136" i="25"/>
  <c r="F136" i="25"/>
  <c r="G136" i="25"/>
  <c r="H136" i="25"/>
  <c r="I136" i="25"/>
  <c r="J136" i="25"/>
  <c r="K136" i="25"/>
  <c r="L136" i="25"/>
  <c r="M136" i="25"/>
  <c r="N136" i="25"/>
  <c r="O136" i="25"/>
  <c r="P136" i="25"/>
  <c r="Q136" i="25"/>
  <c r="D135" i="25"/>
  <c r="D136" i="25"/>
  <c r="D134" i="25"/>
  <c r="D133" i="25"/>
  <c r="E65" i="25"/>
  <c r="F65" i="25"/>
  <c r="G65" i="25"/>
  <c r="H65" i="25"/>
  <c r="I65" i="25"/>
  <c r="J65" i="25"/>
  <c r="K65" i="25"/>
  <c r="L65" i="25"/>
  <c r="M65" i="25"/>
  <c r="N65" i="25"/>
  <c r="O65" i="25"/>
  <c r="P65" i="25"/>
  <c r="Q65" i="25"/>
  <c r="E66" i="25"/>
  <c r="F66" i="25"/>
  <c r="G66" i="25"/>
  <c r="H66" i="25"/>
  <c r="I66" i="25"/>
  <c r="J66" i="25"/>
  <c r="K66" i="25"/>
  <c r="L66" i="25"/>
  <c r="M66" i="25"/>
  <c r="N66" i="25"/>
  <c r="O66" i="25"/>
  <c r="P66" i="25"/>
  <c r="Q66" i="25"/>
  <c r="E67" i="25"/>
  <c r="F67" i="25"/>
  <c r="G67" i="25"/>
  <c r="H67" i="25"/>
  <c r="I67" i="25"/>
  <c r="J67" i="25"/>
  <c r="K67" i="25"/>
  <c r="L67" i="25"/>
  <c r="M67" i="25"/>
  <c r="N67" i="25"/>
  <c r="O67" i="25"/>
  <c r="P67" i="25"/>
  <c r="Q67" i="25"/>
  <c r="E68" i="25"/>
  <c r="F68" i="25"/>
  <c r="G68" i="25"/>
  <c r="H68" i="25"/>
  <c r="I68" i="25"/>
  <c r="J68" i="25"/>
  <c r="K68" i="25"/>
  <c r="L68" i="25"/>
  <c r="M68" i="25"/>
  <c r="N68" i="25"/>
  <c r="O68" i="25"/>
  <c r="P68" i="25"/>
  <c r="Q68" i="25"/>
  <c r="D67" i="25"/>
  <c r="D68" i="25"/>
  <c r="D66" i="25"/>
  <c r="D65" i="25"/>
  <c r="E201" i="24"/>
  <c r="F201" i="24"/>
  <c r="G201" i="24"/>
  <c r="H201" i="24"/>
  <c r="I201" i="24"/>
  <c r="J201" i="24"/>
  <c r="K201" i="24"/>
  <c r="L201" i="24"/>
  <c r="M201" i="24"/>
  <c r="N201" i="24"/>
  <c r="O201" i="24"/>
  <c r="P201" i="24"/>
  <c r="Q201" i="24"/>
  <c r="E202" i="24"/>
  <c r="F202" i="24"/>
  <c r="G202" i="24"/>
  <c r="H202" i="24"/>
  <c r="I202" i="24"/>
  <c r="J202" i="24"/>
  <c r="K202" i="24"/>
  <c r="L202" i="24"/>
  <c r="M202" i="24"/>
  <c r="N202" i="24"/>
  <c r="O202" i="24"/>
  <c r="P202" i="24"/>
  <c r="Q202" i="24"/>
  <c r="E203" i="24"/>
  <c r="F203" i="24"/>
  <c r="G203" i="24"/>
  <c r="H203" i="24"/>
  <c r="I203" i="24"/>
  <c r="J203" i="24"/>
  <c r="K203" i="24"/>
  <c r="L203" i="24"/>
  <c r="M203" i="24"/>
  <c r="N203" i="24"/>
  <c r="O203" i="24"/>
  <c r="P203" i="24"/>
  <c r="Q203" i="24"/>
  <c r="E204" i="24"/>
  <c r="F204" i="24"/>
  <c r="G204" i="24"/>
  <c r="H204" i="24"/>
  <c r="I204" i="24"/>
  <c r="J204" i="24"/>
  <c r="K204" i="24"/>
  <c r="L204" i="24"/>
  <c r="M204" i="24"/>
  <c r="N204" i="24"/>
  <c r="O204" i="24"/>
  <c r="P204" i="24"/>
  <c r="Q204" i="24"/>
  <c r="D203" i="24"/>
  <c r="D204" i="24"/>
  <c r="D202" i="24"/>
  <c r="D201" i="24"/>
  <c r="E133" i="24"/>
  <c r="F133" i="24"/>
  <c r="G133" i="24"/>
  <c r="H133" i="24"/>
  <c r="I133" i="24"/>
  <c r="J133" i="24"/>
  <c r="K133" i="24"/>
  <c r="L133" i="24"/>
  <c r="M133" i="24"/>
  <c r="N133" i="24"/>
  <c r="O133" i="24"/>
  <c r="P133" i="24"/>
  <c r="Q133" i="24"/>
  <c r="E134" i="24"/>
  <c r="F134" i="24"/>
  <c r="G134" i="24"/>
  <c r="H134" i="24"/>
  <c r="I134" i="24"/>
  <c r="J134" i="24"/>
  <c r="K134" i="24"/>
  <c r="L134" i="24"/>
  <c r="M134" i="24"/>
  <c r="N134" i="24"/>
  <c r="O134" i="24"/>
  <c r="P134" i="24"/>
  <c r="Q134" i="24"/>
  <c r="E135" i="24"/>
  <c r="F135" i="24"/>
  <c r="G135" i="24"/>
  <c r="H135" i="24"/>
  <c r="I135" i="24"/>
  <c r="J135" i="24"/>
  <c r="K135" i="24"/>
  <c r="L135" i="24"/>
  <c r="M135" i="24"/>
  <c r="N135" i="24"/>
  <c r="O135" i="24"/>
  <c r="P135" i="24"/>
  <c r="Q135" i="24"/>
  <c r="E136" i="24"/>
  <c r="F136" i="24"/>
  <c r="G136" i="24"/>
  <c r="H136" i="24"/>
  <c r="I136" i="24"/>
  <c r="J136" i="24"/>
  <c r="K136" i="24"/>
  <c r="L136" i="24"/>
  <c r="M136" i="24"/>
  <c r="N136" i="24"/>
  <c r="O136" i="24"/>
  <c r="P136" i="24"/>
  <c r="Q136" i="24"/>
  <c r="D135" i="24"/>
  <c r="D136" i="24"/>
  <c r="D134" i="24"/>
  <c r="D133" i="24"/>
  <c r="E65" i="24"/>
  <c r="F65" i="24"/>
  <c r="G65" i="24"/>
  <c r="H65" i="24"/>
  <c r="I65" i="24"/>
  <c r="J65" i="24"/>
  <c r="K65" i="24"/>
  <c r="L65" i="24"/>
  <c r="M65" i="24"/>
  <c r="N65" i="24"/>
  <c r="O65" i="24"/>
  <c r="P65" i="24"/>
  <c r="Q65" i="24"/>
  <c r="E66" i="24"/>
  <c r="F66" i="24"/>
  <c r="G66" i="24"/>
  <c r="H66" i="24"/>
  <c r="I66" i="24"/>
  <c r="J66" i="24"/>
  <c r="K66" i="24"/>
  <c r="L66" i="24"/>
  <c r="M66" i="24"/>
  <c r="N66" i="24"/>
  <c r="O66" i="24"/>
  <c r="P66" i="24"/>
  <c r="Q66" i="24"/>
  <c r="E67" i="24"/>
  <c r="F67" i="24"/>
  <c r="G67" i="24"/>
  <c r="H67" i="24"/>
  <c r="I67" i="24"/>
  <c r="J67" i="24"/>
  <c r="K67" i="24"/>
  <c r="L67" i="24"/>
  <c r="M67" i="24"/>
  <c r="N67" i="24"/>
  <c r="O67" i="24"/>
  <c r="P67" i="24"/>
  <c r="Q67" i="24"/>
  <c r="E68" i="24"/>
  <c r="F68" i="24"/>
  <c r="G68" i="24"/>
  <c r="H68" i="24"/>
  <c r="I68" i="24"/>
  <c r="J68" i="24"/>
  <c r="K68" i="24"/>
  <c r="L68" i="24"/>
  <c r="M68" i="24"/>
  <c r="N68" i="24"/>
  <c r="O68" i="24"/>
  <c r="P68" i="24"/>
  <c r="Q68" i="24"/>
  <c r="D67" i="24"/>
  <c r="D68" i="24"/>
  <c r="D66" i="24"/>
  <c r="D65" i="24"/>
  <c r="E201" i="23"/>
  <c r="F201" i="23"/>
  <c r="G201" i="23"/>
  <c r="H201" i="23"/>
  <c r="I201" i="23"/>
  <c r="J201" i="23"/>
  <c r="K201" i="23"/>
  <c r="L201" i="23"/>
  <c r="M201" i="23"/>
  <c r="N201" i="23"/>
  <c r="O201" i="23"/>
  <c r="P201" i="23"/>
  <c r="Q201" i="23"/>
  <c r="E202" i="23"/>
  <c r="F202" i="23"/>
  <c r="G202" i="23"/>
  <c r="H202" i="23"/>
  <c r="I202" i="23"/>
  <c r="J202" i="23"/>
  <c r="K202" i="23"/>
  <c r="L202" i="23"/>
  <c r="M202" i="23"/>
  <c r="N202" i="23"/>
  <c r="O202" i="23"/>
  <c r="P202" i="23"/>
  <c r="Q202" i="23"/>
  <c r="E203" i="23"/>
  <c r="F203" i="23"/>
  <c r="G203" i="23"/>
  <c r="H203" i="23"/>
  <c r="I203" i="23"/>
  <c r="J203" i="23"/>
  <c r="K203" i="23"/>
  <c r="L203" i="23"/>
  <c r="M203" i="23"/>
  <c r="N203" i="23"/>
  <c r="O203" i="23"/>
  <c r="P203" i="23"/>
  <c r="Q203" i="23"/>
  <c r="E204" i="23"/>
  <c r="F204" i="23"/>
  <c r="G204" i="23"/>
  <c r="H204" i="23"/>
  <c r="I204" i="23"/>
  <c r="J204" i="23"/>
  <c r="K204" i="23"/>
  <c r="L204" i="23"/>
  <c r="M204" i="23"/>
  <c r="N204" i="23"/>
  <c r="O204" i="23"/>
  <c r="P204" i="23"/>
  <c r="Q204" i="23"/>
  <c r="D203" i="23"/>
  <c r="D204" i="23"/>
  <c r="D202" i="23"/>
  <c r="D201" i="23"/>
  <c r="E133" i="23"/>
  <c r="F133" i="23"/>
  <c r="G133" i="23"/>
  <c r="H133" i="23"/>
  <c r="I133" i="23"/>
  <c r="J133" i="23"/>
  <c r="K133" i="23"/>
  <c r="L133" i="23"/>
  <c r="M133" i="23"/>
  <c r="N133" i="23"/>
  <c r="O133" i="23"/>
  <c r="P133" i="23"/>
  <c r="Q133" i="23"/>
  <c r="E134" i="23"/>
  <c r="F134" i="23"/>
  <c r="G134" i="23"/>
  <c r="H134" i="23"/>
  <c r="I134" i="23"/>
  <c r="J134" i="23"/>
  <c r="K134" i="23"/>
  <c r="L134" i="23"/>
  <c r="M134" i="23"/>
  <c r="N134" i="23"/>
  <c r="O134" i="23"/>
  <c r="P134" i="23"/>
  <c r="Q134" i="23"/>
  <c r="E135" i="23"/>
  <c r="F135" i="23"/>
  <c r="G135" i="23"/>
  <c r="H135" i="23"/>
  <c r="I135" i="23"/>
  <c r="J135" i="23"/>
  <c r="K135" i="23"/>
  <c r="L135" i="23"/>
  <c r="M135" i="23"/>
  <c r="N135" i="23"/>
  <c r="O135" i="23"/>
  <c r="P135" i="23"/>
  <c r="Q135" i="23"/>
  <c r="E136" i="23"/>
  <c r="F136" i="23"/>
  <c r="G136" i="23"/>
  <c r="H136" i="23"/>
  <c r="I136" i="23"/>
  <c r="J136" i="23"/>
  <c r="K136" i="23"/>
  <c r="L136" i="23"/>
  <c r="M136" i="23"/>
  <c r="N136" i="23"/>
  <c r="O136" i="23"/>
  <c r="P136" i="23"/>
  <c r="Q136" i="23"/>
  <c r="D135" i="23"/>
  <c r="D136" i="23"/>
  <c r="D134" i="23"/>
  <c r="D133" i="23"/>
  <c r="E65" i="23"/>
  <c r="F65" i="23"/>
  <c r="G65" i="23"/>
  <c r="H65" i="23"/>
  <c r="I65" i="23"/>
  <c r="J65" i="23"/>
  <c r="K65" i="23"/>
  <c r="L65" i="23"/>
  <c r="M65" i="23"/>
  <c r="N65" i="23"/>
  <c r="O65" i="23"/>
  <c r="P65" i="23"/>
  <c r="Q65" i="23"/>
  <c r="E66" i="23"/>
  <c r="F66" i="23"/>
  <c r="G66" i="23"/>
  <c r="H66" i="23"/>
  <c r="I66" i="23"/>
  <c r="J66" i="23"/>
  <c r="K66" i="23"/>
  <c r="L66" i="23"/>
  <c r="M66" i="23"/>
  <c r="N66" i="23"/>
  <c r="O66" i="23"/>
  <c r="P66" i="23"/>
  <c r="Q66" i="23"/>
  <c r="E67" i="23"/>
  <c r="F67" i="23"/>
  <c r="G67" i="23"/>
  <c r="H67" i="23"/>
  <c r="I67" i="23"/>
  <c r="J67" i="23"/>
  <c r="K67" i="23"/>
  <c r="L67" i="23"/>
  <c r="M67" i="23"/>
  <c r="N67" i="23"/>
  <c r="O67" i="23"/>
  <c r="P67" i="23"/>
  <c r="Q67" i="23"/>
  <c r="E68" i="23"/>
  <c r="F68" i="23"/>
  <c r="G68" i="23"/>
  <c r="H68" i="23"/>
  <c r="I68" i="23"/>
  <c r="J68" i="23"/>
  <c r="K68" i="23"/>
  <c r="L68" i="23"/>
  <c r="M68" i="23"/>
  <c r="N68" i="23"/>
  <c r="O68" i="23"/>
  <c r="P68" i="23"/>
  <c r="Q68" i="23"/>
  <c r="D67" i="23"/>
  <c r="D68" i="23"/>
  <c r="D66" i="23"/>
  <c r="D65" i="23"/>
  <c r="E201" i="22"/>
  <c r="F201" i="22"/>
  <c r="G201" i="22"/>
  <c r="H201" i="22"/>
  <c r="I201" i="22"/>
  <c r="J201" i="22"/>
  <c r="K201" i="22"/>
  <c r="L201" i="22"/>
  <c r="M201" i="22"/>
  <c r="N201" i="22"/>
  <c r="O201" i="22"/>
  <c r="P201" i="22"/>
  <c r="Q201" i="22"/>
  <c r="E202" i="22"/>
  <c r="F202" i="22"/>
  <c r="G202" i="22"/>
  <c r="H202" i="22"/>
  <c r="I202" i="22"/>
  <c r="J202" i="22"/>
  <c r="K202" i="22"/>
  <c r="L202" i="22"/>
  <c r="M202" i="22"/>
  <c r="N202" i="22"/>
  <c r="O202" i="22"/>
  <c r="P202" i="22"/>
  <c r="Q202" i="22"/>
  <c r="E203" i="22"/>
  <c r="F203" i="22"/>
  <c r="G203" i="22"/>
  <c r="H203" i="22"/>
  <c r="I203" i="22"/>
  <c r="J203" i="22"/>
  <c r="K203" i="22"/>
  <c r="L203" i="22"/>
  <c r="M203" i="22"/>
  <c r="N203" i="22"/>
  <c r="O203" i="22"/>
  <c r="P203" i="22"/>
  <c r="Q203" i="22"/>
  <c r="E204" i="22"/>
  <c r="F204" i="22"/>
  <c r="G204" i="22"/>
  <c r="H204" i="22"/>
  <c r="I204" i="22"/>
  <c r="J204" i="22"/>
  <c r="K204" i="22"/>
  <c r="L204" i="22"/>
  <c r="M204" i="22"/>
  <c r="N204" i="22"/>
  <c r="O204" i="22"/>
  <c r="P204" i="22"/>
  <c r="Q204" i="22"/>
  <c r="D203" i="22"/>
  <c r="D204" i="22"/>
  <c r="D202" i="22"/>
  <c r="D201" i="22"/>
  <c r="E133" i="22"/>
  <c r="F133" i="22"/>
  <c r="G133" i="22"/>
  <c r="H133" i="22"/>
  <c r="I133" i="22"/>
  <c r="J133" i="22"/>
  <c r="K133" i="22"/>
  <c r="L133" i="22"/>
  <c r="M133" i="22"/>
  <c r="N133" i="22"/>
  <c r="O133" i="22"/>
  <c r="P133" i="22"/>
  <c r="Q133" i="22"/>
  <c r="E134" i="22"/>
  <c r="F134" i="22"/>
  <c r="G134" i="22"/>
  <c r="H134" i="22"/>
  <c r="I134" i="22"/>
  <c r="J134" i="22"/>
  <c r="K134" i="22"/>
  <c r="L134" i="22"/>
  <c r="M134" i="22"/>
  <c r="N134" i="22"/>
  <c r="O134" i="22"/>
  <c r="P134" i="22"/>
  <c r="Q134" i="22"/>
  <c r="E135" i="22"/>
  <c r="F135" i="22"/>
  <c r="G135" i="22"/>
  <c r="H135" i="22"/>
  <c r="I135" i="22"/>
  <c r="J135" i="22"/>
  <c r="K135" i="22"/>
  <c r="L135" i="22"/>
  <c r="M135" i="22"/>
  <c r="N135" i="22"/>
  <c r="O135" i="22"/>
  <c r="P135" i="22"/>
  <c r="Q135" i="22"/>
  <c r="E136" i="22"/>
  <c r="F136" i="22"/>
  <c r="G136" i="22"/>
  <c r="H136" i="22"/>
  <c r="I136" i="22"/>
  <c r="J136" i="22"/>
  <c r="K136" i="22"/>
  <c r="L136" i="22"/>
  <c r="M136" i="22"/>
  <c r="N136" i="22"/>
  <c r="O136" i="22"/>
  <c r="P136" i="22"/>
  <c r="Q136" i="22"/>
  <c r="D135" i="22"/>
  <c r="D136" i="22"/>
  <c r="D134" i="22"/>
  <c r="D133" i="22"/>
  <c r="E65" i="22"/>
  <c r="F65" i="22"/>
  <c r="G65" i="22"/>
  <c r="H65" i="22"/>
  <c r="I65" i="22"/>
  <c r="J65" i="22"/>
  <c r="K65" i="22"/>
  <c r="L65" i="22"/>
  <c r="M65" i="22"/>
  <c r="N65" i="22"/>
  <c r="O65" i="22"/>
  <c r="P65" i="22"/>
  <c r="Q65" i="22"/>
  <c r="E66" i="22"/>
  <c r="F66" i="22"/>
  <c r="G66" i="22"/>
  <c r="H66" i="22"/>
  <c r="I66" i="22"/>
  <c r="J66" i="22"/>
  <c r="K66" i="22"/>
  <c r="L66" i="22"/>
  <c r="M66" i="22"/>
  <c r="N66" i="22"/>
  <c r="O66" i="22"/>
  <c r="P66" i="22"/>
  <c r="Q66" i="22"/>
  <c r="E67" i="22"/>
  <c r="F67" i="22"/>
  <c r="G67" i="22"/>
  <c r="H67" i="22"/>
  <c r="I67" i="22"/>
  <c r="J67" i="22"/>
  <c r="K67" i="22"/>
  <c r="L67" i="22"/>
  <c r="M67" i="22"/>
  <c r="N67" i="22"/>
  <c r="O67" i="22"/>
  <c r="P67" i="22"/>
  <c r="Q67" i="22"/>
  <c r="E68" i="22"/>
  <c r="F68" i="22"/>
  <c r="G68" i="22"/>
  <c r="H68" i="22"/>
  <c r="I68" i="22"/>
  <c r="J68" i="22"/>
  <c r="K68" i="22"/>
  <c r="L68" i="22"/>
  <c r="M68" i="22"/>
  <c r="N68" i="22"/>
  <c r="O68" i="22"/>
  <c r="P68" i="22"/>
  <c r="Q68" i="22"/>
  <c r="D67" i="22"/>
  <c r="D68" i="22"/>
  <c r="D66" i="22"/>
  <c r="D65" i="22"/>
  <c r="E201" i="18"/>
  <c r="F201" i="18"/>
  <c r="G201" i="18"/>
  <c r="H201" i="18"/>
  <c r="I201" i="18"/>
  <c r="J201" i="18"/>
  <c r="K201" i="18"/>
  <c r="L201" i="18"/>
  <c r="M201" i="18"/>
  <c r="N201" i="18"/>
  <c r="O201" i="18"/>
  <c r="P201" i="18"/>
  <c r="Q201" i="18"/>
  <c r="E202" i="18"/>
  <c r="F202" i="18"/>
  <c r="G202" i="18"/>
  <c r="H202" i="18"/>
  <c r="I202" i="18"/>
  <c r="J202" i="18"/>
  <c r="K202" i="18"/>
  <c r="L202" i="18"/>
  <c r="M202" i="18"/>
  <c r="N202" i="18"/>
  <c r="O202" i="18"/>
  <c r="P202" i="18"/>
  <c r="Q202" i="18"/>
  <c r="E203" i="18"/>
  <c r="F203" i="18"/>
  <c r="G203" i="18"/>
  <c r="H203" i="18"/>
  <c r="I203" i="18"/>
  <c r="J203" i="18"/>
  <c r="K203" i="18"/>
  <c r="L203" i="18"/>
  <c r="M203" i="18"/>
  <c r="N203" i="18"/>
  <c r="O203" i="18"/>
  <c r="P203" i="18"/>
  <c r="Q203" i="18"/>
  <c r="E204" i="18"/>
  <c r="F204" i="18"/>
  <c r="G204" i="18"/>
  <c r="H204" i="18"/>
  <c r="I204" i="18"/>
  <c r="J204" i="18"/>
  <c r="K204" i="18"/>
  <c r="L204" i="18"/>
  <c r="M204" i="18"/>
  <c r="N204" i="18"/>
  <c r="O204" i="18"/>
  <c r="P204" i="18"/>
  <c r="Q204" i="18"/>
  <c r="D203" i="18"/>
  <c r="D204" i="18"/>
  <c r="D202" i="18"/>
  <c r="D201" i="18"/>
  <c r="E133" i="18"/>
  <c r="F133" i="18"/>
  <c r="G133" i="18"/>
  <c r="H133" i="18"/>
  <c r="I133" i="18"/>
  <c r="J133" i="18"/>
  <c r="K133" i="18"/>
  <c r="L133" i="18"/>
  <c r="M133" i="18"/>
  <c r="N133" i="18"/>
  <c r="O133" i="18"/>
  <c r="P133" i="18"/>
  <c r="Q133" i="18"/>
  <c r="E134" i="18"/>
  <c r="F134" i="18"/>
  <c r="G134" i="18"/>
  <c r="H134" i="18"/>
  <c r="I134" i="18"/>
  <c r="J134" i="18"/>
  <c r="K134" i="18"/>
  <c r="L134" i="18"/>
  <c r="M134" i="18"/>
  <c r="N134" i="18"/>
  <c r="O134" i="18"/>
  <c r="P134" i="18"/>
  <c r="Q134" i="18"/>
  <c r="E135" i="18"/>
  <c r="F135" i="18"/>
  <c r="G135" i="18"/>
  <c r="H135" i="18"/>
  <c r="I135" i="18"/>
  <c r="J135" i="18"/>
  <c r="K135" i="18"/>
  <c r="L135" i="18"/>
  <c r="M135" i="18"/>
  <c r="N135" i="18"/>
  <c r="O135" i="18"/>
  <c r="P135" i="18"/>
  <c r="Q135" i="18"/>
  <c r="E136" i="18"/>
  <c r="F136" i="18"/>
  <c r="G136" i="18"/>
  <c r="H136" i="18"/>
  <c r="I136" i="18"/>
  <c r="J136" i="18"/>
  <c r="K136" i="18"/>
  <c r="L136" i="18"/>
  <c r="M136" i="18"/>
  <c r="N136" i="18"/>
  <c r="O136" i="18"/>
  <c r="P136" i="18"/>
  <c r="Q136" i="18"/>
  <c r="D135" i="18"/>
  <c r="D136" i="18"/>
  <c r="D134" i="18"/>
  <c r="D133" i="18"/>
  <c r="E66" i="18"/>
  <c r="F66" i="18"/>
  <c r="G66" i="18"/>
  <c r="H66" i="18"/>
  <c r="I66" i="18"/>
  <c r="J66" i="18"/>
  <c r="K66" i="18"/>
  <c r="L66" i="18"/>
  <c r="M66" i="18"/>
  <c r="N66" i="18"/>
  <c r="O66" i="18"/>
  <c r="P66" i="18"/>
  <c r="Q66" i="18"/>
  <c r="E67" i="18"/>
  <c r="F67" i="18"/>
  <c r="G67" i="18"/>
  <c r="H67" i="18"/>
  <c r="I67" i="18"/>
  <c r="J67" i="18"/>
  <c r="K67" i="18"/>
  <c r="L67" i="18"/>
  <c r="M67" i="18"/>
  <c r="N67" i="18"/>
  <c r="O67" i="18"/>
  <c r="P67" i="18"/>
  <c r="Q67" i="18"/>
  <c r="E68" i="18"/>
  <c r="F68" i="18"/>
  <c r="G68" i="18"/>
  <c r="H68" i="18"/>
  <c r="I68" i="18"/>
  <c r="J68" i="18"/>
  <c r="K68" i="18"/>
  <c r="L68" i="18"/>
  <c r="M68" i="18"/>
  <c r="N68" i="18"/>
  <c r="O68" i="18"/>
  <c r="P68" i="18"/>
  <c r="Q68" i="18"/>
  <c r="D67" i="18"/>
  <c r="D68" i="18"/>
  <c r="D66" i="18"/>
  <c r="E65" i="18"/>
  <c r="F65" i="18"/>
  <c r="G65" i="18"/>
  <c r="H65" i="18"/>
  <c r="I65" i="18"/>
  <c r="J65" i="18"/>
  <c r="K65" i="18"/>
  <c r="L65" i="18"/>
  <c r="M65" i="18"/>
  <c r="N65" i="18"/>
  <c r="O65" i="18"/>
  <c r="P65" i="18"/>
  <c r="Q65" i="18"/>
  <c r="D65" i="18"/>
  <c r="B140" i="26"/>
  <c r="B72" i="26"/>
  <c r="B4" i="26"/>
  <c r="B140" i="25"/>
  <c r="B72" i="25"/>
  <c r="B4" i="25"/>
  <c r="B140" i="24"/>
  <c r="B72" i="24"/>
  <c r="B4" i="24"/>
  <c r="B140" i="23"/>
  <c r="B72" i="23"/>
  <c r="B4" i="23"/>
  <c r="B140" i="22"/>
  <c r="B72" i="22"/>
  <c r="B4" i="22"/>
  <c r="L46" i="21" l="1"/>
  <c r="M46" i="21"/>
  <c r="N46" i="21"/>
  <c r="O46" i="21"/>
  <c r="P46" i="21"/>
  <c r="L47" i="21"/>
  <c r="M47" i="21"/>
  <c r="N47" i="21"/>
  <c r="O47" i="21"/>
  <c r="P47" i="21"/>
  <c r="L48" i="21"/>
  <c r="M48" i="21"/>
  <c r="N48" i="21"/>
  <c r="O48" i="21"/>
  <c r="P48" i="21"/>
  <c r="L49" i="21"/>
  <c r="M49" i="21"/>
  <c r="N49" i="21"/>
  <c r="O49" i="21"/>
  <c r="P49" i="21"/>
  <c r="L50" i="21"/>
  <c r="M50" i="21"/>
  <c r="N50" i="21"/>
  <c r="O50" i="21"/>
  <c r="P50" i="21"/>
  <c r="L51" i="21"/>
  <c r="M51" i="21"/>
  <c r="N51" i="21"/>
  <c r="O51" i="21"/>
  <c r="P51" i="21"/>
  <c r="L52" i="21"/>
  <c r="M52" i="21"/>
  <c r="N52" i="21"/>
  <c r="O52" i="21"/>
  <c r="P52" i="21"/>
  <c r="L53" i="21"/>
  <c r="M53" i="21"/>
  <c r="N53" i="21"/>
  <c r="O53" i="21"/>
  <c r="P53" i="21"/>
  <c r="L54" i="21"/>
  <c r="M54" i="21"/>
  <c r="N54" i="21"/>
  <c r="O54" i="21"/>
  <c r="P54" i="21"/>
  <c r="L55" i="21"/>
  <c r="M55" i="21"/>
  <c r="N55" i="21"/>
  <c r="O55" i="21"/>
  <c r="P55" i="21"/>
  <c r="K48" i="21"/>
  <c r="K49" i="21"/>
  <c r="K50" i="21"/>
  <c r="K51" i="21"/>
  <c r="K52" i="21"/>
  <c r="K53" i="21"/>
  <c r="K54" i="21"/>
  <c r="K55" i="21"/>
  <c r="K47" i="21"/>
  <c r="K46" i="21"/>
  <c r="L35" i="21"/>
  <c r="M35" i="21"/>
  <c r="N35" i="21"/>
  <c r="O35" i="21"/>
  <c r="P35" i="21"/>
  <c r="L36" i="21"/>
  <c r="M36" i="21"/>
  <c r="N36" i="21"/>
  <c r="O36" i="21"/>
  <c r="P36" i="21"/>
  <c r="L37" i="21"/>
  <c r="M37" i="21"/>
  <c r="N37" i="21"/>
  <c r="O37" i="21"/>
  <c r="P37" i="21"/>
  <c r="L38" i="21"/>
  <c r="M38" i="21"/>
  <c r="N38" i="21"/>
  <c r="O38" i="21"/>
  <c r="P38" i="21"/>
  <c r="L39" i="21"/>
  <c r="M39" i="21"/>
  <c r="N39" i="21"/>
  <c r="O39" i="21"/>
  <c r="P39" i="21"/>
  <c r="K37" i="21"/>
  <c r="K38" i="21"/>
  <c r="K39" i="21"/>
  <c r="K36" i="21"/>
  <c r="K35" i="21"/>
  <c r="L22" i="21"/>
  <c r="M22" i="21"/>
  <c r="N22" i="21"/>
  <c r="O22" i="21"/>
  <c r="P22" i="21"/>
  <c r="L23" i="21"/>
  <c r="M23" i="21"/>
  <c r="N23" i="21"/>
  <c r="O23" i="21"/>
  <c r="P23" i="21"/>
  <c r="L24" i="21"/>
  <c r="M24" i="21"/>
  <c r="N24" i="21"/>
  <c r="O24" i="21"/>
  <c r="P24" i="21"/>
  <c r="L25" i="21"/>
  <c r="M25" i="21"/>
  <c r="N25" i="21"/>
  <c r="O25" i="21"/>
  <c r="P25" i="21"/>
  <c r="L26" i="21"/>
  <c r="M26" i="21"/>
  <c r="N26" i="21"/>
  <c r="O26" i="21"/>
  <c r="P26" i="21"/>
  <c r="L27" i="21"/>
  <c r="M27" i="21"/>
  <c r="N27" i="21"/>
  <c r="O27" i="21"/>
  <c r="P27" i="21"/>
  <c r="L28" i="21"/>
  <c r="M28" i="21"/>
  <c r="N28" i="21"/>
  <c r="O28" i="21"/>
  <c r="P28" i="21"/>
  <c r="L29" i="21"/>
  <c r="M29" i="21"/>
  <c r="N29" i="21"/>
  <c r="O29" i="21"/>
  <c r="P29" i="21"/>
  <c r="L30" i="21"/>
  <c r="M30" i="21"/>
  <c r="N30" i="21"/>
  <c r="O30" i="21"/>
  <c r="P30" i="21"/>
  <c r="K24" i="21"/>
  <c r="K25" i="21"/>
  <c r="K26" i="21"/>
  <c r="K27" i="21"/>
  <c r="K28" i="21"/>
  <c r="K29" i="21"/>
  <c r="K30" i="21"/>
  <c r="K23" i="21"/>
  <c r="K22" i="21"/>
  <c r="L6" i="21"/>
  <c r="M6" i="21"/>
  <c r="N6" i="21"/>
  <c r="O6" i="21"/>
  <c r="P6" i="21"/>
  <c r="L7" i="21"/>
  <c r="M7" i="21"/>
  <c r="N7" i="21"/>
  <c r="O7" i="21"/>
  <c r="P7" i="21"/>
  <c r="L8" i="21"/>
  <c r="M8" i="21"/>
  <c r="N8" i="21"/>
  <c r="O8" i="21"/>
  <c r="P8" i="21"/>
  <c r="L9" i="21"/>
  <c r="M9" i="21"/>
  <c r="N9" i="21"/>
  <c r="O9" i="21"/>
  <c r="P9" i="21"/>
  <c r="L10" i="21"/>
  <c r="M10" i="21"/>
  <c r="N10" i="21"/>
  <c r="O10" i="21"/>
  <c r="P10" i="21"/>
  <c r="L11" i="21"/>
  <c r="M11" i="21"/>
  <c r="N11" i="21"/>
  <c r="O11" i="21"/>
  <c r="P11" i="21"/>
  <c r="L12" i="21"/>
  <c r="M12" i="21"/>
  <c r="N12" i="21"/>
  <c r="O12" i="21"/>
  <c r="P12" i="21"/>
  <c r="L13" i="21"/>
  <c r="M13" i="21"/>
  <c r="N13" i="21"/>
  <c r="O13" i="21"/>
  <c r="P13" i="21"/>
  <c r="L14" i="21"/>
  <c r="M14" i="21"/>
  <c r="N14" i="21"/>
  <c r="O14" i="21"/>
  <c r="P14" i="21"/>
  <c r="L15" i="21"/>
  <c r="M15" i="21"/>
  <c r="N15" i="21"/>
  <c r="O15" i="21"/>
  <c r="P15" i="21"/>
  <c r="L16" i="21"/>
  <c r="M16" i="21"/>
  <c r="N16" i="21"/>
  <c r="O16" i="21"/>
  <c r="P16" i="21"/>
  <c r="L17" i="21"/>
  <c r="M17" i="21"/>
  <c r="N17" i="21"/>
  <c r="O17" i="21"/>
  <c r="P17" i="21"/>
  <c r="K8" i="21"/>
  <c r="K9" i="21"/>
  <c r="K10" i="21"/>
  <c r="K11" i="21"/>
  <c r="K12" i="21"/>
  <c r="K13" i="21"/>
  <c r="K14" i="21"/>
  <c r="K15" i="21"/>
  <c r="K16" i="21"/>
  <c r="K17" i="21"/>
  <c r="K7" i="21"/>
  <c r="K6" i="21"/>
  <c r="D46" i="21"/>
  <c r="E46" i="21"/>
  <c r="F46" i="21"/>
  <c r="G46" i="21"/>
  <c r="H46" i="21"/>
  <c r="D47" i="21"/>
  <c r="E47" i="21"/>
  <c r="F47" i="21"/>
  <c r="G47" i="21"/>
  <c r="H47" i="21"/>
  <c r="D48" i="21"/>
  <c r="E48" i="21"/>
  <c r="F48" i="21"/>
  <c r="G48" i="21"/>
  <c r="H48" i="21"/>
  <c r="D49" i="21"/>
  <c r="E49" i="21"/>
  <c r="F49" i="21"/>
  <c r="G49" i="21"/>
  <c r="H49" i="21"/>
  <c r="D50" i="21"/>
  <c r="E50" i="21"/>
  <c r="F50" i="21"/>
  <c r="G50" i="21"/>
  <c r="H50" i="21"/>
  <c r="D51" i="21"/>
  <c r="E51" i="21"/>
  <c r="F51" i="21"/>
  <c r="G51" i="21"/>
  <c r="H51" i="21"/>
  <c r="D52" i="21"/>
  <c r="E52" i="21"/>
  <c r="F52" i="21"/>
  <c r="G52" i="21"/>
  <c r="H52" i="21"/>
  <c r="D53" i="21"/>
  <c r="E53" i="21"/>
  <c r="F53" i="21"/>
  <c r="G53" i="21"/>
  <c r="H53" i="21"/>
  <c r="D54" i="21"/>
  <c r="E54" i="21"/>
  <c r="F54" i="21"/>
  <c r="G54" i="21"/>
  <c r="H54" i="21"/>
  <c r="D55" i="21"/>
  <c r="E55" i="21"/>
  <c r="F55" i="21"/>
  <c r="G55" i="21"/>
  <c r="H55" i="21"/>
  <c r="C48" i="21"/>
  <c r="C49" i="21"/>
  <c r="C50" i="21"/>
  <c r="C51" i="21"/>
  <c r="C52" i="21"/>
  <c r="C53" i="21"/>
  <c r="C54" i="21"/>
  <c r="C55" i="21"/>
  <c r="C47" i="21"/>
  <c r="C46" i="21"/>
  <c r="D35" i="21"/>
  <c r="E35" i="21"/>
  <c r="F35" i="21"/>
  <c r="G35" i="21"/>
  <c r="H35" i="21"/>
  <c r="D36" i="21"/>
  <c r="E36" i="21"/>
  <c r="F36" i="21"/>
  <c r="G36" i="21"/>
  <c r="H36" i="21"/>
  <c r="D37" i="21"/>
  <c r="E37" i="21"/>
  <c r="F37" i="21"/>
  <c r="G37" i="21"/>
  <c r="H37" i="21"/>
  <c r="D38" i="21"/>
  <c r="E38" i="21"/>
  <c r="F38" i="21"/>
  <c r="G38" i="21"/>
  <c r="H38" i="21"/>
  <c r="D39" i="21"/>
  <c r="E39" i="21"/>
  <c r="F39" i="21"/>
  <c r="G39" i="21"/>
  <c r="H39" i="21"/>
  <c r="D40" i="21"/>
  <c r="E40" i="21"/>
  <c r="F40" i="21"/>
  <c r="G40" i="21"/>
  <c r="H40" i="21"/>
  <c r="D41" i="21"/>
  <c r="E41" i="21"/>
  <c r="F41" i="21"/>
  <c r="G41" i="21"/>
  <c r="H41" i="21"/>
  <c r="C37" i="21"/>
  <c r="C38" i="21"/>
  <c r="C39" i="21"/>
  <c r="C40" i="21"/>
  <c r="C41" i="21"/>
  <c r="C36" i="21"/>
  <c r="C35" i="21"/>
  <c r="D22" i="21"/>
  <c r="E22" i="21"/>
  <c r="F22" i="21"/>
  <c r="G22" i="21"/>
  <c r="H22" i="21"/>
  <c r="D23" i="21"/>
  <c r="E23" i="21"/>
  <c r="F23" i="21"/>
  <c r="G23" i="21"/>
  <c r="H23" i="21"/>
  <c r="D24" i="21"/>
  <c r="E24" i="21"/>
  <c r="F24" i="21"/>
  <c r="G24" i="21"/>
  <c r="H24" i="21"/>
  <c r="D25" i="21"/>
  <c r="E25" i="21"/>
  <c r="F25" i="21"/>
  <c r="G25" i="21"/>
  <c r="H25" i="21"/>
  <c r="D26" i="21"/>
  <c r="E26" i="21"/>
  <c r="F26" i="21"/>
  <c r="G26" i="21"/>
  <c r="H26" i="21"/>
  <c r="D27" i="21"/>
  <c r="E27" i="21"/>
  <c r="F27" i="21"/>
  <c r="G27" i="21"/>
  <c r="H27" i="21"/>
  <c r="D28" i="21"/>
  <c r="E28" i="21"/>
  <c r="F28" i="21"/>
  <c r="G28" i="21"/>
  <c r="H28" i="21"/>
  <c r="C24" i="21"/>
  <c r="C25" i="21"/>
  <c r="C26" i="21"/>
  <c r="C27" i="21"/>
  <c r="C28" i="21"/>
  <c r="C23" i="21"/>
  <c r="C22" i="21"/>
  <c r="D6" i="21"/>
  <c r="E6" i="21"/>
  <c r="F6" i="21"/>
  <c r="G6" i="21"/>
  <c r="H6" i="21"/>
  <c r="D7" i="21"/>
  <c r="E7" i="21"/>
  <c r="F7" i="21"/>
  <c r="G7" i="21"/>
  <c r="H7" i="21"/>
  <c r="D8" i="21"/>
  <c r="E8" i="21"/>
  <c r="F8" i="21"/>
  <c r="G8" i="21"/>
  <c r="H8" i="21"/>
  <c r="D9" i="21"/>
  <c r="E9" i="21"/>
  <c r="F9" i="21"/>
  <c r="G9" i="21"/>
  <c r="H9" i="21"/>
  <c r="D10" i="21"/>
  <c r="E10" i="21"/>
  <c r="F10" i="21"/>
  <c r="G10" i="21"/>
  <c r="H10" i="21"/>
  <c r="D11" i="21"/>
  <c r="E11" i="21"/>
  <c r="F11" i="21"/>
  <c r="G11" i="21"/>
  <c r="H11" i="21"/>
  <c r="D12" i="21"/>
  <c r="E12" i="21"/>
  <c r="F12" i="21"/>
  <c r="G12" i="21"/>
  <c r="H12" i="21"/>
  <c r="D13" i="21"/>
  <c r="E13" i="21"/>
  <c r="F13" i="21"/>
  <c r="G13" i="21"/>
  <c r="H13" i="21"/>
  <c r="D14" i="21"/>
  <c r="E14" i="21"/>
  <c r="F14" i="21"/>
  <c r="G14" i="21"/>
  <c r="H14" i="21"/>
  <c r="D15" i="21"/>
  <c r="E15" i="21"/>
  <c r="F15" i="21"/>
  <c r="G15" i="21"/>
  <c r="H15" i="21"/>
  <c r="D16" i="21"/>
  <c r="E16" i="21"/>
  <c r="F16" i="21"/>
  <c r="G16" i="21"/>
  <c r="H16" i="21"/>
  <c r="D17" i="21"/>
  <c r="E17" i="21"/>
  <c r="F17" i="21"/>
  <c r="G17" i="21"/>
  <c r="H17" i="21"/>
  <c r="C8" i="21"/>
  <c r="C9" i="21"/>
  <c r="C10" i="21"/>
  <c r="C11" i="21"/>
  <c r="C12" i="21"/>
  <c r="C13" i="21"/>
  <c r="C14" i="21"/>
  <c r="C15" i="21"/>
  <c r="C16" i="21"/>
  <c r="C17" i="21"/>
  <c r="C7" i="21"/>
  <c r="C6" i="21"/>
  <c r="B140" i="18"/>
  <c r="B72" i="18"/>
  <c r="B4" i="18"/>
  <c r="E82" i="20" l="1"/>
  <c r="F82" i="20"/>
  <c r="G82" i="20"/>
  <c r="H82" i="20"/>
  <c r="I82" i="20"/>
  <c r="J82" i="20"/>
  <c r="K82" i="20"/>
  <c r="E83" i="20"/>
  <c r="F83" i="20"/>
  <c r="G83" i="20"/>
  <c r="H83" i="20"/>
  <c r="I83" i="20"/>
  <c r="J83" i="20"/>
  <c r="K83" i="20"/>
  <c r="E84" i="20"/>
  <c r="F84" i="20"/>
  <c r="G84" i="20"/>
  <c r="H84" i="20"/>
  <c r="I84" i="20"/>
  <c r="J84" i="20"/>
  <c r="K84" i="20"/>
  <c r="E85" i="20"/>
  <c r="F85" i="20"/>
  <c r="G85" i="20"/>
  <c r="H85" i="20"/>
  <c r="I85" i="20"/>
  <c r="J85" i="20"/>
  <c r="K85" i="20"/>
  <c r="E86" i="20"/>
  <c r="F86" i="20"/>
  <c r="G86" i="20"/>
  <c r="H86" i="20"/>
  <c r="I86" i="20"/>
  <c r="J86" i="20"/>
  <c r="K86" i="20"/>
  <c r="E87" i="20"/>
  <c r="F87" i="20"/>
  <c r="G87" i="20"/>
  <c r="H87" i="20"/>
  <c r="I87" i="20"/>
  <c r="J87" i="20"/>
  <c r="K87" i="20"/>
  <c r="E88" i="20"/>
  <c r="F88" i="20"/>
  <c r="G88" i="20"/>
  <c r="H88" i="20"/>
  <c r="I88" i="20"/>
  <c r="J88" i="20"/>
  <c r="K88" i="20"/>
  <c r="E89" i="20"/>
  <c r="F89" i="20"/>
  <c r="G89" i="20"/>
  <c r="H89" i="20"/>
  <c r="I89" i="20"/>
  <c r="J89" i="20"/>
  <c r="K89" i="20"/>
  <c r="D83" i="20"/>
  <c r="D84" i="20"/>
  <c r="D85" i="20"/>
  <c r="D86" i="20"/>
  <c r="D87" i="20"/>
  <c r="D88" i="20"/>
  <c r="D89" i="20"/>
  <c r="D82" i="20"/>
  <c r="P45" i="20"/>
  <c r="Q45" i="20"/>
  <c r="R45" i="20"/>
  <c r="S45" i="20"/>
  <c r="T45" i="20"/>
  <c r="U45" i="20"/>
  <c r="V45" i="20"/>
  <c r="P46" i="20"/>
  <c r="Q46" i="20"/>
  <c r="R46" i="20"/>
  <c r="S46" i="20"/>
  <c r="T46" i="20"/>
  <c r="U46" i="20"/>
  <c r="V46" i="20"/>
  <c r="P47" i="20"/>
  <c r="Q47" i="20"/>
  <c r="R47" i="20"/>
  <c r="S47" i="20"/>
  <c r="T47" i="20"/>
  <c r="U47" i="20"/>
  <c r="V47" i="20"/>
  <c r="P48" i="20"/>
  <c r="Q48" i="20"/>
  <c r="R48" i="20"/>
  <c r="S48" i="20"/>
  <c r="T48" i="20"/>
  <c r="U48" i="20"/>
  <c r="V48" i="20"/>
  <c r="P49" i="20"/>
  <c r="Q49" i="20"/>
  <c r="R49" i="20"/>
  <c r="S49" i="20"/>
  <c r="T49" i="20"/>
  <c r="U49" i="20"/>
  <c r="V49" i="20"/>
  <c r="O46" i="20"/>
  <c r="O47" i="20"/>
  <c r="O48" i="20"/>
  <c r="O49" i="20"/>
  <c r="O45" i="20"/>
  <c r="E51" i="20"/>
  <c r="F51" i="20"/>
  <c r="G51" i="20"/>
  <c r="H51" i="20"/>
  <c r="I51" i="20"/>
  <c r="J51" i="20"/>
  <c r="K51" i="20"/>
  <c r="E52" i="20"/>
  <c r="F52" i="20"/>
  <c r="G52" i="20"/>
  <c r="H52" i="20"/>
  <c r="I52" i="20"/>
  <c r="J52" i="20"/>
  <c r="K52" i="20"/>
  <c r="E53" i="20"/>
  <c r="F53" i="20"/>
  <c r="G53" i="20"/>
  <c r="H53" i="20"/>
  <c r="I53" i="20"/>
  <c r="J53" i="20"/>
  <c r="K53" i="20"/>
  <c r="E54" i="20"/>
  <c r="F54" i="20"/>
  <c r="G54" i="20"/>
  <c r="H54" i="20"/>
  <c r="I54" i="20"/>
  <c r="J54" i="20"/>
  <c r="K54" i="20"/>
  <c r="E55" i="20"/>
  <c r="F55" i="20"/>
  <c r="G55" i="20"/>
  <c r="H55" i="20"/>
  <c r="I55" i="20"/>
  <c r="J55" i="20"/>
  <c r="K55" i="20"/>
  <c r="E56" i="20"/>
  <c r="F56" i="20"/>
  <c r="G56" i="20"/>
  <c r="H56" i="20"/>
  <c r="I56" i="20"/>
  <c r="J56" i="20"/>
  <c r="K56" i="20"/>
  <c r="E57" i="20"/>
  <c r="F57" i="20"/>
  <c r="G57" i="20"/>
  <c r="H57" i="20"/>
  <c r="I57" i="20"/>
  <c r="J57" i="20"/>
  <c r="K57" i="20"/>
  <c r="E58" i="20"/>
  <c r="F58" i="20"/>
  <c r="G58" i="20"/>
  <c r="H58" i="20"/>
  <c r="I58" i="20"/>
  <c r="J58" i="20"/>
  <c r="K58" i="20"/>
  <c r="D52" i="20"/>
  <c r="D53" i="20"/>
  <c r="D54" i="20"/>
  <c r="D55" i="20"/>
  <c r="D56" i="20"/>
  <c r="D57" i="20"/>
  <c r="D58" i="20"/>
  <c r="D51" i="20"/>
  <c r="P22" i="20"/>
  <c r="Q22" i="20"/>
  <c r="R22" i="20"/>
  <c r="S22" i="20"/>
  <c r="T22" i="20"/>
  <c r="U22" i="20"/>
  <c r="V22" i="20"/>
  <c r="P23" i="20"/>
  <c r="Q23" i="20"/>
  <c r="R23" i="20"/>
  <c r="S23" i="20"/>
  <c r="T23" i="20"/>
  <c r="U23" i="20"/>
  <c r="V23" i="20"/>
  <c r="P24" i="20"/>
  <c r="Q24" i="20"/>
  <c r="R24" i="20"/>
  <c r="S24" i="20"/>
  <c r="T24" i="20"/>
  <c r="U24" i="20"/>
  <c r="V24" i="20"/>
  <c r="P25" i="20"/>
  <c r="Q25" i="20"/>
  <c r="R25" i="20"/>
  <c r="S25" i="20"/>
  <c r="T25" i="20"/>
  <c r="U25" i="20"/>
  <c r="V25" i="20"/>
  <c r="P26" i="20"/>
  <c r="Q26" i="20"/>
  <c r="R26" i="20"/>
  <c r="S26" i="20"/>
  <c r="T26" i="20"/>
  <c r="U26" i="20"/>
  <c r="V26" i="20"/>
  <c r="P27" i="20"/>
  <c r="Q27" i="20"/>
  <c r="R27" i="20"/>
  <c r="S27" i="20"/>
  <c r="T27" i="20"/>
  <c r="U27" i="20"/>
  <c r="V27" i="20"/>
  <c r="P28" i="20"/>
  <c r="Q28" i="20"/>
  <c r="R28" i="20"/>
  <c r="S28" i="20"/>
  <c r="T28" i="20"/>
  <c r="U28" i="20"/>
  <c r="V28" i="20"/>
  <c r="P29" i="20"/>
  <c r="Q29" i="20"/>
  <c r="R29" i="20"/>
  <c r="S29" i="20"/>
  <c r="T29" i="20"/>
  <c r="U29" i="20"/>
  <c r="V29" i="20"/>
  <c r="O23" i="20"/>
  <c r="O24" i="20"/>
  <c r="O25" i="20"/>
  <c r="O26" i="20"/>
  <c r="O27" i="20"/>
  <c r="O28" i="20"/>
  <c r="O29" i="20"/>
  <c r="O22" i="20"/>
  <c r="E22" i="20"/>
  <c r="F22" i="20"/>
  <c r="G22" i="20"/>
  <c r="H22" i="20"/>
  <c r="I22" i="20"/>
  <c r="J22" i="20"/>
  <c r="K22" i="20"/>
  <c r="E23" i="20"/>
  <c r="F23" i="20"/>
  <c r="G23" i="20"/>
  <c r="H23" i="20"/>
  <c r="I23" i="20"/>
  <c r="J23" i="20"/>
  <c r="K23" i="20"/>
  <c r="E24" i="20"/>
  <c r="F24" i="20"/>
  <c r="G24" i="20"/>
  <c r="H24" i="20"/>
  <c r="I24" i="20"/>
  <c r="J24" i="20"/>
  <c r="K24" i="20"/>
  <c r="E25" i="20"/>
  <c r="F25" i="20"/>
  <c r="G25" i="20"/>
  <c r="H25" i="20"/>
  <c r="I25" i="20"/>
  <c r="J25" i="20"/>
  <c r="K25" i="20"/>
  <c r="E26" i="20"/>
  <c r="F26" i="20"/>
  <c r="G26" i="20"/>
  <c r="H26" i="20"/>
  <c r="I26" i="20"/>
  <c r="J26" i="20"/>
  <c r="K26" i="20"/>
  <c r="E27" i="20"/>
  <c r="F27" i="20"/>
  <c r="G27" i="20"/>
  <c r="H27" i="20"/>
  <c r="I27" i="20"/>
  <c r="J27" i="20"/>
  <c r="K27" i="20"/>
  <c r="E28" i="20"/>
  <c r="F28" i="20"/>
  <c r="G28" i="20"/>
  <c r="H28" i="20"/>
  <c r="I28" i="20"/>
  <c r="J28" i="20"/>
  <c r="K28" i="20"/>
  <c r="E29" i="20"/>
  <c r="F29" i="20"/>
  <c r="G29" i="20"/>
  <c r="H29" i="20"/>
  <c r="I29" i="20"/>
  <c r="J29" i="20"/>
  <c r="K29" i="20"/>
  <c r="D23" i="20"/>
  <c r="D24" i="20"/>
  <c r="D25" i="20"/>
  <c r="D26" i="20"/>
  <c r="D27" i="20"/>
  <c r="D28" i="20"/>
  <c r="D29" i="20"/>
  <c r="D22" i="20"/>
  <c r="E74" i="20"/>
  <c r="F74" i="20"/>
  <c r="G74" i="20"/>
  <c r="H74" i="20"/>
  <c r="I74" i="20"/>
  <c r="J74" i="20"/>
  <c r="K74" i="20"/>
  <c r="E75" i="20"/>
  <c r="F75" i="20"/>
  <c r="G75" i="20"/>
  <c r="H75" i="20"/>
  <c r="I75" i="20"/>
  <c r="J75" i="20"/>
  <c r="K75" i="20"/>
  <c r="E76" i="20"/>
  <c r="F76" i="20"/>
  <c r="G76" i="20"/>
  <c r="H76" i="20"/>
  <c r="I76" i="20"/>
  <c r="J76" i="20"/>
  <c r="K76" i="20"/>
  <c r="E77" i="20"/>
  <c r="F77" i="20"/>
  <c r="G77" i="20"/>
  <c r="H77" i="20"/>
  <c r="I77" i="20"/>
  <c r="J77" i="20"/>
  <c r="K77" i="20"/>
  <c r="E78" i="20"/>
  <c r="F78" i="20"/>
  <c r="G78" i="20"/>
  <c r="H78" i="20"/>
  <c r="I78" i="20"/>
  <c r="J78" i="20"/>
  <c r="K78" i="20"/>
  <c r="E79" i="20"/>
  <c r="F79" i="20"/>
  <c r="G79" i="20"/>
  <c r="H79" i="20"/>
  <c r="I79" i="20"/>
  <c r="J79" i="20"/>
  <c r="K79" i="20"/>
  <c r="E80" i="20"/>
  <c r="F80" i="20"/>
  <c r="G80" i="20"/>
  <c r="H80" i="20"/>
  <c r="I80" i="20"/>
  <c r="J80" i="20"/>
  <c r="K80" i="20"/>
  <c r="E81" i="20"/>
  <c r="F81" i="20"/>
  <c r="G81" i="20"/>
  <c r="H81" i="20"/>
  <c r="I81" i="20"/>
  <c r="J81" i="20"/>
  <c r="K81" i="20"/>
  <c r="D75" i="20"/>
  <c r="D76" i="20"/>
  <c r="D77" i="20"/>
  <c r="D78" i="20"/>
  <c r="D79" i="20"/>
  <c r="D80" i="20"/>
  <c r="D81" i="20"/>
  <c r="D74" i="20"/>
  <c r="P40" i="20"/>
  <c r="Q40" i="20"/>
  <c r="R40" i="20"/>
  <c r="S40" i="20"/>
  <c r="T40" i="20"/>
  <c r="U40" i="20"/>
  <c r="V40" i="20"/>
  <c r="P41" i="20"/>
  <c r="Q41" i="20"/>
  <c r="R41" i="20"/>
  <c r="S41" i="20"/>
  <c r="T41" i="20"/>
  <c r="U41" i="20"/>
  <c r="V41" i="20"/>
  <c r="P42" i="20"/>
  <c r="Q42" i="20"/>
  <c r="R42" i="20"/>
  <c r="S42" i="20"/>
  <c r="T42" i="20"/>
  <c r="U42" i="20"/>
  <c r="V42" i="20"/>
  <c r="P43" i="20"/>
  <c r="Q43" i="20"/>
  <c r="R43" i="20"/>
  <c r="S43" i="20"/>
  <c r="T43" i="20"/>
  <c r="U43" i="20"/>
  <c r="V43" i="20"/>
  <c r="P44" i="20"/>
  <c r="Q44" i="20"/>
  <c r="R44" i="20"/>
  <c r="S44" i="20"/>
  <c r="T44" i="20"/>
  <c r="U44" i="20"/>
  <c r="V44" i="20"/>
  <c r="O41" i="20"/>
  <c r="O42" i="20"/>
  <c r="O43" i="20"/>
  <c r="O44" i="20"/>
  <c r="O40" i="20"/>
  <c r="E43" i="20"/>
  <c r="F43" i="20"/>
  <c r="G43" i="20"/>
  <c r="H43" i="20"/>
  <c r="I43" i="20"/>
  <c r="J43" i="20"/>
  <c r="K43" i="20"/>
  <c r="E44" i="20"/>
  <c r="F44" i="20"/>
  <c r="G44" i="20"/>
  <c r="H44" i="20"/>
  <c r="I44" i="20"/>
  <c r="J44" i="20"/>
  <c r="K44" i="20"/>
  <c r="E45" i="20"/>
  <c r="F45" i="20"/>
  <c r="G45" i="20"/>
  <c r="H45" i="20"/>
  <c r="I45" i="20"/>
  <c r="J45" i="20"/>
  <c r="K45" i="20"/>
  <c r="E46" i="20"/>
  <c r="F46" i="20"/>
  <c r="G46" i="20"/>
  <c r="H46" i="20"/>
  <c r="I46" i="20"/>
  <c r="J46" i="20"/>
  <c r="K46" i="20"/>
  <c r="E47" i="20"/>
  <c r="F47" i="20"/>
  <c r="G47" i="20"/>
  <c r="H47" i="20"/>
  <c r="I47" i="20"/>
  <c r="J47" i="20"/>
  <c r="K47" i="20"/>
  <c r="E48" i="20"/>
  <c r="F48" i="20"/>
  <c r="G48" i="20"/>
  <c r="H48" i="20"/>
  <c r="I48" i="20"/>
  <c r="J48" i="20"/>
  <c r="K48" i="20"/>
  <c r="E49" i="20"/>
  <c r="F49" i="20"/>
  <c r="G49" i="20"/>
  <c r="H49" i="20"/>
  <c r="I49" i="20"/>
  <c r="J49" i="20"/>
  <c r="K49" i="20"/>
  <c r="E50" i="20"/>
  <c r="F50" i="20"/>
  <c r="G50" i="20"/>
  <c r="H50" i="20"/>
  <c r="I50" i="20"/>
  <c r="J50" i="20"/>
  <c r="K50" i="20"/>
  <c r="D44" i="20"/>
  <c r="D45" i="20"/>
  <c r="D46" i="20"/>
  <c r="D47" i="20"/>
  <c r="D48" i="20"/>
  <c r="D49" i="20"/>
  <c r="D50" i="20"/>
  <c r="D43" i="20"/>
  <c r="P14" i="20"/>
  <c r="Q14" i="20"/>
  <c r="R14" i="20"/>
  <c r="S14" i="20"/>
  <c r="T14" i="20"/>
  <c r="U14" i="20"/>
  <c r="V14" i="20"/>
  <c r="P15" i="20"/>
  <c r="Q15" i="20"/>
  <c r="R15" i="20"/>
  <c r="S15" i="20"/>
  <c r="T15" i="20"/>
  <c r="U15" i="20"/>
  <c r="V15" i="20"/>
  <c r="P16" i="20"/>
  <c r="Q16" i="20"/>
  <c r="R16" i="20"/>
  <c r="S16" i="20"/>
  <c r="T16" i="20"/>
  <c r="U16" i="20"/>
  <c r="V16" i="20"/>
  <c r="P17" i="20"/>
  <c r="Q17" i="20"/>
  <c r="R17" i="20"/>
  <c r="S17" i="20"/>
  <c r="T17" i="20"/>
  <c r="U17" i="20"/>
  <c r="V17" i="20"/>
  <c r="P18" i="20"/>
  <c r="Q18" i="20"/>
  <c r="R18" i="20"/>
  <c r="S18" i="20"/>
  <c r="T18" i="20"/>
  <c r="U18" i="20"/>
  <c r="V18" i="20"/>
  <c r="P19" i="20"/>
  <c r="Q19" i="20"/>
  <c r="R19" i="20"/>
  <c r="S19" i="20"/>
  <c r="T19" i="20"/>
  <c r="U19" i="20"/>
  <c r="V19" i="20"/>
  <c r="P20" i="20"/>
  <c r="Q20" i="20"/>
  <c r="R20" i="20"/>
  <c r="S20" i="20"/>
  <c r="T20" i="20"/>
  <c r="U20" i="20"/>
  <c r="V20" i="20"/>
  <c r="P21" i="20"/>
  <c r="Q21" i="20"/>
  <c r="R21" i="20"/>
  <c r="S21" i="20"/>
  <c r="T21" i="20"/>
  <c r="U21" i="20"/>
  <c r="V21" i="20"/>
  <c r="O15" i="20"/>
  <c r="O16" i="20"/>
  <c r="O17" i="20"/>
  <c r="O18" i="20"/>
  <c r="O19" i="20"/>
  <c r="O20" i="20"/>
  <c r="O21" i="20"/>
  <c r="O14" i="20"/>
  <c r="E14" i="20"/>
  <c r="F14" i="20"/>
  <c r="G14" i="20"/>
  <c r="H14" i="20"/>
  <c r="I14" i="20"/>
  <c r="J14" i="20"/>
  <c r="K14" i="20"/>
  <c r="E15" i="20"/>
  <c r="F15" i="20"/>
  <c r="G15" i="20"/>
  <c r="H15" i="20"/>
  <c r="I15" i="20"/>
  <c r="J15" i="20"/>
  <c r="K15" i="20"/>
  <c r="E16" i="20"/>
  <c r="F16" i="20"/>
  <c r="G16" i="20"/>
  <c r="H16" i="20"/>
  <c r="I16" i="20"/>
  <c r="J16" i="20"/>
  <c r="K16" i="20"/>
  <c r="E17" i="20"/>
  <c r="F17" i="20"/>
  <c r="G17" i="20"/>
  <c r="H17" i="20"/>
  <c r="I17" i="20"/>
  <c r="J17" i="20"/>
  <c r="K17" i="20"/>
  <c r="E18" i="20"/>
  <c r="F18" i="20"/>
  <c r="G18" i="20"/>
  <c r="H18" i="20"/>
  <c r="I18" i="20"/>
  <c r="J18" i="20"/>
  <c r="K18" i="20"/>
  <c r="E19" i="20"/>
  <c r="F19" i="20"/>
  <c r="G19" i="20"/>
  <c r="H19" i="20"/>
  <c r="I19" i="20"/>
  <c r="J19" i="20"/>
  <c r="K19" i="20"/>
  <c r="E20" i="20"/>
  <c r="F20" i="20"/>
  <c r="G20" i="20"/>
  <c r="H20" i="20"/>
  <c r="I20" i="20"/>
  <c r="J20" i="20"/>
  <c r="K20" i="20"/>
  <c r="E21" i="20"/>
  <c r="F21" i="20"/>
  <c r="G21" i="20"/>
  <c r="H21" i="20"/>
  <c r="I21" i="20"/>
  <c r="J21" i="20"/>
  <c r="K21" i="20"/>
  <c r="D15" i="20"/>
  <c r="D16" i="20"/>
  <c r="D17" i="20"/>
  <c r="D18" i="20"/>
  <c r="D19" i="20"/>
  <c r="D20" i="20"/>
  <c r="D21" i="20"/>
  <c r="D14" i="20"/>
  <c r="E66" i="20"/>
  <c r="F66" i="20"/>
  <c r="G66" i="20"/>
  <c r="H66" i="20"/>
  <c r="I66" i="20"/>
  <c r="J66" i="20"/>
  <c r="K66" i="20"/>
  <c r="E67" i="20"/>
  <c r="F67" i="20"/>
  <c r="G67" i="20"/>
  <c r="H67" i="20"/>
  <c r="I67" i="20"/>
  <c r="J67" i="20"/>
  <c r="K67" i="20"/>
  <c r="E68" i="20"/>
  <c r="F68" i="20"/>
  <c r="G68" i="20"/>
  <c r="H68" i="20"/>
  <c r="I68" i="20"/>
  <c r="J68" i="20"/>
  <c r="K68" i="20"/>
  <c r="E69" i="20"/>
  <c r="F69" i="20"/>
  <c r="G69" i="20"/>
  <c r="H69" i="20"/>
  <c r="I69" i="20"/>
  <c r="J69" i="20"/>
  <c r="K69" i="20"/>
  <c r="E70" i="20"/>
  <c r="F70" i="20"/>
  <c r="G70" i="20"/>
  <c r="H70" i="20"/>
  <c r="I70" i="20"/>
  <c r="J70" i="20"/>
  <c r="K70" i="20"/>
  <c r="E71" i="20"/>
  <c r="F71" i="20"/>
  <c r="G71" i="20"/>
  <c r="H71" i="20"/>
  <c r="I71" i="20"/>
  <c r="J71" i="20"/>
  <c r="K71" i="20"/>
  <c r="E72" i="20"/>
  <c r="F72" i="20"/>
  <c r="G72" i="20"/>
  <c r="H72" i="20"/>
  <c r="I72" i="20"/>
  <c r="J72" i="20"/>
  <c r="K72" i="20"/>
  <c r="E73" i="20"/>
  <c r="F73" i="20"/>
  <c r="G73" i="20"/>
  <c r="H73" i="20"/>
  <c r="I73" i="20"/>
  <c r="J73" i="20"/>
  <c r="K73" i="20"/>
  <c r="D67" i="20"/>
  <c r="D68" i="20"/>
  <c r="D69" i="20"/>
  <c r="D70" i="20"/>
  <c r="D71" i="20"/>
  <c r="D72" i="20"/>
  <c r="D73" i="20"/>
  <c r="D66" i="20"/>
  <c r="P6" i="20"/>
  <c r="Q6" i="20"/>
  <c r="R6" i="20"/>
  <c r="S6" i="20"/>
  <c r="T6" i="20"/>
  <c r="U6" i="20"/>
  <c r="V6" i="20"/>
  <c r="P7" i="20"/>
  <c r="Q7" i="20"/>
  <c r="R7" i="20"/>
  <c r="S7" i="20"/>
  <c r="T7" i="20"/>
  <c r="U7" i="20"/>
  <c r="V7" i="20"/>
  <c r="P8" i="20"/>
  <c r="Q8" i="20"/>
  <c r="R8" i="20"/>
  <c r="S8" i="20"/>
  <c r="T8" i="20"/>
  <c r="U8" i="20"/>
  <c r="V8" i="20"/>
  <c r="P9" i="20"/>
  <c r="Q9" i="20"/>
  <c r="R9" i="20"/>
  <c r="S9" i="20"/>
  <c r="T9" i="20"/>
  <c r="U9" i="20"/>
  <c r="V9" i="20"/>
  <c r="P10" i="20"/>
  <c r="Q10" i="20"/>
  <c r="R10" i="20"/>
  <c r="S10" i="20"/>
  <c r="T10" i="20"/>
  <c r="U10" i="20"/>
  <c r="V10" i="20"/>
  <c r="P11" i="20"/>
  <c r="Q11" i="20"/>
  <c r="R11" i="20"/>
  <c r="S11" i="20"/>
  <c r="T11" i="20"/>
  <c r="U11" i="20"/>
  <c r="V11" i="20"/>
  <c r="P12" i="20"/>
  <c r="Q12" i="20"/>
  <c r="R12" i="20"/>
  <c r="S12" i="20"/>
  <c r="T12" i="20"/>
  <c r="U12" i="20"/>
  <c r="V12" i="20"/>
  <c r="P13" i="20"/>
  <c r="Q13" i="20"/>
  <c r="R13" i="20"/>
  <c r="S13" i="20"/>
  <c r="T13" i="20"/>
  <c r="U13" i="20"/>
  <c r="V13" i="20"/>
  <c r="P35" i="20"/>
  <c r="Q35" i="20"/>
  <c r="R35" i="20"/>
  <c r="S35" i="20"/>
  <c r="T35" i="20"/>
  <c r="U35" i="20"/>
  <c r="V35" i="20"/>
  <c r="P36" i="20"/>
  <c r="Q36" i="20"/>
  <c r="R36" i="20"/>
  <c r="S36" i="20"/>
  <c r="T36" i="20"/>
  <c r="U36" i="20"/>
  <c r="V36" i="20"/>
  <c r="P37" i="20"/>
  <c r="Q37" i="20"/>
  <c r="R37" i="20"/>
  <c r="S37" i="20"/>
  <c r="T37" i="20"/>
  <c r="U37" i="20"/>
  <c r="V37" i="20"/>
  <c r="P38" i="20"/>
  <c r="Q38" i="20"/>
  <c r="R38" i="20"/>
  <c r="S38" i="20"/>
  <c r="T38" i="20"/>
  <c r="U38" i="20"/>
  <c r="V38" i="20"/>
  <c r="P39" i="20"/>
  <c r="Q39" i="20"/>
  <c r="R39" i="20"/>
  <c r="S39" i="20"/>
  <c r="T39" i="20"/>
  <c r="U39" i="20"/>
  <c r="V39" i="20"/>
  <c r="E35" i="20"/>
  <c r="F35" i="20"/>
  <c r="G35" i="20"/>
  <c r="H35" i="20"/>
  <c r="I35" i="20"/>
  <c r="J35" i="20"/>
  <c r="K35" i="20"/>
  <c r="E36" i="20"/>
  <c r="F36" i="20"/>
  <c r="G36" i="20"/>
  <c r="H36" i="20"/>
  <c r="I36" i="20"/>
  <c r="J36" i="20"/>
  <c r="K36" i="20"/>
  <c r="E37" i="20"/>
  <c r="F37" i="20"/>
  <c r="G37" i="20"/>
  <c r="H37" i="20"/>
  <c r="I37" i="20"/>
  <c r="J37" i="20"/>
  <c r="K37" i="20"/>
  <c r="E38" i="20"/>
  <c r="F38" i="20"/>
  <c r="G38" i="20"/>
  <c r="H38" i="20"/>
  <c r="I38" i="20"/>
  <c r="J38" i="20"/>
  <c r="K38" i="20"/>
  <c r="E39" i="20"/>
  <c r="F39" i="20"/>
  <c r="G39" i="20"/>
  <c r="H39" i="20"/>
  <c r="I39" i="20"/>
  <c r="J39" i="20"/>
  <c r="K39" i="20"/>
  <c r="E40" i="20"/>
  <c r="F40" i="20"/>
  <c r="G40" i="20"/>
  <c r="H40" i="20"/>
  <c r="I40" i="20"/>
  <c r="J40" i="20"/>
  <c r="K40" i="20"/>
  <c r="E41" i="20"/>
  <c r="F41" i="20"/>
  <c r="G41" i="20"/>
  <c r="H41" i="20"/>
  <c r="I41" i="20"/>
  <c r="J41" i="20"/>
  <c r="K41" i="20"/>
  <c r="E42" i="20"/>
  <c r="F42" i="20"/>
  <c r="G42" i="20"/>
  <c r="H42" i="20"/>
  <c r="I42" i="20"/>
  <c r="J42" i="20"/>
  <c r="K42" i="20"/>
  <c r="O36" i="20"/>
  <c r="O37" i="20"/>
  <c r="O38" i="20"/>
  <c r="O39" i="20"/>
  <c r="O35" i="20"/>
  <c r="D36" i="20"/>
  <c r="D37" i="20"/>
  <c r="D38" i="20"/>
  <c r="D39" i="20"/>
  <c r="D40" i="20"/>
  <c r="D41" i="20"/>
  <c r="D42" i="20"/>
  <c r="D35" i="20"/>
  <c r="O7" i="20"/>
  <c r="O8" i="20"/>
  <c r="O9" i="20"/>
  <c r="O10" i="20"/>
  <c r="O11" i="20"/>
  <c r="O12" i="20"/>
  <c r="O13" i="20"/>
  <c r="O6" i="20"/>
  <c r="E6" i="20"/>
  <c r="F6" i="20"/>
  <c r="G6" i="20"/>
  <c r="H6" i="20"/>
  <c r="I6" i="20"/>
  <c r="J6" i="20"/>
  <c r="K6" i="20"/>
  <c r="E7" i="20"/>
  <c r="F7" i="20"/>
  <c r="G7" i="20"/>
  <c r="H7" i="20"/>
  <c r="I7" i="20"/>
  <c r="J7" i="20"/>
  <c r="K7" i="20"/>
  <c r="E8" i="20"/>
  <c r="F8" i="20"/>
  <c r="G8" i="20"/>
  <c r="H8" i="20"/>
  <c r="I8" i="20"/>
  <c r="J8" i="20"/>
  <c r="K8" i="20"/>
  <c r="E9" i="20"/>
  <c r="F9" i="20"/>
  <c r="G9" i="20"/>
  <c r="H9" i="20"/>
  <c r="I9" i="20"/>
  <c r="J9" i="20"/>
  <c r="K9" i="20"/>
  <c r="E10" i="20"/>
  <c r="F10" i="20"/>
  <c r="G10" i="20"/>
  <c r="H10" i="20"/>
  <c r="I10" i="20"/>
  <c r="J10" i="20"/>
  <c r="K10" i="20"/>
  <c r="E11" i="20"/>
  <c r="F11" i="20"/>
  <c r="G11" i="20"/>
  <c r="H11" i="20"/>
  <c r="I11" i="20"/>
  <c r="J11" i="20"/>
  <c r="K11" i="20"/>
  <c r="E12" i="20"/>
  <c r="F12" i="20"/>
  <c r="G12" i="20"/>
  <c r="H12" i="20"/>
  <c r="I12" i="20"/>
  <c r="J12" i="20"/>
  <c r="K12" i="20"/>
  <c r="E13" i="20"/>
  <c r="F13" i="20"/>
  <c r="G13" i="20"/>
  <c r="H13" i="20"/>
  <c r="I13" i="20"/>
  <c r="J13" i="20"/>
  <c r="K13" i="20"/>
  <c r="D7" i="20"/>
  <c r="D8" i="20"/>
  <c r="D9" i="20"/>
  <c r="D10" i="20"/>
  <c r="D11" i="20"/>
  <c r="D12" i="20"/>
  <c r="D13" i="20"/>
  <c r="D6" i="20"/>
  <c r="B82" i="20"/>
  <c r="B74" i="20"/>
  <c r="B66" i="20"/>
  <c r="M45" i="20"/>
  <c r="M40" i="20"/>
  <c r="M35" i="20"/>
  <c r="B51" i="20"/>
  <c r="B43" i="20"/>
  <c r="B35" i="20"/>
  <c r="M22" i="20"/>
  <c r="M14" i="20"/>
  <c r="M6" i="20"/>
  <c r="B6" i="20"/>
  <c r="B22" i="20"/>
  <c r="B14" i="20"/>
  <c r="D140" i="19" l="1"/>
  <c r="E140" i="19"/>
  <c r="F140" i="19"/>
  <c r="G140" i="19"/>
  <c r="H140" i="19"/>
  <c r="D141" i="19"/>
  <c r="E141" i="19"/>
  <c r="F141" i="19"/>
  <c r="G141" i="19"/>
  <c r="H141" i="19"/>
  <c r="D142" i="19"/>
  <c r="E142" i="19"/>
  <c r="F142" i="19"/>
  <c r="G142" i="19"/>
  <c r="H142" i="19"/>
  <c r="D143" i="19"/>
  <c r="E143" i="19"/>
  <c r="F143" i="19"/>
  <c r="G143" i="19"/>
  <c r="H143" i="19"/>
  <c r="D144" i="19"/>
  <c r="E144" i="19"/>
  <c r="F144" i="19"/>
  <c r="G144" i="19"/>
  <c r="H144" i="19"/>
  <c r="D145" i="19"/>
  <c r="E145" i="19"/>
  <c r="F145" i="19"/>
  <c r="G145" i="19"/>
  <c r="H145" i="19"/>
  <c r="D146" i="19"/>
  <c r="E146" i="19"/>
  <c r="F146" i="19"/>
  <c r="G146" i="19"/>
  <c r="H146" i="19"/>
  <c r="D147" i="19"/>
  <c r="E147" i="19"/>
  <c r="F147" i="19"/>
  <c r="G147" i="19"/>
  <c r="H147" i="19"/>
  <c r="D148" i="19"/>
  <c r="E148" i="19"/>
  <c r="F148" i="19"/>
  <c r="G148" i="19"/>
  <c r="H148" i="19"/>
  <c r="D149" i="19"/>
  <c r="E149" i="19"/>
  <c r="F149" i="19"/>
  <c r="G149" i="19"/>
  <c r="H149" i="19"/>
  <c r="D150" i="19"/>
  <c r="E150" i="19"/>
  <c r="F150" i="19"/>
  <c r="G150" i="19"/>
  <c r="H150" i="19"/>
  <c r="C142" i="19"/>
  <c r="C143" i="19"/>
  <c r="C144" i="19"/>
  <c r="C145" i="19"/>
  <c r="C146" i="19"/>
  <c r="C147" i="19"/>
  <c r="C148" i="19"/>
  <c r="C149" i="19"/>
  <c r="C150" i="19"/>
  <c r="C141" i="19"/>
  <c r="C140" i="19"/>
  <c r="D128" i="19"/>
  <c r="E128" i="19"/>
  <c r="F128" i="19"/>
  <c r="G128" i="19"/>
  <c r="H128" i="19"/>
  <c r="D129" i="19"/>
  <c r="E129" i="19"/>
  <c r="F129" i="19"/>
  <c r="G129" i="19"/>
  <c r="H129" i="19"/>
  <c r="D130" i="19"/>
  <c r="E130" i="19"/>
  <c r="F130" i="19"/>
  <c r="G130" i="19"/>
  <c r="H130" i="19"/>
  <c r="D131" i="19"/>
  <c r="E131" i="19"/>
  <c r="F131" i="19"/>
  <c r="G131" i="19"/>
  <c r="H131" i="19"/>
  <c r="D132" i="19"/>
  <c r="E132" i="19"/>
  <c r="F132" i="19"/>
  <c r="G132" i="19"/>
  <c r="H132" i="19"/>
  <c r="D133" i="19"/>
  <c r="E133" i="19"/>
  <c r="F133" i="19"/>
  <c r="G133" i="19"/>
  <c r="H133" i="19"/>
  <c r="D134" i="19"/>
  <c r="E134" i="19"/>
  <c r="F134" i="19"/>
  <c r="G134" i="19"/>
  <c r="H134" i="19"/>
  <c r="D135" i="19"/>
  <c r="E135" i="19"/>
  <c r="F135" i="19"/>
  <c r="G135" i="19"/>
  <c r="H135" i="19"/>
  <c r="D136" i="19"/>
  <c r="E136" i="19"/>
  <c r="F136" i="19"/>
  <c r="G136" i="19"/>
  <c r="H136" i="19"/>
  <c r="C130" i="19"/>
  <c r="C131" i="19"/>
  <c r="C132" i="19"/>
  <c r="C133" i="19"/>
  <c r="C134" i="19"/>
  <c r="C135" i="19"/>
  <c r="C136" i="19"/>
  <c r="C129" i="19"/>
  <c r="C128" i="19"/>
  <c r="L111" i="19"/>
  <c r="M111" i="19"/>
  <c r="N111" i="19"/>
  <c r="O111" i="19"/>
  <c r="P111" i="19"/>
  <c r="L112" i="19"/>
  <c r="M112" i="19"/>
  <c r="N112" i="19"/>
  <c r="O112" i="19"/>
  <c r="P112" i="19"/>
  <c r="L113" i="19"/>
  <c r="M113" i="19"/>
  <c r="N113" i="19"/>
  <c r="O113" i="19"/>
  <c r="P113" i="19"/>
  <c r="L114" i="19"/>
  <c r="M114" i="19"/>
  <c r="N114" i="19"/>
  <c r="O114" i="19"/>
  <c r="P114" i="19"/>
  <c r="L115" i="19"/>
  <c r="M115" i="19"/>
  <c r="N115" i="19"/>
  <c r="O115" i="19"/>
  <c r="P115" i="19"/>
  <c r="L116" i="19"/>
  <c r="M116" i="19"/>
  <c r="N116" i="19"/>
  <c r="O116" i="19"/>
  <c r="P116" i="19"/>
  <c r="K113" i="19"/>
  <c r="K114" i="19"/>
  <c r="K115" i="19"/>
  <c r="K116" i="19"/>
  <c r="K112" i="19"/>
  <c r="K111" i="19"/>
  <c r="D111" i="19"/>
  <c r="E111" i="19"/>
  <c r="F111" i="19"/>
  <c r="G111" i="19"/>
  <c r="H111" i="19"/>
  <c r="D112" i="19"/>
  <c r="E112" i="19"/>
  <c r="F112" i="19"/>
  <c r="G112" i="19"/>
  <c r="H112" i="19"/>
  <c r="D113" i="19"/>
  <c r="E113" i="19"/>
  <c r="F113" i="19"/>
  <c r="G113" i="19"/>
  <c r="H113" i="19"/>
  <c r="D117" i="19"/>
  <c r="E117" i="19"/>
  <c r="F117" i="19"/>
  <c r="G117" i="19"/>
  <c r="H117" i="19"/>
  <c r="D118" i="19"/>
  <c r="E118" i="19"/>
  <c r="F118" i="19"/>
  <c r="G118" i="19"/>
  <c r="H118" i="19"/>
  <c r="D119" i="19"/>
  <c r="E119" i="19"/>
  <c r="F119" i="19"/>
  <c r="G119" i="19"/>
  <c r="H119" i="19"/>
  <c r="D120" i="19"/>
  <c r="E120" i="19"/>
  <c r="F120" i="19"/>
  <c r="G120" i="19"/>
  <c r="H120" i="19"/>
  <c r="D121" i="19"/>
  <c r="E121" i="19"/>
  <c r="F121" i="19"/>
  <c r="G121" i="19"/>
  <c r="H121" i="19"/>
  <c r="D122" i="19"/>
  <c r="E122" i="19"/>
  <c r="F122" i="19"/>
  <c r="G122" i="19"/>
  <c r="H122" i="19"/>
  <c r="D123" i="19"/>
  <c r="E123" i="19"/>
  <c r="F123" i="19"/>
  <c r="G123" i="19"/>
  <c r="H123" i="19"/>
  <c r="D124" i="19"/>
  <c r="E124" i="19"/>
  <c r="F124" i="19"/>
  <c r="G124" i="19"/>
  <c r="H124" i="19"/>
  <c r="C119" i="19"/>
  <c r="C120" i="19"/>
  <c r="C121" i="19"/>
  <c r="C122" i="19"/>
  <c r="C123" i="19"/>
  <c r="C124" i="19"/>
  <c r="C118" i="19"/>
  <c r="C117" i="19"/>
  <c r="C113" i="19"/>
  <c r="C112" i="19"/>
  <c r="C111" i="19"/>
  <c r="L120" i="19"/>
  <c r="M120" i="19"/>
  <c r="N120" i="19"/>
  <c r="O120" i="19"/>
  <c r="P120" i="19"/>
  <c r="L121" i="19"/>
  <c r="M121" i="19"/>
  <c r="N121" i="19"/>
  <c r="O121" i="19"/>
  <c r="P121" i="19"/>
  <c r="L122" i="19"/>
  <c r="M122" i="19"/>
  <c r="N122" i="19"/>
  <c r="O122" i="19"/>
  <c r="P122" i="19"/>
  <c r="K122" i="19"/>
  <c r="K121" i="19"/>
  <c r="K120" i="19"/>
  <c r="L127" i="19"/>
  <c r="M127" i="19"/>
  <c r="N127" i="19"/>
  <c r="O127" i="19"/>
  <c r="P127" i="19"/>
  <c r="L128" i="19"/>
  <c r="M128" i="19"/>
  <c r="N128" i="19"/>
  <c r="O128" i="19"/>
  <c r="P128" i="19"/>
  <c r="L129" i="19"/>
  <c r="M129" i="19"/>
  <c r="N129" i="19"/>
  <c r="O129" i="19"/>
  <c r="P129" i="19"/>
  <c r="L130" i="19"/>
  <c r="M130" i="19"/>
  <c r="N130" i="19"/>
  <c r="O130" i="19"/>
  <c r="P130" i="19"/>
  <c r="L131" i="19"/>
  <c r="M131" i="19"/>
  <c r="N131" i="19"/>
  <c r="O131" i="19"/>
  <c r="P131" i="19"/>
  <c r="L132" i="19"/>
  <c r="M132" i="19"/>
  <c r="N132" i="19"/>
  <c r="O132" i="19"/>
  <c r="P132" i="19"/>
  <c r="K129" i="19"/>
  <c r="K130" i="19"/>
  <c r="K131" i="19"/>
  <c r="K132" i="19"/>
  <c r="K128" i="19"/>
  <c r="K127" i="19"/>
  <c r="L136" i="19"/>
  <c r="M136" i="19"/>
  <c r="N136" i="19"/>
  <c r="O136" i="19"/>
  <c r="P136" i="19"/>
  <c r="L137" i="19"/>
  <c r="M137" i="19"/>
  <c r="N137" i="19"/>
  <c r="O137" i="19"/>
  <c r="P137" i="19"/>
  <c r="L138" i="19"/>
  <c r="M138" i="19"/>
  <c r="N138" i="19"/>
  <c r="O138" i="19"/>
  <c r="P138" i="19"/>
  <c r="K138" i="19"/>
  <c r="K137" i="19"/>
  <c r="K136" i="19"/>
  <c r="L142" i="19"/>
  <c r="M142" i="19"/>
  <c r="N142" i="19"/>
  <c r="O142" i="19"/>
  <c r="P142" i="19"/>
  <c r="L143" i="19"/>
  <c r="M143" i="19"/>
  <c r="N143" i="19"/>
  <c r="O143" i="19"/>
  <c r="P143" i="19"/>
  <c r="L144" i="19"/>
  <c r="M144" i="19"/>
  <c r="N144" i="19"/>
  <c r="O144" i="19"/>
  <c r="P144" i="19"/>
  <c r="L145" i="19"/>
  <c r="M145" i="19"/>
  <c r="N145" i="19"/>
  <c r="O145" i="19"/>
  <c r="P145" i="19"/>
  <c r="L146" i="19"/>
  <c r="M146" i="19"/>
  <c r="N146" i="19"/>
  <c r="O146" i="19"/>
  <c r="P146" i="19"/>
  <c r="K144" i="19"/>
  <c r="K145" i="19"/>
  <c r="K146" i="19"/>
  <c r="K143" i="19"/>
  <c r="K142" i="19"/>
  <c r="L150" i="19"/>
  <c r="M150" i="19"/>
  <c r="N150" i="19"/>
  <c r="O150" i="19"/>
  <c r="P150" i="19"/>
  <c r="L151" i="19"/>
  <c r="M151" i="19"/>
  <c r="N151" i="19"/>
  <c r="O151" i="19"/>
  <c r="P151" i="19"/>
  <c r="L152" i="19"/>
  <c r="M152" i="19"/>
  <c r="N152" i="19"/>
  <c r="O152" i="19"/>
  <c r="P152" i="19"/>
  <c r="L153" i="19"/>
  <c r="M153" i="19"/>
  <c r="N153" i="19"/>
  <c r="O153" i="19"/>
  <c r="P153" i="19"/>
  <c r="L154" i="19"/>
  <c r="M154" i="19"/>
  <c r="N154" i="19"/>
  <c r="O154" i="19"/>
  <c r="P154" i="19"/>
  <c r="L155" i="19"/>
  <c r="M155" i="19"/>
  <c r="N155" i="19"/>
  <c r="O155" i="19"/>
  <c r="P155" i="19"/>
  <c r="L156" i="19"/>
  <c r="M156" i="19"/>
  <c r="N156" i="19"/>
  <c r="O156" i="19"/>
  <c r="P156" i="19"/>
  <c r="K156" i="19"/>
  <c r="K155" i="19"/>
  <c r="K154" i="19"/>
  <c r="K153" i="19"/>
  <c r="K152" i="19"/>
  <c r="K151" i="19"/>
  <c r="K150" i="19"/>
  <c r="D88" i="19"/>
  <c r="E88" i="19"/>
  <c r="F88" i="19"/>
  <c r="G88" i="19"/>
  <c r="H88" i="19"/>
  <c r="D89" i="19"/>
  <c r="E89" i="19"/>
  <c r="F89" i="19"/>
  <c r="G89" i="19"/>
  <c r="H89" i="19"/>
  <c r="D90" i="19"/>
  <c r="E90" i="19"/>
  <c r="F90" i="19"/>
  <c r="G90" i="19"/>
  <c r="H90" i="19"/>
  <c r="D91" i="19"/>
  <c r="E91" i="19"/>
  <c r="F91" i="19"/>
  <c r="G91" i="19"/>
  <c r="H91" i="19"/>
  <c r="D92" i="19"/>
  <c r="E92" i="19"/>
  <c r="F92" i="19"/>
  <c r="G92" i="19"/>
  <c r="H92" i="19"/>
  <c r="D93" i="19"/>
  <c r="E93" i="19"/>
  <c r="F93" i="19"/>
  <c r="G93" i="19"/>
  <c r="H93" i="19"/>
  <c r="D94" i="19"/>
  <c r="E94" i="19"/>
  <c r="F94" i="19"/>
  <c r="G94" i="19"/>
  <c r="H94" i="19"/>
  <c r="D95" i="19"/>
  <c r="E95" i="19"/>
  <c r="F95" i="19"/>
  <c r="G95" i="19"/>
  <c r="H95" i="19"/>
  <c r="D96" i="19"/>
  <c r="E96" i="19"/>
  <c r="F96" i="19"/>
  <c r="G96" i="19"/>
  <c r="H96" i="19"/>
  <c r="D97" i="19"/>
  <c r="E97" i="19"/>
  <c r="F97" i="19"/>
  <c r="G97" i="19"/>
  <c r="H97" i="19"/>
  <c r="D98" i="19"/>
  <c r="E98" i="19"/>
  <c r="F98" i="19"/>
  <c r="G98" i="19"/>
  <c r="H98" i="19"/>
  <c r="C90" i="19"/>
  <c r="C91" i="19"/>
  <c r="C92" i="19"/>
  <c r="C93" i="19"/>
  <c r="C94" i="19"/>
  <c r="C95" i="19"/>
  <c r="C96" i="19"/>
  <c r="C97" i="19"/>
  <c r="C98" i="19"/>
  <c r="C89" i="19"/>
  <c r="C88" i="19"/>
  <c r="D76" i="19"/>
  <c r="E76" i="19"/>
  <c r="F76" i="19"/>
  <c r="G76" i="19"/>
  <c r="H76" i="19"/>
  <c r="D77" i="19"/>
  <c r="E77" i="19"/>
  <c r="F77" i="19"/>
  <c r="G77" i="19"/>
  <c r="H77" i="19"/>
  <c r="D78" i="19"/>
  <c r="E78" i="19"/>
  <c r="F78" i="19"/>
  <c r="G78" i="19"/>
  <c r="H78" i="19"/>
  <c r="D79" i="19"/>
  <c r="E79" i="19"/>
  <c r="F79" i="19"/>
  <c r="G79" i="19"/>
  <c r="H79" i="19"/>
  <c r="D80" i="19"/>
  <c r="E80" i="19"/>
  <c r="F80" i="19"/>
  <c r="G80" i="19"/>
  <c r="H80" i="19"/>
  <c r="D81" i="19"/>
  <c r="E81" i="19"/>
  <c r="F81" i="19"/>
  <c r="G81" i="19"/>
  <c r="H81" i="19"/>
  <c r="D82" i="19"/>
  <c r="E82" i="19"/>
  <c r="F82" i="19"/>
  <c r="G82" i="19"/>
  <c r="H82" i="19"/>
  <c r="D83" i="19"/>
  <c r="E83" i="19"/>
  <c r="F83" i="19"/>
  <c r="G83" i="19"/>
  <c r="H83" i="19"/>
  <c r="D84" i="19"/>
  <c r="E84" i="19"/>
  <c r="F84" i="19"/>
  <c r="G84" i="19"/>
  <c r="H84" i="19"/>
  <c r="C78" i="19"/>
  <c r="C79" i="19"/>
  <c r="C80" i="19"/>
  <c r="C81" i="19"/>
  <c r="C82" i="19"/>
  <c r="C83" i="19"/>
  <c r="C84" i="19"/>
  <c r="C77" i="19"/>
  <c r="C76" i="19"/>
  <c r="D65" i="19"/>
  <c r="E65" i="19"/>
  <c r="F65" i="19"/>
  <c r="G65" i="19"/>
  <c r="H65" i="19"/>
  <c r="D66" i="19"/>
  <c r="E66" i="19"/>
  <c r="F66" i="19"/>
  <c r="G66" i="19"/>
  <c r="H66" i="19"/>
  <c r="D67" i="19"/>
  <c r="E67" i="19"/>
  <c r="F67" i="19"/>
  <c r="G67" i="19"/>
  <c r="H67" i="19"/>
  <c r="D68" i="19"/>
  <c r="E68" i="19"/>
  <c r="F68" i="19"/>
  <c r="G68" i="19"/>
  <c r="H68" i="19"/>
  <c r="D69" i="19"/>
  <c r="E69" i="19"/>
  <c r="F69" i="19"/>
  <c r="G69" i="19"/>
  <c r="H69" i="19"/>
  <c r="D70" i="19"/>
  <c r="E70" i="19"/>
  <c r="F70" i="19"/>
  <c r="G70" i="19"/>
  <c r="H70" i="19"/>
  <c r="D71" i="19"/>
  <c r="E71" i="19"/>
  <c r="F71" i="19"/>
  <c r="G71" i="19"/>
  <c r="H71" i="19"/>
  <c r="D72" i="19"/>
  <c r="E72" i="19"/>
  <c r="F72" i="19"/>
  <c r="G72" i="19"/>
  <c r="H72" i="19"/>
  <c r="C67" i="19"/>
  <c r="C68" i="19"/>
  <c r="C69" i="19"/>
  <c r="C70" i="19"/>
  <c r="C71" i="19"/>
  <c r="C72" i="19"/>
  <c r="C66" i="19"/>
  <c r="C65" i="19"/>
  <c r="L59" i="19"/>
  <c r="M59" i="19"/>
  <c r="N59" i="19"/>
  <c r="O59" i="19"/>
  <c r="P59" i="19"/>
  <c r="L60" i="19"/>
  <c r="M60" i="19"/>
  <c r="N60" i="19"/>
  <c r="O60" i="19"/>
  <c r="P60" i="19"/>
  <c r="L61" i="19"/>
  <c r="M61" i="19"/>
  <c r="N61" i="19"/>
  <c r="O61" i="19"/>
  <c r="P61" i="19"/>
  <c r="L62" i="19"/>
  <c r="M62" i="19"/>
  <c r="N62" i="19"/>
  <c r="O62" i="19"/>
  <c r="P62" i="19"/>
  <c r="L63" i="19"/>
  <c r="M63" i="19"/>
  <c r="N63" i="19"/>
  <c r="O63" i="19"/>
  <c r="P63" i="19"/>
  <c r="L64" i="19"/>
  <c r="M64" i="19"/>
  <c r="N64" i="19"/>
  <c r="O64" i="19"/>
  <c r="P64" i="19"/>
  <c r="K61" i="19"/>
  <c r="K62" i="19"/>
  <c r="K63" i="19"/>
  <c r="K64" i="19"/>
  <c r="K60" i="19"/>
  <c r="K59" i="19"/>
  <c r="L68" i="19"/>
  <c r="M68" i="19"/>
  <c r="N68" i="19"/>
  <c r="O68" i="19"/>
  <c r="P68" i="19"/>
  <c r="L69" i="19"/>
  <c r="M69" i="19"/>
  <c r="N69" i="19"/>
  <c r="O69" i="19"/>
  <c r="P69" i="19"/>
  <c r="L70" i="19"/>
  <c r="M70" i="19"/>
  <c r="N70" i="19"/>
  <c r="O70" i="19"/>
  <c r="P70" i="19"/>
  <c r="K70" i="19"/>
  <c r="K69" i="19"/>
  <c r="K68" i="19"/>
  <c r="L75" i="19"/>
  <c r="M75" i="19"/>
  <c r="N75" i="19"/>
  <c r="O75" i="19"/>
  <c r="P75" i="19"/>
  <c r="L76" i="19"/>
  <c r="M76" i="19"/>
  <c r="N76" i="19"/>
  <c r="O76" i="19"/>
  <c r="P76" i="19"/>
  <c r="L77" i="19"/>
  <c r="M77" i="19"/>
  <c r="N77" i="19"/>
  <c r="O77" i="19"/>
  <c r="P77" i="19"/>
  <c r="L78" i="19"/>
  <c r="M78" i="19"/>
  <c r="N78" i="19"/>
  <c r="O78" i="19"/>
  <c r="P78" i="19"/>
  <c r="L79" i="19"/>
  <c r="M79" i="19"/>
  <c r="N79" i="19"/>
  <c r="O79" i="19"/>
  <c r="P79" i="19"/>
  <c r="L80" i="19"/>
  <c r="M80" i="19"/>
  <c r="N80" i="19"/>
  <c r="O80" i="19"/>
  <c r="P80" i="19"/>
  <c r="K77" i="19"/>
  <c r="K78" i="19"/>
  <c r="K79" i="19"/>
  <c r="K80" i="19"/>
  <c r="K76" i="19"/>
  <c r="K75" i="19"/>
  <c r="L84" i="19"/>
  <c r="M84" i="19"/>
  <c r="N84" i="19"/>
  <c r="O84" i="19"/>
  <c r="P84" i="19"/>
  <c r="L85" i="19"/>
  <c r="M85" i="19"/>
  <c r="N85" i="19"/>
  <c r="O85" i="19"/>
  <c r="P85" i="19"/>
  <c r="L86" i="19"/>
  <c r="M86" i="19"/>
  <c r="N86" i="19"/>
  <c r="O86" i="19"/>
  <c r="P86" i="19"/>
  <c r="K86" i="19"/>
  <c r="K85" i="19"/>
  <c r="K84" i="19"/>
  <c r="L90" i="19"/>
  <c r="M90" i="19"/>
  <c r="N90" i="19"/>
  <c r="O90" i="19"/>
  <c r="P90" i="19"/>
  <c r="L91" i="19"/>
  <c r="M91" i="19"/>
  <c r="N91" i="19"/>
  <c r="O91" i="19"/>
  <c r="P91" i="19"/>
  <c r="L92" i="19"/>
  <c r="M92" i="19"/>
  <c r="N92" i="19"/>
  <c r="O92" i="19"/>
  <c r="P92" i="19"/>
  <c r="L93" i="19"/>
  <c r="M93" i="19"/>
  <c r="N93" i="19"/>
  <c r="O93" i="19"/>
  <c r="P93" i="19"/>
  <c r="L94" i="19"/>
  <c r="M94" i="19"/>
  <c r="N94" i="19"/>
  <c r="O94" i="19"/>
  <c r="P94" i="19"/>
  <c r="K92" i="19"/>
  <c r="K93" i="19"/>
  <c r="K94" i="19"/>
  <c r="K91" i="19"/>
  <c r="K90" i="19"/>
  <c r="P98" i="19"/>
  <c r="P99" i="19"/>
  <c r="P100" i="19"/>
  <c r="P101" i="19"/>
  <c r="P102" i="19"/>
  <c r="P103" i="19"/>
  <c r="P104" i="19"/>
  <c r="L98" i="19"/>
  <c r="M98" i="19"/>
  <c r="N98" i="19"/>
  <c r="O98" i="19"/>
  <c r="L99" i="19"/>
  <c r="M99" i="19"/>
  <c r="N99" i="19"/>
  <c r="O99" i="19"/>
  <c r="L100" i="19"/>
  <c r="M100" i="19"/>
  <c r="N100" i="19"/>
  <c r="O100" i="19"/>
  <c r="L101" i="19"/>
  <c r="M101" i="19"/>
  <c r="N101" i="19"/>
  <c r="O101" i="19"/>
  <c r="L102" i="19"/>
  <c r="M102" i="19"/>
  <c r="N102" i="19"/>
  <c r="O102" i="19"/>
  <c r="L103" i="19"/>
  <c r="M103" i="19"/>
  <c r="N103" i="19"/>
  <c r="O103" i="19"/>
  <c r="L104" i="19"/>
  <c r="M104" i="19"/>
  <c r="N104" i="19"/>
  <c r="O104" i="19"/>
  <c r="K104" i="19"/>
  <c r="K103" i="19"/>
  <c r="K102" i="19"/>
  <c r="K101" i="19"/>
  <c r="K100" i="19"/>
  <c r="K99" i="19"/>
  <c r="K98" i="19"/>
  <c r="D59" i="19"/>
  <c r="E59" i="19"/>
  <c r="F59" i="19"/>
  <c r="G59" i="19"/>
  <c r="H59" i="19"/>
  <c r="D60" i="19"/>
  <c r="E60" i="19"/>
  <c r="F60" i="19"/>
  <c r="G60" i="19"/>
  <c r="H60" i="19"/>
  <c r="D61" i="19"/>
  <c r="E61" i="19"/>
  <c r="F61" i="19"/>
  <c r="G61" i="19"/>
  <c r="H61" i="19"/>
  <c r="C61" i="19"/>
  <c r="C60" i="19"/>
  <c r="C59" i="19"/>
  <c r="L45" i="19"/>
  <c r="M45" i="19"/>
  <c r="N45" i="19"/>
  <c r="O45" i="19"/>
  <c r="P45" i="19"/>
  <c r="L46" i="19"/>
  <c r="M46" i="19"/>
  <c r="N46" i="19"/>
  <c r="O46" i="19"/>
  <c r="P46" i="19"/>
  <c r="L47" i="19"/>
  <c r="M47" i="19"/>
  <c r="N47" i="19"/>
  <c r="O47" i="19"/>
  <c r="P47" i="19"/>
  <c r="L48" i="19"/>
  <c r="M48" i="19"/>
  <c r="N48" i="19"/>
  <c r="O48" i="19"/>
  <c r="P48" i="19"/>
  <c r="L49" i="19"/>
  <c r="M49" i="19"/>
  <c r="N49" i="19"/>
  <c r="O49" i="19"/>
  <c r="P49" i="19"/>
  <c r="L50" i="19"/>
  <c r="M50" i="19"/>
  <c r="N50" i="19"/>
  <c r="O50" i="19"/>
  <c r="P50" i="19"/>
  <c r="L51" i="19"/>
  <c r="M51" i="19"/>
  <c r="N51" i="19"/>
  <c r="O51" i="19"/>
  <c r="P51" i="19"/>
  <c r="K51" i="19"/>
  <c r="K50" i="19"/>
  <c r="K49" i="19"/>
  <c r="K48" i="19"/>
  <c r="K47" i="19"/>
  <c r="K46" i="19"/>
  <c r="K45" i="19"/>
  <c r="L38" i="19"/>
  <c r="M38" i="19"/>
  <c r="N38" i="19"/>
  <c r="O38" i="19"/>
  <c r="P38" i="19"/>
  <c r="L39" i="19"/>
  <c r="M39" i="19"/>
  <c r="N39" i="19"/>
  <c r="O39" i="19"/>
  <c r="P39" i="19"/>
  <c r="L40" i="19"/>
  <c r="M40" i="19"/>
  <c r="N40" i="19"/>
  <c r="O40" i="19"/>
  <c r="P40" i="19"/>
  <c r="L41" i="19"/>
  <c r="M41" i="19"/>
  <c r="N41" i="19"/>
  <c r="O41" i="19"/>
  <c r="P41" i="19"/>
  <c r="L37" i="19"/>
  <c r="M37" i="19"/>
  <c r="N37" i="19"/>
  <c r="O37" i="19"/>
  <c r="P37" i="19"/>
  <c r="K39" i="19"/>
  <c r="K40" i="19"/>
  <c r="K41" i="19"/>
  <c r="K38" i="19"/>
  <c r="K37" i="19"/>
  <c r="L31" i="19"/>
  <c r="M31" i="19"/>
  <c r="N31" i="19"/>
  <c r="O31" i="19"/>
  <c r="P31" i="19"/>
  <c r="L32" i="19"/>
  <c r="M32" i="19"/>
  <c r="N32" i="19"/>
  <c r="O32" i="19"/>
  <c r="P32" i="19"/>
  <c r="L33" i="19"/>
  <c r="M33" i="19"/>
  <c r="N33" i="19"/>
  <c r="O33" i="19"/>
  <c r="P33" i="19"/>
  <c r="K33" i="19"/>
  <c r="K32" i="19"/>
  <c r="K31" i="19"/>
  <c r="L22" i="19"/>
  <c r="M22" i="19"/>
  <c r="N22" i="19"/>
  <c r="O22" i="19"/>
  <c r="P22" i="19"/>
  <c r="L23" i="19"/>
  <c r="M23" i="19"/>
  <c r="N23" i="19"/>
  <c r="O23" i="19"/>
  <c r="P23" i="19"/>
  <c r="L24" i="19"/>
  <c r="M24" i="19"/>
  <c r="N24" i="19"/>
  <c r="O24" i="19"/>
  <c r="P24" i="19"/>
  <c r="L25" i="19"/>
  <c r="M25" i="19"/>
  <c r="N25" i="19"/>
  <c r="O25" i="19"/>
  <c r="P25" i="19"/>
  <c r="L26" i="19"/>
  <c r="M26" i="19"/>
  <c r="N26" i="19"/>
  <c r="O26" i="19"/>
  <c r="P26" i="19"/>
  <c r="L27" i="19"/>
  <c r="M27" i="19"/>
  <c r="N27" i="19"/>
  <c r="O27" i="19"/>
  <c r="P27" i="19"/>
  <c r="K24" i="19"/>
  <c r="K25" i="19"/>
  <c r="K26" i="19"/>
  <c r="K27" i="19"/>
  <c r="K23" i="19"/>
  <c r="K22" i="19"/>
  <c r="L15" i="19"/>
  <c r="M15" i="19"/>
  <c r="N15" i="19"/>
  <c r="O15" i="19"/>
  <c r="P15" i="19"/>
  <c r="L16" i="19"/>
  <c r="M16" i="19"/>
  <c r="N16" i="19"/>
  <c r="O16" i="19"/>
  <c r="P16" i="19"/>
  <c r="L17" i="19"/>
  <c r="M17" i="19"/>
  <c r="N17" i="19"/>
  <c r="O17" i="19"/>
  <c r="P17" i="19"/>
  <c r="K17" i="19"/>
  <c r="K16" i="19"/>
  <c r="K15" i="19"/>
  <c r="L7" i="19"/>
  <c r="M7" i="19"/>
  <c r="N7" i="19"/>
  <c r="O7" i="19"/>
  <c r="P7" i="19"/>
  <c r="L8" i="19"/>
  <c r="M8" i="19"/>
  <c r="N8" i="19"/>
  <c r="O8" i="19"/>
  <c r="P8" i="19"/>
  <c r="L9" i="19"/>
  <c r="M9" i="19"/>
  <c r="N9" i="19"/>
  <c r="O9" i="19"/>
  <c r="P9" i="19"/>
  <c r="L10" i="19"/>
  <c r="M10" i="19"/>
  <c r="N10" i="19"/>
  <c r="O10" i="19"/>
  <c r="P10" i="19"/>
  <c r="L11" i="19"/>
  <c r="M11" i="19"/>
  <c r="N11" i="19"/>
  <c r="O11" i="19"/>
  <c r="P11" i="19"/>
  <c r="K8" i="19"/>
  <c r="K9" i="19"/>
  <c r="K10" i="19"/>
  <c r="K11" i="19"/>
  <c r="L6" i="19"/>
  <c r="M6" i="19"/>
  <c r="N6" i="19"/>
  <c r="O6" i="19"/>
  <c r="P6" i="19"/>
  <c r="K7" i="19"/>
  <c r="K6" i="19"/>
  <c r="D35" i="19"/>
  <c r="E35" i="19"/>
  <c r="F35" i="19"/>
  <c r="G35" i="19"/>
  <c r="H35" i="19"/>
  <c r="D36" i="19"/>
  <c r="E36" i="19"/>
  <c r="F36" i="19"/>
  <c r="G36" i="19"/>
  <c r="H36" i="19"/>
  <c r="D37" i="19"/>
  <c r="E37" i="19"/>
  <c r="F37" i="19"/>
  <c r="G37" i="19"/>
  <c r="H37" i="19"/>
  <c r="D38" i="19"/>
  <c r="E38" i="19"/>
  <c r="F38" i="19"/>
  <c r="G38" i="19"/>
  <c r="H38" i="19"/>
  <c r="D39" i="19"/>
  <c r="E39" i="19"/>
  <c r="F39" i="19"/>
  <c r="G39" i="19"/>
  <c r="H39" i="19"/>
  <c r="D40" i="19"/>
  <c r="E40" i="19"/>
  <c r="F40" i="19"/>
  <c r="G40" i="19"/>
  <c r="H40" i="19"/>
  <c r="D41" i="19"/>
  <c r="E41" i="19"/>
  <c r="F41" i="19"/>
  <c r="G41" i="19"/>
  <c r="H41" i="19"/>
  <c r="D42" i="19"/>
  <c r="E42" i="19"/>
  <c r="F42" i="19"/>
  <c r="G42" i="19"/>
  <c r="H42" i="19"/>
  <c r="D43" i="19"/>
  <c r="E43" i="19"/>
  <c r="F43" i="19"/>
  <c r="G43" i="19"/>
  <c r="H43" i="19"/>
  <c r="D44" i="19"/>
  <c r="E44" i="19"/>
  <c r="F44" i="19"/>
  <c r="G44" i="19"/>
  <c r="H44" i="19"/>
  <c r="D45" i="19"/>
  <c r="E45" i="19"/>
  <c r="F45" i="19"/>
  <c r="G45" i="19"/>
  <c r="H45" i="19"/>
  <c r="C37" i="19"/>
  <c r="C38" i="19"/>
  <c r="C39" i="19"/>
  <c r="C40" i="19"/>
  <c r="C41" i="19"/>
  <c r="C42" i="19"/>
  <c r="C43" i="19"/>
  <c r="C44" i="19"/>
  <c r="C45" i="19"/>
  <c r="C36" i="19"/>
  <c r="C35" i="19"/>
  <c r="D23" i="19"/>
  <c r="E23" i="19"/>
  <c r="F23" i="19"/>
  <c r="G23" i="19"/>
  <c r="H23" i="19"/>
  <c r="D24" i="19"/>
  <c r="E24" i="19"/>
  <c r="F24" i="19"/>
  <c r="G24" i="19"/>
  <c r="H24" i="19"/>
  <c r="D25" i="19"/>
  <c r="E25" i="19"/>
  <c r="F25" i="19"/>
  <c r="G25" i="19"/>
  <c r="H25" i="19"/>
  <c r="D26" i="19"/>
  <c r="E26" i="19"/>
  <c r="F26" i="19"/>
  <c r="G26" i="19"/>
  <c r="H26" i="19"/>
  <c r="D27" i="19"/>
  <c r="E27" i="19"/>
  <c r="F27" i="19"/>
  <c r="G27" i="19"/>
  <c r="H27" i="19"/>
  <c r="D28" i="19"/>
  <c r="E28" i="19"/>
  <c r="F28" i="19"/>
  <c r="G28" i="19"/>
  <c r="H28" i="19"/>
  <c r="D29" i="19"/>
  <c r="E29" i="19"/>
  <c r="F29" i="19"/>
  <c r="G29" i="19"/>
  <c r="H29" i="19"/>
  <c r="D30" i="19"/>
  <c r="E30" i="19"/>
  <c r="F30" i="19"/>
  <c r="G30" i="19"/>
  <c r="H30" i="19"/>
  <c r="D31" i="19"/>
  <c r="E31" i="19"/>
  <c r="F31" i="19"/>
  <c r="G31" i="19"/>
  <c r="H31" i="19"/>
  <c r="C25" i="19"/>
  <c r="C26" i="19"/>
  <c r="C27" i="19"/>
  <c r="C28" i="19"/>
  <c r="C29" i="19"/>
  <c r="C30" i="19"/>
  <c r="C31" i="19"/>
  <c r="C24" i="19"/>
  <c r="C23" i="19"/>
  <c r="D12" i="19"/>
  <c r="E12" i="19"/>
  <c r="F12" i="19"/>
  <c r="G12" i="19"/>
  <c r="H12" i="19"/>
  <c r="D13" i="19"/>
  <c r="E13" i="19"/>
  <c r="F13" i="19"/>
  <c r="G13" i="19"/>
  <c r="H13" i="19"/>
  <c r="D14" i="19"/>
  <c r="E14" i="19"/>
  <c r="F14" i="19"/>
  <c r="G14" i="19"/>
  <c r="H14" i="19"/>
  <c r="D15" i="19"/>
  <c r="E15" i="19"/>
  <c r="F15" i="19"/>
  <c r="G15" i="19"/>
  <c r="H15" i="19"/>
  <c r="D16" i="19"/>
  <c r="E16" i="19"/>
  <c r="F16" i="19"/>
  <c r="G16" i="19"/>
  <c r="H16" i="19"/>
  <c r="D17" i="19"/>
  <c r="E17" i="19"/>
  <c r="F17" i="19"/>
  <c r="G17" i="19"/>
  <c r="H17" i="19"/>
  <c r="D18" i="19"/>
  <c r="E18" i="19"/>
  <c r="F18" i="19"/>
  <c r="G18" i="19"/>
  <c r="H18" i="19"/>
  <c r="D19" i="19"/>
  <c r="E19" i="19"/>
  <c r="F19" i="19"/>
  <c r="G19" i="19"/>
  <c r="H19" i="19"/>
  <c r="C14" i="19"/>
  <c r="C15" i="19"/>
  <c r="C16" i="19"/>
  <c r="C17" i="19"/>
  <c r="C18" i="19"/>
  <c r="C19" i="19"/>
  <c r="C13" i="19"/>
  <c r="C12" i="19"/>
  <c r="B108" i="19"/>
  <c r="B56" i="19"/>
  <c r="B3" i="19"/>
  <c r="D7" i="19"/>
  <c r="E7" i="19"/>
  <c r="F7" i="19"/>
  <c r="G7" i="19"/>
  <c r="H7" i="19"/>
  <c r="D8" i="19"/>
  <c r="E8" i="19"/>
  <c r="F8" i="19"/>
  <c r="G8" i="19"/>
  <c r="H8" i="19"/>
  <c r="D6" i="19"/>
  <c r="E6" i="19"/>
  <c r="F6" i="19"/>
  <c r="G6" i="19"/>
  <c r="H6" i="19"/>
  <c r="C8" i="19"/>
  <c r="C7" i="19"/>
  <c r="C6" i="19"/>
  <c r="Q107" i="19" l="1"/>
  <c r="Q122" i="19"/>
  <c r="C15" i="2"/>
  <c r="C14" i="2"/>
  <c r="C13" i="2"/>
  <c r="C12" i="2"/>
  <c r="C11" i="2"/>
  <c r="C9" i="2"/>
  <c r="C8" i="2"/>
  <c r="C7" i="2"/>
  <c r="C6" i="2"/>
  <c r="C5" i="2"/>
  <c r="C4" i="2"/>
  <c r="C10" i="2"/>
  <c r="C3" i="2"/>
</calcChain>
</file>

<file path=xl/sharedStrings.xml><?xml version="1.0" encoding="utf-8"?>
<sst xmlns="http://schemas.openxmlformats.org/spreadsheetml/2006/main" count="7858" uniqueCount="482">
  <si>
    <t>Index</t>
  </si>
  <si>
    <t>Report summary for Data Template - Creams and Creamers exported on 05/10/2024</t>
  </si>
  <si>
    <t>Geography</t>
  </si>
  <si>
    <t>Brand Franchise</t>
  </si>
  <si>
    <t>Custom Fat Content</t>
  </si>
  <si>
    <t>Custom Subsegment</t>
  </si>
  <si>
    <t>Custom Size Range</t>
  </si>
  <si>
    <t>Periodicity</t>
  </si>
  <si>
    <t>Custom Flavor</t>
  </si>
  <si>
    <t>Product</t>
  </si>
  <si>
    <t>Time</t>
  </si>
  <si>
    <t>Custom Package</t>
  </si>
  <si>
    <t>Measures</t>
  </si>
  <si>
    <t>Custom Sugar</t>
  </si>
  <si>
    <t>Custom Organic</t>
  </si>
  <si>
    <t>Custom Form</t>
  </si>
  <si>
    <t>Custom Rfg Vs SS</t>
  </si>
  <si>
    <t>1</t>
  </si>
  <si>
    <t>California - Standard - Multi Outlet+ with Conv</t>
  </si>
  <si>
    <t xml:space="preserve"> </t>
  </si>
  <si>
    <t>CREAMS CREAMERS AND TOPPINGS</t>
  </si>
  <si>
    <t>Latest 4 Week Pd Ending 04-21-24</t>
  </si>
  <si>
    <t>2</t>
  </si>
  <si>
    <t>Total US - Multi Outlet+ with Conv</t>
  </si>
  <si>
    <t>ORGANIC</t>
  </si>
  <si>
    <t>3</t>
  </si>
  <si>
    <t>Great Lakes - Standard - Multi Outlet+</t>
  </si>
  <si>
    <t>4</t>
  </si>
  <si>
    <t>CREAM SPREADS</t>
  </si>
  <si>
    <t>5</t>
  </si>
  <si>
    <t>NATIONAL BRAND</t>
  </si>
  <si>
    <t>6</t>
  </si>
  <si>
    <t>7</t>
  </si>
  <si>
    <t>ALL OTHER</t>
  </si>
  <si>
    <t>8</t>
  </si>
  <si>
    <t>LACTOSE FREE</t>
  </si>
  <si>
    <t>9</t>
  </si>
  <si>
    <t>AEROSOL CAN</t>
  </si>
  <si>
    <t>10</t>
  </si>
  <si>
    <t>17.0-26.9 OZ</t>
  </si>
  <si>
    <t>11</t>
  </si>
  <si>
    <t>12</t>
  </si>
  <si>
    <t>Current</t>
  </si>
  <si>
    <t>Volume Sales</t>
  </si>
  <si>
    <t>Total All Products</t>
  </si>
  <si>
    <t>13</t>
  </si>
  <si>
    <t>Dairy Alliance - DMI SR - Multi Outlet+</t>
  </si>
  <si>
    <t>Volume Sales Change vs YA</t>
  </si>
  <si>
    <t>Volume Sales % Change vs YA</t>
  </si>
  <si>
    <t>Dollar Sales</t>
  </si>
  <si>
    <t>Dollar Sales Change vs YA</t>
  </si>
  <si>
    <t>Dollar Sales % Change vs YA</t>
  </si>
  <si>
    <t>Product Development Index</t>
  </si>
  <si>
    <t>Product Development Index Change vs YA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</si>
  <si>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</si>
  <si>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</si>
  <si>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</si>
  <si>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</si>
  <si>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</si>
  <si>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</si>
  <si>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</si>
  <si>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</si>
  <si>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</si>
  <si>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</si>
  <si>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</si>
  <si>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</si>
  <si>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</si>
  <si>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</si>
  <si>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</si>
  <si>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</si>
  <si>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</si>
  <si>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</si>
  <si>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</si>
  <si>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</si>
  <si>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</si>
  <si>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</si>
  <si>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</si>
  <si>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</si>
  <si>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Drug</t>
  </si>
  <si>
    <t xml:space="preserve">      Great Lakes - Standard - Drug</t>
  </si>
  <si>
    <t xml:space="preserve">      Mid-South - Standard - Drug</t>
  </si>
  <si>
    <t xml:space="preserve">      Northeast - Standard - Drug</t>
  </si>
  <si>
    <t xml:space="preserve">      West - Standard - Drug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</si>
  <si>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</si>
  <si>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</si>
  <si>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</si>
  <si>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</si>
  <si>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</si>
  <si>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</si>
  <si>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</si>
  <si>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</si>
  <si>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</si>
  <si>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</si>
  <si>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</si>
  <si>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</si>
  <si>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</si>
  <si>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</si>
  <si>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</si>
  <si>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</si>
  <si>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Latest 52 Week Pd Ending 04-21-24</t>
  </si>
  <si>
    <t>Building Calendar Year 2024 Ending 04-28-24</t>
  </si>
  <si>
    <t>Volume Share of Category, Unfiltered</t>
  </si>
  <si>
    <t>Volume Share of Category, Unfiltered Change vs YA</t>
  </si>
  <si>
    <t>Price per Volume</t>
  </si>
  <si>
    <t>Price per Volume Change vs YA</t>
  </si>
  <si>
    <t>Price per Volume % Change vs YA</t>
  </si>
  <si>
    <t>Unit Sales</t>
  </si>
  <si>
    <t>Unit Sales Change vs YA</t>
  </si>
  <si>
    <t>Unit Sales % Change vs YA</t>
  </si>
  <si>
    <t xml:space="preserve">    Total US - Multi Outlet+ with Conv</t>
  </si>
  <si>
    <t>NON-ORGANIC</t>
  </si>
  <si>
    <t xml:space="preserve">    Total US - Multi Outlet+</t>
  </si>
  <si>
    <t xml:space="preserve">    Total US - Food</t>
  </si>
  <si>
    <t xml:space="preserve">    Total US - Drug</t>
  </si>
  <si>
    <t xml:space="preserve">    Total US - Conv</t>
  </si>
  <si>
    <t xml:space="preserve">  Total US - All Other Outlet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</si>
  <si>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</si>
  <si>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</si>
  <si>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</si>
  <si>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</si>
  <si>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</si>
  <si>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</si>
  <si>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</si>
  <si>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</si>
  <si>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</si>
  <si>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</si>
  <si>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</si>
  <si>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</si>
  <si>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</si>
  <si>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</si>
  <si>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</si>
  <si>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</si>
  <si>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</si>
  <si>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</si>
  <si>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PLANT BASED CREAMER</t>
  </si>
  <si>
    <t>PLANT BASED HALF AND HALF</t>
  </si>
  <si>
    <t>WATER BASED CREAMER</t>
  </si>
  <si>
    <t>DAIRY BASED CREAMER</t>
  </si>
  <si>
    <t>DAIRY HALF AND HALF</t>
  </si>
  <si>
    <t>REGULAR/LIGHT DAIRY CREAM</t>
  </si>
  <si>
    <t>PLANT BASED AEROSOL</t>
  </si>
  <si>
    <t>PLANT BASED LIQUID WHIPPING CREAM</t>
  </si>
  <si>
    <t>DAIRY BASED AEROSOL</t>
  </si>
  <si>
    <t>DAIRY LIQUID WHIPPING CREAM</t>
  </si>
  <si>
    <t>PRIVATE LABEL</t>
  </si>
  <si>
    <t>BUTTER PECAN/BLENDS</t>
  </si>
  <si>
    <t>CARAMEL/BLENDS</t>
  </si>
  <si>
    <t>CHOCOLATE/BLENDS</t>
  </si>
  <si>
    <t>CINNAMON/BLENDS</t>
  </si>
  <si>
    <t>COCONUT/BLENDS</t>
  </si>
  <si>
    <t>HAZELNUT/BLENDS</t>
  </si>
  <si>
    <t>IRISH CREAM</t>
  </si>
  <si>
    <t>KAHLUA</t>
  </si>
  <si>
    <t>MINT/BLENDS</t>
  </si>
  <si>
    <t>PEPPERMINT/BLENDS</t>
  </si>
  <si>
    <t>PLAIN</t>
  </si>
  <si>
    <t>PUMPKIN/BLENDS</t>
  </si>
  <si>
    <t>RICE KRISPIES</t>
  </si>
  <si>
    <t>SWEET CREAM/BLENDS</t>
  </si>
  <si>
    <t>TWIX</t>
  </si>
  <si>
    <t>VANILLA/BLENDS</t>
  </si>
  <si>
    <t>WHITE CHOCOLATE BLENDS</t>
  </si>
  <si>
    <t>FAT FREE</t>
  </si>
  <si>
    <t>LIGHT/LOW FAT</t>
  </si>
  <si>
    <t>REGULAR FAT</t>
  </si>
  <si>
    <t>FULL LACTOSE</t>
  </si>
  <si>
    <t>ALL OTHER PACKAGING TYPES</t>
  </si>
  <si>
    <t>CARTON</t>
  </si>
  <si>
    <t>CARTON TWIST CAP</t>
  </si>
  <si>
    <t>PLASTIC BAG</t>
  </si>
  <si>
    <t>PLASTIC BOTTLE</t>
  </si>
  <si>
    <t>PLASTIC CUP IN A BOX</t>
  </si>
  <si>
    <t>PLASTIC TUB</t>
  </si>
  <si>
    <t>27.0-34.9 OZ</t>
  </si>
  <si>
    <t>35.0-54.9 OZ</t>
  </si>
  <si>
    <t>55.0-62.9 OZ</t>
  </si>
  <si>
    <t>63.0-70.9 OZ</t>
  </si>
  <si>
    <t>&lt;17.O OZ</t>
  </si>
  <si>
    <t>&gt;70.9 OZ</t>
  </si>
  <si>
    <t xml:space="preserve">    ALL OTHER</t>
  </si>
  <si>
    <t xml:space="preserve">    NO/LOW/LESS SUGAR</t>
  </si>
  <si>
    <t xml:space="preserve">    UNSWEETENED</t>
  </si>
  <si>
    <t xml:space="preserve">  Alabama - Multi Outlet+</t>
  </si>
  <si>
    <t xml:space="preserve">  Georgia - Multi Outlet+</t>
  </si>
  <si>
    <t xml:space="preserve">  Kentucky - Multi Outlet+</t>
  </si>
  <si>
    <t xml:space="preserve">  Mississippi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</si>
  <si>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</si>
  <si>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</si>
  <si>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</si>
  <si>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</si>
  <si>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</si>
  <si>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</si>
  <si>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</si>
  <si>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</si>
  <si>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</si>
  <si>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</si>
  <si>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</si>
  <si>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</si>
  <si>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</si>
  <si>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</si>
  <si>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</si>
  <si>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</si>
  <si>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</si>
  <si>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</si>
  <si>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</si>
  <si>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</si>
  <si>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</si>
  <si>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</si>
  <si>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</si>
  <si>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</si>
  <si>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</si>
  <si>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</si>
  <si>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</si>
  <si>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</si>
  <si>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</si>
  <si>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</si>
  <si>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</si>
  <si>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</si>
  <si>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</si>
  <si>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</si>
  <si>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</si>
  <si>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</si>
  <si>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</si>
  <si>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</si>
  <si>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</si>
  <si>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</si>
  <si>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</si>
  <si>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</si>
  <si>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</si>
  <si>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</si>
  <si>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</si>
  <si>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</si>
  <si>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</si>
  <si>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</si>
  <si>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</si>
  <si>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</si>
  <si>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</si>
  <si>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</si>
  <si>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</si>
  <si>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</si>
  <si>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</si>
  <si>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</si>
  <si>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</si>
  <si>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</si>
  <si>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</si>
  <si>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</si>
  <si>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</si>
  <si>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</si>
  <si>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</si>
  <si>
    <t>MONTHLY TOP LINE - CREAMS &amp; CREAMERS</t>
  </si>
  <si>
    <t>INDEX</t>
  </si>
  <si>
    <t>TOTAL U.S. MULO+ with C</t>
  </si>
  <si>
    <t>TOTAL U.S. MULO+</t>
  </si>
  <si>
    <t>TOTAL U.S. FOOD</t>
  </si>
  <si>
    <t>TOTAL U.S. DRUG</t>
  </si>
  <si>
    <t>TOTAL U.S. CONVENIENCE</t>
  </si>
  <si>
    <t>TOTAL U.S. ALL OTHER OUTLETS</t>
  </si>
  <si>
    <t>TOTAL U.S. ALL OTHER OUTLET xWM</t>
  </si>
  <si>
    <t>WALMART</t>
  </si>
  <si>
    <t>TOP PERFORMERS</t>
  </si>
  <si>
    <t>CIRCANA STANDARD REGIONS</t>
  </si>
  <si>
    <t>WALMART REGIONS</t>
  </si>
  <si>
    <t>CIRCANA STANDARD REGIONS &amp; MARKETS</t>
  </si>
  <si>
    <t>DMI CUSTOM REGIONS &amp; MARKETS</t>
  </si>
  <si>
    <t>4 WEEKS ENDING 05-19-2024</t>
  </si>
  <si>
    <t>TOTAL U.S. MULTI-OUTLET+ with CONVENIENCE</t>
  </si>
  <si>
    <t>VOLUME SALES (GALLONS)</t>
  </si>
  <si>
    <t>VOLUME SHARE</t>
  </si>
  <si>
    <t>PRICE PER VOLUME</t>
  </si>
  <si>
    <t>DOLLAR SALES</t>
  </si>
  <si>
    <t>UNIT SALES</t>
  </si>
  <si>
    <t>CURRENT</t>
  </si>
  <si>
    <t>CHG VS YA</t>
  </si>
  <si>
    <t>% CHG VS YA</t>
  </si>
  <si>
    <t>FAT CONTENT</t>
  </si>
  <si>
    <t>BRANDED VS PL</t>
  </si>
  <si>
    <t>BRANDED</t>
  </si>
  <si>
    <t>LACTOSE</t>
  </si>
  <si>
    <t>SUBSEGMENT</t>
  </si>
  <si>
    <t>PACKAGE TYPE</t>
  </si>
  <si>
    <t>SUGAR CONTENT</t>
  </si>
  <si>
    <t>CREAMS, CREAMERS, CREAM SPREADS</t>
  </si>
  <si>
    <t>WATER BASED CREAMER - RFG</t>
  </si>
  <si>
    <t>WATER BASED CREAMER - SS</t>
  </si>
  <si>
    <t>FLAVORED CREAMERS</t>
  </si>
  <si>
    <t>ADA MIDEAST</t>
  </si>
  <si>
    <t>ADA NORTHEAST - MULO+</t>
  </si>
  <si>
    <t>ADA MIDEAST - MULO+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</si>
  <si>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</si>
  <si>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</si>
  <si>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</si>
  <si>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</si>
  <si>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</si>
  <si>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DAIRYMAX</t>
  </si>
  <si>
    <t>Delaware - Multi Outlet+</t>
  </si>
  <si>
    <t>Baltimore, MD/Washington D.C. - Multi Outlet+</t>
  </si>
  <si>
    <t xml:space="preserve">    DairyMax - MULO+</t>
  </si>
  <si>
    <t>Louisiana - Multi Outlet+</t>
  </si>
  <si>
    <t>DAIRY WEST - MULO+</t>
  </si>
  <si>
    <t>Oklahoma - Multi Outlet+</t>
  </si>
  <si>
    <t>Texas - MULO+</t>
  </si>
  <si>
    <t>Dairy West - MULO+ (U)</t>
  </si>
  <si>
    <t>Colorado - Multi Outlet+</t>
  </si>
  <si>
    <t xml:space="preserve">    Idaho - Multi Outlet+</t>
  </si>
  <si>
    <t>Montana - MULO+</t>
  </si>
  <si>
    <t xml:space="preserve">    Utah - Multi Outlet+</t>
  </si>
  <si>
    <t>Wyoming - Multi Outlet+</t>
  </si>
  <si>
    <t>New Mexico - Multi Outlet+</t>
  </si>
  <si>
    <t>NEW ENGLAND DAIRY - MULO+</t>
  </si>
  <si>
    <t>THE DAIRY ALLIANCE</t>
  </si>
  <si>
    <t>NEW ENGLAND DAIRY ASSOCIATION - MULO+</t>
  </si>
  <si>
    <t>THE DAIRY ALLIANCE  - MULO+</t>
  </si>
  <si>
    <t>Connecticut - Multi Outlet+</t>
  </si>
  <si>
    <t>Alabama - Multi Outlet+</t>
  </si>
  <si>
    <t>Massachusetts - Multi Outlet+</t>
  </si>
  <si>
    <t>Georgia - Multi Outlet+</t>
  </si>
  <si>
    <t>New Hampshire - Multi Outlet+</t>
  </si>
  <si>
    <t>Kentucky - Multi Outlet+</t>
  </si>
  <si>
    <t>Rhode Island - Multi Outlet+</t>
  </si>
  <si>
    <t>Mississippi - Multi Outlet+</t>
  </si>
  <si>
    <t>Vermont - Multi Outlet+</t>
  </si>
  <si>
    <t>North Carolina - Multi Outlet+</t>
  </si>
  <si>
    <t>South Carolina - Multi Outlet+</t>
  </si>
  <si>
    <t xml:space="preserve">DAIRY MANAGEMENT WEST - MULO+ </t>
  </si>
  <si>
    <t>Tennessee - Multi Outlet+</t>
  </si>
  <si>
    <t>Virginia - Multi Outlet+</t>
  </si>
  <si>
    <t>Dairy Management West - MULO+</t>
  </si>
  <si>
    <t>Nevada - Multi Outlet+</t>
  </si>
  <si>
    <t>MIDWEST DAIRY ASSOCIATION</t>
  </si>
  <si>
    <t>Arizona - Multi Outlet+</t>
  </si>
  <si>
    <t>MIDWEST DAIRY ASSOCIATION - MULO+</t>
  </si>
  <si>
    <t>FLORIDA DAIRY FARMERS - MULO+</t>
  </si>
  <si>
    <t xml:space="preserve">      North Dakota* - Multi Outlet+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</si>
  <si>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</si>
  <si>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</si>
  <si>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</si>
  <si>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</si>
  <si>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</si>
  <si>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</si>
  <si>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</si>
  <si>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>CIRCANA STANDARD MULO+ with C REGIONS</t>
  </si>
  <si>
    <t>CIRCANA STANDARD MULO+ REGIONS</t>
  </si>
  <si>
    <t>PRODUCT DEVELOPMENT INDEX</t>
  </si>
  <si>
    <t>CHANGE VS YA</t>
  </si>
  <si>
    <t>CALIFORNIA - MULO+ with C</t>
  </si>
  <si>
    <t>CALIFORNIA - MULO+</t>
  </si>
  <si>
    <t>GREAT LAKES - MULO+ with C</t>
  </si>
  <si>
    <t>GREAT LAKES - MULO+</t>
  </si>
  <si>
    <t>MID-SOUTH - MULO+ with C</t>
  </si>
  <si>
    <t>MID-SOUTH - MULO+</t>
  </si>
  <si>
    <t>NORTHEAST - MULO+ with C</t>
  </si>
  <si>
    <t>NORTHEAST - MULO+</t>
  </si>
  <si>
    <t>PLAINS - MULO+ with C</t>
  </si>
  <si>
    <t>PLAINS - MULO+</t>
  </si>
  <si>
    <t>SOUTH CENTRAL - MULO+ with C</t>
  </si>
  <si>
    <t>SOUTH CENTRAL - MULO+</t>
  </si>
  <si>
    <t>SOUTHEAST - MULO+ with C</t>
  </si>
  <si>
    <t>SOUTHEAST - MULO+</t>
  </si>
  <si>
    <t>WEST - MULO+ with C</t>
  </si>
  <si>
    <t>WEST - MULO+</t>
  </si>
  <si>
    <t>CIRCANA STANDARD FOOD REGIONS</t>
  </si>
  <si>
    <t>CIRCANA STANDARD DRUG REGIONS</t>
  </si>
  <si>
    <t>CALIFORNIA - FOOD</t>
  </si>
  <si>
    <t>CALIFORNIA - DRUG</t>
  </si>
  <si>
    <t>GREAT LAKES - FOOD</t>
  </si>
  <si>
    <t>GREAT LAKES - DRUG</t>
  </si>
  <si>
    <t>MID-SOUTH - FOOD</t>
  </si>
  <si>
    <t>MID-SOUTH - DRUG</t>
  </si>
  <si>
    <t>NORTHEAST - FOOD</t>
  </si>
  <si>
    <t>NORTHEAST - DRUG</t>
  </si>
  <si>
    <t>PLAINS - FOOD</t>
  </si>
  <si>
    <t>WEST - DRUG</t>
  </si>
  <si>
    <t>SOUTH CENTRAL - FOOD</t>
  </si>
  <si>
    <t>SOUTHEAST - FOOD</t>
  </si>
  <si>
    <t>WEST - FOOD</t>
  </si>
  <si>
    <t>CIRCANA STANDARD CONVENIENCE REGIONS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</si>
  <si>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</si>
  <si>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</si>
  <si>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</si>
  <si>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</si>
  <si>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</si>
  <si>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</si>
  <si>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</si>
  <si>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</si>
  <si>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</si>
  <si>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</si>
  <si>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</si>
  <si>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</si>
  <si>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</si>
  <si>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</si>
  <si>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</si>
  <si>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</si>
  <si>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</si>
  <si>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</si>
  <si>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</si>
  <si>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</si>
  <si>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</si>
  <si>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</si>
  <si>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</si>
  <si>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</si>
  <si>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</si>
  <si>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</si>
  <si>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</si>
  <si>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</si>
  <si>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</si>
  <si>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</si>
  <si>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</si>
  <si>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Orlando, FL - Multi Outlet+</t>
  </si>
  <si>
    <t>Tampa/St. Petersburg, FL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</si>
  <si>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</si>
  <si>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</si>
  <si>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</si>
  <si>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</si>
  <si>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Des Moines, IA - Multi Outlet+</t>
  </si>
  <si>
    <t>Los Angeles, CA - Multi Outlet+</t>
  </si>
  <si>
    <t>Kansas City, KS - Multi Outlet+</t>
  </si>
  <si>
    <t>Sacramento, CA - Multi Outlet+</t>
  </si>
  <si>
    <t>Minneapolis/St. Paul, MN - Multi Outlet+</t>
  </si>
  <si>
    <t>San Diego, CA - Multi Outlet+</t>
  </si>
  <si>
    <t>Omaha, NE - Multi Outlet+</t>
  </si>
  <si>
    <t>San Francisco/Oakland, CA - Multi Outlet+</t>
  </si>
  <si>
    <t>St. Louis, MO - Multi Outlet+</t>
  </si>
  <si>
    <t>Wichita, KS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</si>
  <si>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</si>
  <si>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</si>
  <si>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</si>
  <si>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</si>
  <si>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Boise, ID - Multi Outlet+</t>
  </si>
  <si>
    <t>Charlotte, NC - Multi Outlet+</t>
  </si>
  <si>
    <t>Denver, CO - Multi Outlet+</t>
  </si>
  <si>
    <t>Knoxville, TN - Multi Outlet+</t>
  </si>
  <si>
    <t>Las Vegas, NV - Multi Outlet+</t>
  </si>
  <si>
    <t>Louisville, KY - Multi Outlet+</t>
  </si>
  <si>
    <t>Phoenix/Tucson, AZ - Multi Outlet+</t>
  </si>
  <si>
    <t>Memphis, TN - Multi Outlet+</t>
  </si>
  <si>
    <t>Portland, OR - Multi Outlet+</t>
  </si>
  <si>
    <t>Nashville, TN - Multi Outlet+</t>
  </si>
  <si>
    <t>Salt Lake City, UT - Multi Outlet+</t>
  </si>
  <si>
    <t>Raleigh/Greensboro, NC - Multi Outlet+</t>
  </si>
  <si>
    <t>Seattle/Tacoma, WA - Multi Outlet+</t>
  </si>
  <si>
    <t>Richmond/Norfolk, VA - Multi Outlet+</t>
  </si>
  <si>
    <t>Spokane, WA - Multi Outlet+</t>
  </si>
  <si>
    <t>Roanoke, VA - Multi Outlet+</t>
  </si>
  <si>
    <t>West Texas/New Mexico - Multi Outlet+</t>
  </si>
  <si>
    <t>Latest 4 Week Pd Ending 05-19-24</t>
  </si>
  <si>
    <t>Plains - Standard - Multi Outlet+</t>
  </si>
  <si>
    <t>Mid-South - Standard - Multi Outlet+</t>
  </si>
  <si>
    <t>Northeast - Standard - Multi Outlet+</t>
  </si>
  <si>
    <t>Southeast - Standard - Multi Outlet+</t>
  </si>
  <si>
    <t>California - Standard - Multi Outlet+</t>
  </si>
  <si>
    <t>West - Standard - Multi Outlet+</t>
  </si>
  <si>
    <t>Latest 52 Week Pd Ending 05-19-24</t>
  </si>
  <si>
    <t>Building Calendar Year 2024 Ending 05-26-24</t>
  </si>
  <si>
    <t>ORGANIC CREAMS &amp; CREAMERS</t>
  </si>
  <si>
    <t>NON-ORGANIC CREAMS &amp; CREAMERS</t>
  </si>
  <si>
    <t>NO/LOW/LESS SUGAR</t>
  </si>
  <si>
    <t>UNSWEETENED</t>
  </si>
  <si>
    <t>SIZE</t>
  </si>
  <si>
    <t>TOTAL U.S. MULTI-OUTLET+</t>
  </si>
  <si>
    <t>LACTOSE FREE/REDUCED</t>
  </si>
  <si>
    <t xml:space="preserve">      CREAM SPREADS</t>
  </si>
  <si>
    <t xml:space="preserve">      PLANT BASED CREAMER</t>
  </si>
  <si>
    <t xml:space="preserve">      PLANT BASED HALF AND HALF</t>
  </si>
  <si>
    <t xml:space="preserve">      WATER BASED CREAMER</t>
  </si>
  <si>
    <t xml:space="preserve">      DAIRY BASED CREAMER</t>
  </si>
  <si>
    <t xml:space="preserve">      DAIRY HALF AND HALF</t>
  </si>
  <si>
    <t xml:space="preserve">      REGULAR/LIGHT DAIRY CREAM</t>
  </si>
  <si>
    <t xml:space="preserve">      PLANT BASED AEROSOL</t>
  </si>
  <si>
    <t xml:space="preserve">      PLANT BASED LIQUID WHIPPING CREAM</t>
  </si>
  <si>
    <t xml:space="preserve">      DAIRY BASED AEROSOL</t>
  </si>
  <si>
    <t xml:space="preserve">      DAIRY LIQUID WHIPPING CREAM</t>
  </si>
  <si>
    <t xml:space="preserve">    RFG</t>
  </si>
  <si>
    <t xml:space="preserve">    SS</t>
  </si>
  <si>
    <t>Latest 4 Week Pd Ending 07-14-24</t>
  </si>
  <si>
    <t>Latest 52 Week Pd Ending 07-14-24</t>
  </si>
  <si>
    <t>Building Calendar Year 2024 Ending 07-14-24</t>
  </si>
  <si>
    <t>Latest 4 Week Pd Ending 09-08-24</t>
  </si>
  <si>
    <t>Latest 52 Week Pd Ending 09-08-24</t>
  </si>
  <si>
    <t>Building Calendar Year 2024 Ending 09-08-24</t>
  </si>
  <si>
    <t>4 WEEKS ENDING 12-29-2024</t>
  </si>
  <si>
    <t>LATEST 52 WEEKS ENDING 12-29-2024</t>
  </si>
  <si>
    <t>YTD ENDING 12-29-2024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</si>
</sst>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\$#,##0"/>
    <numFmt numFmtId="166" formatCode="#,##0.0"/>
    <numFmt numFmtId="167" formatCode="\$#,##0.00;\-\$#,##0.00"/>
    <numFmt numFmtId="168" formatCode="#,###"/>
    <numFmt numFmtId="169" formatCode="_(* #,##0_);_(* \(#,##0\);_(* &quot;-&quot;??_);_(@_)"/>
    <numFmt numFmtId="170" formatCode="&quot;$&quot;#,##0.00"/>
    <numFmt numFmtId="171" formatCode="&quot;$&quot;#,##0"/>
    <numFmt numFmtId="172" formatCode="_(&quot;$&quot;* #,##0.0_);_(&quot;$&quot;* \(#,##0.0\);_(&quot;$&quot;* &quot;-&quot;??_);_(@_)"/>
    <numFmt numFmtId="173" formatCode="_(&quot;$&quot;* #,##0_);_(&quot;$&quot;* \(#,##0\);_(&quot;$&quot;* &quot;-&quot;??_);_(@_)"/>
  </numFmts>
  <fonts count="46" x14ac:knownFonts="1">
    <font>
      <sz val="10"/>
      <name val="Arial"/>
    </font>
    <font>
      <b/>
      <sz val="10"/>
      <name val="Arial"/>
      <family val="2"/>
    </font>
    <font>
      <u/>
      <sz val="11"/>
      <color indexed="3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u/>
      <sz val="12"/>
      <color theme="10"/>
      <name val="Roboto Condensed"/>
    </font>
    <font>
      <sz val="12"/>
      <color theme="1"/>
      <name val="Roboto Condensed"/>
    </font>
    <font>
      <b/>
      <sz val="12"/>
      <color theme="0"/>
      <name val="Roboto Condensed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none">
        <fgColor rgb="FFFF0000"/>
      </patternFill>
    </fill>
    <fill>
      <patternFill patternType="solid">
        <fgColor rgb="FF4E106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E1DD"/>
        <bgColor indexed="64"/>
      </patternFill>
    </fill>
    <fill>
      <patternFill patternType="solid">
        <fgColor rgb="FFFDD900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theme="8" tint="0.59999389629810485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28" fillId="4" borderId="0"/>
    <xf numFmtId="0" fontId="32" fillId="4" borderId="0" applyNumberFormat="0" applyFill="0" applyBorder="0" applyAlignment="0" applyProtection="0"/>
    <xf numFmtId="43" fontId="28" fillId="4" borderId="0" applyFont="0" applyFill="0" applyBorder="0" applyAlignment="0" applyProtection="0"/>
    <xf numFmtId="9" fontId="28" fillId="4" borderId="0" applyFont="0" applyFill="0" applyBorder="0" applyAlignment="0" applyProtection="0"/>
    <xf numFmtId="0" fontId="39" fillId="4" borderId="0"/>
    <xf numFmtId="44" fontId="3" fillId="0" borderId="0" applyFont="0" applyFill="0" applyBorder="0" applyAlignment="0" applyProtection="0"/>
    <xf numFmtId="0" fontId="42" fillId="0" borderId="0" applyNumberFormat="0" applyFill="0" applyBorder="0" applyAlignment="0" applyProtection="0"/>
  </cellStyleXfs>
  <cellXfs count="544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4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2" fillId="4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7" fillId="4" borderId="4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2" fillId="4" borderId="4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27" fillId="2" borderId="3" xfId="0" applyFont="1" applyFill="1" applyBorder="1" applyAlignment="1">
      <alignment vertical="center"/>
    </xf>
    <xf numFmtId="0" fontId="28" fillId="4" borderId="0" xfId="2"/>
    <xf numFmtId="0" fontId="29" fillId="6" borderId="0" xfId="2" applyFont="1" applyFill="1"/>
    <xf numFmtId="0" fontId="30" fillId="4" borderId="0" xfId="2" applyFont="1"/>
    <xf numFmtId="0" fontId="31" fillId="4" borderId="9" xfId="2" applyFont="1" applyBorder="1" applyAlignment="1">
      <alignment horizontal="center" vertical="center"/>
    </xf>
    <xf numFmtId="0" fontId="31" fillId="4" borderId="0" xfId="2" applyFont="1" applyAlignment="1">
      <alignment horizontal="left" vertical="center"/>
    </xf>
    <xf numFmtId="0" fontId="28" fillId="4" borderId="0" xfId="2" applyAlignment="1">
      <alignment vertical="center"/>
    </xf>
    <xf numFmtId="0" fontId="28" fillId="4" borderId="0" xfId="2" applyAlignment="1">
      <alignment horizontal="center" vertical="center"/>
    </xf>
    <xf numFmtId="0" fontId="28" fillId="4" borderId="0" xfId="2" applyAlignment="1">
      <alignment vertical="center" wrapText="1"/>
    </xf>
    <xf numFmtId="0" fontId="31" fillId="4" borderId="0" xfId="2" applyFont="1" applyAlignment="1">
      <alignment horizontal="left" vertical="center" wrapText="1"/>
    </xf>
    <xf numFmtId="169" fontId="31" fillId="7" borderId="15" xfId="4" applyNumberFormat="1" applyFont="1" applyFill="1" applyBorder="1" applyAlignment="1">
      <alignment horizontal="center" vertical="center" wrapText="1"/>
    </xf>
    <xf numFmtId="169" fontId="31" fillId="7" borderId="16" xfId="4" applyNumberFormat="1" applyFont="1" applyFill="1" applyBorder="1" applyAlignment="1">
      <alignment horizontal="center" vertical="center" wrapText="1"/>
    </xf>
    <xf numFmtId="0" fontId="31" fillId="7" borderId="17" xfId="2" applyFont="1" applyFill="1" applyBorder="1" applyAlignment="1">
      <alignment horizontal="center" vertical="center" wrapText="1"/>
    </xf>
    <xf numFmtId="0" fontId="31" fillId="7" borderId="18" xfId="2" applyFont="1" applyFill="1" applyBorder="1" applyAlignment="1">
      <alignment horizontal="center" vertical="center" wrapText="1"/>
    </xf>
    <xf numFmtId="0" fontId="31" fillId="7" borderId="19" xfId="2" applyFont="1" applyFill="1" applyBorder="1" applyAlignment="1">
      <alignment horizontal="center" vertical="center" wrapText="1"/>
    </xf>
    <xf numFmtId="0" fontId="31" fillId="7" borderId="15" xfId="2" applyFont="1" applyFill="1" applyBorder="1" applyAlignment="1">
      <alignment horizontal="center" vertical="center" wrapText="1"/>
    </xf>
    <xf numFmtId="0" fontId="31" fillId="7" borderId="16" xfId="2" applyFont="1" applyFill="1" applyBorder="1" applyAlignment="1">
      <alignment horizontal="center" vertical="center" wrapText="1"/>
    </xf>
    <xf numFmtId="0" fontId="31" fillId="4" borderId="23" xfId="2" applyFont="1" applyBorder="1" applyAlignment="1">
      <alignment horizontal="left" vertical="center"/>
    </xf>
    <xf numFmtId="169" fontId="34" fillId="4" borderId="13" xfId="4" applyNumberFormat="1" applyFont="1" applyFill="1" applyBorder="1" applyAlignment="1" applyProtection="1">
      <alignment horizontal="right" vertical="center"/>
      <protection hidden="1"/>
    </xf>
    <xf numFmtId="169" fontId="34" fillId="4" borderId="11" xfId="4" applyNumberFormat="1" applyFont="1" applyFill="1" applyBorder="1" applyAlignment="1" applyProtection="1">
      <alignment horizontal="right" vertical="center"/>
      <protection hidden="1"/>
    </xf>
    <xf numFmtId="169" fontId="35" fillId="10" borderId="28" xfId="4" applyNumberFormat="1" applyFont="1" applyFill="1" applyBorder="1" applyAlignment="1" applyProtection="1">
      <alignment horizontal="right" vertical="center"/>
      <protection hidden="1"/>
    </xf>
    <xf numFmtId="169" fontId="35" fillId="10" borderId="29" xfId="4" applyNumberFormat="1" applyFont="1" applyFill="1" applyBorder="1" applyAlignment="1" applyProtection="1">
      <alignment horizontal="right" vertical="center"/>
      <protection hidden="1"/>
    </xf>
    <xf numFmtId="0" fontId="31" fillId="4" borderId="25" xfId="2" applyFont="1" applyBorder="1" applyAlignment="1">
      <alignment horizontal="left" vertical="center"/>
    </xf>
    <xf numFmtId="169" fontId="34" fillId="4" borderId="28" xfId="4" applyNumberFormat="1" applyFont="1" applyFill="1" applyBorder="1" applyAlignment="1" applyProtection="1">
      <alignment horizontal="right" vertical="center"/>
      <protection hidden="1"/>
    </xf>
    <xf numFmtId="169" fontId="34" fillId="4" borderId="29" xfId="4" applyNumberFormat="1" applyFont="1" applyFill="1" applyBorder="1" applyAlignment="1" applyProtection="1">
      <alignment horizontal="right" vertical="center"/>
      <protection hidden="1"/>
    </xf>
    <xf numFmtId="0" fontId="31" fillId="4" borderId="27" xfId="2" applyFont="1" applyBorder="1" applyAlignment="1">
      <alignment horizontal="left" vertical="center"/>
    </xf>
    <xf numFmtId="169" fontId="35" fillId="10" borderId="13" xfId="4" applyNumberFormat="1" applyFont="1" applyFill="1" applyBorder="1" applyAlignment="1" applyProtection="1">
      <alignment horizontal="right" vertical="center"/>
      <protection hidden="1"/>
    </xf>
    <xf numFmtId="169" fontId="35" fillId="10" borderId="11" xfId="4" applyNumberFormat="1" applyFont="1" applyFill="1" applyBorder="1" applyAlignment="1" applyProtection="1">
      <alignment horizontal="right" vertical="center"/>
      <protection hidden="1"/>
    </xf>
    <xf numFmtId="0" fontId="31" fillId="10" borderId="23" xfId="2" applyFont="1" applyFill="1" applyBorder="1" applyAlignment="1">
      <alignment horizontal="left" vertical="center"/>
    </xf>
    <xf numFmtId="0" fontId="31" fillId="10" borderId="27" xfId="2" applyFont="1" applyFill="1" applyBorder="1" applyAlignment="1">
      <alignment horizontal="left" vertical="center"/>
    </xf>
    <xf numFmtId="169" fontId="34" fillId="4" borderId="10" xfId="4" applyNumberFormat="1" applyFont="1" applyFill="1" applyBorder="1" applyAlignment="1" applyProtection="1">
      <alignment horizontal="right" vertical="center"/>
      <protection hidden="1"/>
    </xf>
    <xf numFmtId="169" fontId="34" fillId="4" borderId="34" xfId="4" applyNumberFormat="1" applyFont="1" applyFill="1" applyBorder="1" applyAlignment="1" applyProtection="1">
      <alignment horizontal="right" vertical="center"/>
      <protection hidden="1"/>
    </xf>
    <xf numFmtId="0" fontId="31" fillId="4" borderId="35" xfId="2" applyFont="1" applyBorder="1" applyAlignment="1">
      <alignment horizontal="left" vertical="center"/>
    </xf>
    <xf numFmtId="0" fontId="28" fillId="4" borderId="0" xfId="2" applyAlignment="1">
      <alignment horizontal="left" vertical="center"/>
    </xf>
    <xf numFmtId="169" fontId="34" fillId="4" borderId="38" xfId="4" applyNumberFormat="1" applyFont="1" applyFill="1" applyBorder="1" applyAlignment="1" applyProtection="1">
      <alignment horizontal="right" vertical="center"/>
      <protection hidden="1"/>
    </xf>
    <xf numFmtId="169" fontId="34" fillId="4" borderId="40" xfId="4" applyNumberFormat="1" applyFont="1" applyFill="1" applyBorder="1" applyAlignment="1" applyProtection="1">
      <alignment horizontal="right" vertical="center"/>
      <protection hidden="1"/>
    </xf>
    <xf numFmtId="169" fontId="34" fillId="4" borderId="41" xfId="4" applyNumberFormat="1" applyFont="1" applyFill="1" applyBorder="1" applyAlignment="1" applyProtection="1">
      <alignment horizontal="right" vertical="center"/>
      <protection hidden="1"/>
    </xf>
    <xf numFmtId="0" fontId="36" fillId="6" borderId="0" xfId="2" applyFont="1" applyFill="1" applyAlignment="1">
      <alignment horizontal="center" vertical="center"/>
    </xf>
    <xf numFmtId="0" fontId="35" fillId="4" borderId="0" xfId="2" applyFont="1" applyAlignment="1">
      <alignment horizontal="left" vertical="center"/>
    </xf>
    <xf numFmtId="3" fontId="34" fillId="4" borderId="0" xfId="2" applyNumberFormat="1" applyFont="1" applyAlignment="1" applyProtection="1">
      <alignment vertical="center"/>
      <protection hidden="1"/>
    </xf>
    <xf numFmtId="164" fontId="34" fillId="4" borderId="0" xfId="2" applyNumberFormat="1" applyFont="1" applyAlignment="1">
      <alignment horizontal="center" vertical="center"/>
    </xf>
    <xf numFmtId="2" fontId="34" fillId="4" borderId="0" xfId="2" applyNumberFormat="1" applyFont="1" applyAlignment="1">
      <alignment horizontal="center" vertical="center"/>
    </xf>
    <xf numFmtId="167" fontId="34" fillId="4" borderId="0" xfId="2" applyNumberFormat="1" applyFont="1" applyAlignment="1">
      <alignment horizontal="center" vertical="center"/>
    </xf>
    <xf numFmtId="165" fontId="34" fillId="4" borderId="0" xfId="2" applyNumberFormat="1" applyFont="1" applyAlignment="1">
      <alignment vertical="center"/>
    </xf>
    <xf numFmtId="0" fontId="28" fillId="6" borderId="0" xfId="2" applyFill="1" applyAlignment="1">
      <alignment vertical="center"/>
    </xf>
    <xf numFmtId="0" fontId="36" fillId="6" borderId="0" xfId="2" applyFont="1" applyFill="1" applyAlignment="1">
      <alignment vertical="center"/>
    </xf>
    <xf numFmtId="3" fontId="28" fillId="6" borderId="0" xfId="2" applyNumberFormat="1" applyFill="1" applyAlignment="1" applyProtection="1">
      <alignment vertical="center"/>
      <protection hidden="1"/>
    </xf>
    <xf numFmtId="164" fontId="0" fillId="6" borderId="0" xfId="5" applyNumberFormat="1" applyFont="1" applyFill="1" applyBorder="1" applyAlignment="1" applyProtection="1">
      <alignment horizontal="center" vertical="center"/>
      <protection hidden="1"/>
    </xf>
    <xf numFmtId="4" fontId="28" fillId="6" borderId="0" xfId="2" applyNumberFormat="1" applyFill="1" applyAlignment="1" applyProtection="1">
      <alignment horizontal="center" vertical="center"/>
      <protection hidden="1"/>
    </xf>
    <xf numFmtId="170" fontId="28" fillId="6" borderId="0" xfId="2" applyNumberFormat="1" applyFill="1" applyAlignment="1" applyProtection="1">
      <alignment horizontal="center" vertical="center"/>
      <protection hidden="1"/>
    </xf>
    <xf numFmtId="0" fontId="31" fillId="6" borderId="0" xfId="2" applyFont="1" applyFill="1" applyAlignment="1">
      <alignment horizontal="left" vertical="center"/>
    </xf>
    <xf numFmtId="0" fontId="35" fillId="6" borderId="0" xfId="2" applyFont="1" applyFill="1" applyAlignment="1">
      <alignment horizontal="left" vertical="center"/>
    </xf>
    <xf numFmtId="0" fontId="31" fillId="6" borderId="0" xfId="2" applyFont="1" applyFill="1" applyAlignment="1">
      <alignment horizontal="left" vertical="center" indent="2"/>
    </xf>
    <xf numFmtId="3" fontId="34" fillId="6" borderId="0" xfId="2" applyNumberFormat="1" applyFont="1" applyFill="1" applyAlignment="1" applyProtection="1">
      <alignment vertical="center"/>
      <protection hidden="1"/>
    </xf>
    <xf numFmtId="164" fontId="34" fillId="6" borderId="0" xfId="2" applyNumberFormat="1" applyFont="1" applyFill="1" applyAlignment="1">
      <alignment horizontal="center" vertical="center"/>
    </xf>
    <xf numFmtId="2" fontId="34" fillId="6" borderId="0" xfId="2" applyNumberFormat="1" applyFont="1" applyFill="1" applyAlignment="1">
      <alignment horizontal="center" vertical="center"/>
    </xf>
    <xf numFmtId="167" fontId="34" fillId="6" borderId="0" xfId="2" applyNumberFormat="1" applyFont="1" applyFill="1" applyAlignment="1">
      <alignment horizontal="center" vertical="center"/>
    </xf>
    <xf numFmtId="165" fontId="34" fillId="6" borderId="0" xfId="2" applyNumberFormat="1" applyFont="1" applyFill="1" applyAlignment="1">
      <alignment vertical="center"/>
    </xf>
    <xf numFmtId="0" fontId="28" fillId="6" borderId="0" xfId="2" applyFill="1" applyAlignment="1">
      <alignment horizontal="center" vertical="center"/>
    </xf>
    <xf numFmtId="0" fontId="27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4" fillId="6" borderId="0" xfId="6" applyFont="1" applyFill="1"/>
    <xf numFmtId="0" fontId="35" fillId="7" borderId="22" xfId="6" applyFont="1" applyFill="1" applyBorder="1" applyAlignment="1">
      <alignment horizontal="center" vertical="center" wrapText="1"/>
    </xf>
    <xf numFmtId="0" fontId="34" fillId="6" borderId="0" xfId="6" applyFont="1" applyFill="1" applyAlignment="1">
      <alignment wrapText="1"/>
    </xf>
    <xf numFmtId="0" fontId="35" fillId="8" borderId="1" xfId="6" applyFont="1" applyFill="1" applyBorder="1" applyAlignment="1">
      <alignment horizontal="left" vertical="center"/>
    </xf>
    <xf numFmtId="3" fontId="35" fillId="8" borderId="44" xfId="2" applyNumberFormat="1" applyFont="1" applyFill="1" applyBorder="1" applyAlignment="1" applyProtection="1">
      <alignment vertical="center"/>
      <protection hidden="1"/>
    </xf>
    <xf numFmtId="0" fontId="34" fillId="6" borderId="43" xfId="6" applyFont="1" applyFill="1" applyBorder="1" applyAlignment="1">
      <alignment horizontal="left" vertical="center" indent="2"/>
    </xf>
    <xf numFmtId="3" fontId="28" fillId="6" borderId="20" xfId="2" applyNumberFormat="1" applyFill="1" applyBorder="1" applyAlignment="1" applyProtection="1">
      <alignment vertical="center"/>
      <protection hidden="1"/>
    </xf>
    <xf numFmtId="0" fontId="34" fillId="6" borderId="26" xfId="6" applyFont="1" applyFill="1" applyBorder="1" applyAlignment="1">
      <alignment horizontal="left" vertical="center" indent="2"/>
    </xf>
    <xf numFmtId="3" fontId="28" fillId="6" borderId="45" xfId="2" applyNumberFormat="1" applyFill="1" applyBorder="1" applyAlignment="1" applyProtection="1">
      <alignment vertical="center"/>
      <protection hidden="1"/>
    </xf>
    <xf numFmtId="0" fontId="34" fillId="4" borderId="0" xfId="6" applyFont="1"/>
    <xf numFmtId="0" fontId="34" fillId="4" borderId="0" xfId="6" applyFont="1" applyAlignment="1">
      <alignment horizontal="center"/>
    </xf>
    <xf numFmtId="0" fontId="28" fillId="4" borderId="0" xfId="2" applyAlignment="1">
      <alignment horizontal="center"/>
    </xf>
    <xf numFmtId="3" fontId="28" fillId="4" borderId="0" xfId="2" applyNumberFormat="1"/>
    <xf numFmtId="0" fontId="34" fillId="6" borderId="38" xfId="6" applyFont="1" applyFill="1" applyBorder="1" applyAlignment="1">
      <alignment horizontal="left" vertical="center" indent="2"/>
    </xf>
    <xf numFmtId="0" fontId="34" fillId="6" borderId="0" xfId="6" applyFont="1" applyFill="1" applyAlignment="1">
      <alignment horizontal="left" vertical="center" indent="2"/>
    </xf>
    <xf numFmtId="3" fontId="28" fillId="6" borderId="28" xfId="2" applyNumberFormat="1" applyFill="1" applyBorder="1" applyAlignment="1" applyProtection="1">
      <alignment vertical="center"/>
      <protection hidden="1"/>
    </xf>
    <xf numFmtId="0" fontId="3" fillId="4" borderId="23" xfId="2" applyFont="1" applyBorder="1"/>
    <xf numFmtId="3" fontId="28" fillId="6" borderId="34" xfId="2" applyNumberFormat="1" applyFill="1" applyBorder="1" applyAlignment="1" applyProtection="1">
      <alignment vertical="center"/>
      <protection hidden="1"/>
    </xf>
    <xf numFmtId="0" fontId="35" fillId="7" borderId="48" xfId="6" applyFont="1" applyFill="1" applyBorder="1" applyAlignment="1">
      <alignment horizontal="center" vertical="center" wrapText="1"/>
    </xf>
    <xf numFmtId="0" fontId="3" fillId="4" borderId="25" xfId="2" applyFont="1" applyBorder="1"/>
    <xf numFmtId="0" fontId="3" fillId="4" borderId="27" xfId="2" applyFont="1" applyBorder="1"/>
    <xf numFmtId="3" fontId="28" fillId="6" borderId="38" xfId="2" applyNumberFormat="1" applyFill="1" applyBorder="1" applyAlignment="1" applyProtection="1">
      <alignment vertical="center"/>
      <protection hidden="1"/>
    </xf>
    <xf numFmtId="0" fontId="38" fillId="4" borderId="0" xfId="2" applyFont="1" applyAlignment="1">
      <alignment horizontal="center"/>
    </xf>
    <xf numFmtId="3" fontId="34" fillId="6" borderId="44" xfId="2" applyNumberFormat="1" applyFont="1" applyFill="1" applyBorder="1" applyAlignment="1" applyProtection="1">
      <alignment vertical="center"/>
      <protection hidden="1"/>
    </xf>
    <xf numFmtId="0" fontId="34" fillId="6" borderId="23" xfId="6" applyFont="1" applyFill="1" applyBorder="1" applyAlignment="1">
      <alignment horizontal="left" vertical="center" indent="2"/>
    </xf>
    <xf numFmtId="164" fontId="34" fillId="6" borderId="0" xfId="5" applyNumberFormat="1" applyFont="1" applyFill="1" applyBorder="1" applyAlignment="1" applyProtection="1">
      <alignment horizontal="center" vertical="center"/>
      <protection hidden="1"/>
    </xf>
    <xf numFmtId="0" fontId="34" fillId="6" borderId="43" xfId="6" applyFont="1" applyFill="1" applyBorder="1" applyAlignment="1">
      <alignment horizontal="left" vertical="center"/>
    </xf>
    <xf numFmtId="0" fontId="34" fillId="6" borderId="26" xfId="6" applyFont="1" applyFill="1" applyBorder="1" applyAlignment="1">
      <alignment horizontal="left" vertical="center"/>
    </xf>
    <xf numFmtId="0" fontId="34" fillId="6" borderId="0" xfId="6" applyFont="1" applyFill="1" applyAlignment="1">
      <alignment horizontal="left" vertical="center"/>
    </xf>
    <xf numFmtId="164" fontId="35" fillId="8" borderId="44" xfId="1" applyNumberFormat="1" applyFont="1" applyFill="1" applyBorder="1" applyAlignment="1" applyProtection="1">
      <alignment horizontal="center" vertical="center"/>
      <protection hidden="1"/>
    </xf>
    <xf numFmtId="164" fontId="28" fillId="6" borderId="20" xfId="1" applyNumberFormat="1" applyFont="1" applyFill="1" applyBorder="1" applyAlignment="1" applyProtection="1">
      <alignment horizontal="center" vertical="center"/>
      <protection hidden="1"/>
    </xf>
    <xf numFmtId="164" fontId="28" fillId="6" borderId="45" xfId="1" applyNumberFormat="1" applyFont="1" applyFill="1" applyBorder="1" applyAlignment="1" applyProtection="1">
      <alignment horizontal="center" vertical="center"/>
      <protection hidden="1"/>
    </xf>
    <xf numFmtId="164" fontId="35" fillId="8" borderId="1" xfId="1" applyNumberFormat="1" applyFont="1" applyFill="1" applyBorder="1" applyAlignment="1" applyProtection="1">
      <alignment horizontal="center" vertical="center"/>
      <protection hidden="1"/>
    </xf>
    <xf numFmtId="164" fontId="28" fillId="6" borderId="46" xfId="1" applyNumberFormat="1" applyFont="1" applyFill="1" applyBorder="1" applyAlignment="1" applyProtection="1">
      <alignment horizontal="center" vertical="center"/>
      <protection hidden="1"/>
    </xf>
    <xf numFmtId="164" fontId="28" fillId="6" borderId="49" xfId="1" applyNumberFormat="1" applyFont="1" applyFill="1" applyBorder="1" applyAlignment="1" applyProtection="1">
      <alignment horizontal="center" vertical="center"/>
      <protection hidden="1"/>
    </xf>
    <xf numFmtId="0" fontId="38" fillId="4" borderId="0" xfId="2" applyFont="1" applyAlignment="1">
      <alignment horizontal="left"/>
    </xf>
    <xf numFmtId="164" fontId="28" fillId="6" borderId="28" xfId="1" applyNumberFormat="1" applyFont="1" applyFill="1" applyBorder="1" applyAlignment="1" applyProtection="1">
      <alignment horizontal="center" vertical="center"/>
      <protection hidden="1"/>
    </xf>
    <xf numFmtId="164" fontId="28" fillId="6" borderId="47" xfId="1" applyNumberFormat="1" applyFont="1" applyFill="1" applyBorder="1" applyAlignment="1" applyProtection="1">
      <alignment horizontal="center" vertical="center"/>
      <protection hidden="1"/>
    </xf>
    <xf numFmtId="3" fontId="28" fillId="6" borderId="10" xfId="2" applyNumberFormat="1" applyFill="1" applyBorder="1" applyAlignment="1" applyProtection="1">
      <alignment vertical="center"/>
      <protection hidden="1"/>
    </xf>
    <xf numFmtId="164" fontId="28" fillId="6" borderId="10" xfId="1" applyNumberFormat="1" applyFont="1" applyFill="1" applyBorder="1" applyAlignment="1" applyProtection="1">
      <alignment horizontal="center" vertical="center"/>
      <protection hidden="1"/>
    </xf>
    <xf numFmtId="164" fontId="28" fillId="6" borderId="34" xfId="1" applyNumberFormat="1" applyFont="1" applyFill="1" applyBorder="1" applyAlignment="1" applyProtection="1">
      <alignment horizontal="center" vertical="center"/>
      <protection hidden="1"/>
    </xf>
    <xf numFmtId="164" fontId="28" fillId="6" borderId="38" xfId="1" applyNumberFormat="1" applyFont="1" applyFill="1" applyBorder="1" applyAlignment="1" applyProtection="1">
      <alignment horizontal="center" vertical="center"/>
      <protection hidden="1"/>
    </xf>
    <xf numFmtId="164" fontId="28" fillId="6" borderId="23" xfId="1" applyNumberFormat="1" applyFont="1" applyFill="1" applyBorder="1" applyAlignment="1" applyProtection="1">
      <alignment horizontal="center" vertical="center"/>
      <protection hidden="1"/>
    </xf>
    <xf numFmtId="164" fontId="28" fillId="6" borderId="25" xfId="1" applyNumberFormat="1" applyFont="1" applyFill="1" applyBorder="1" applyAlignment="1" applyProtection="1">
      <alignment horizontal="center" vertical="center"/>
      <protection hidden="1"/>
    </xf>
    <xf numFmtId="164" fontId="28" fillId="6" borderId="27" xfId="1" applyNumberFormat="1" applyFont="1" applyFill="1" applyBorder="1" applyAlignment="1" applyProtection="1">
      <alignment horizontal="center" vertical="center"/>
      <protection hidden="1"/>
    </xf>
    <xf numFmtId="0" fontId="35" fillId="8" borderId="6" xfId="6" applyFont="1" applyFill="1" applyBorder="1" applyAlignment="1">
      <alignment horizontal="left" vertical="center"/>
    </xf>
    <xf numFmtId="0" fontId="34" fillId="6" borderId="33" xfId="6" applyFont="1" applyFill="1" applyBorder="1" applyAlignment="1">
      <alignment horizontal="left" vertical="center" indent="2"/>
    </xf>
    <xf numFmtId="0" fontId="34" fillId="6" borderId="50" xfId="6" applyFont="1" applyFill="1" applyBorder="1" applyAlignment="1">
      <alignment horizontal="left" vertical="center" indent="2"/>
    </xf>
    <xf numFmtId="3" fontId="28" fillId="6" borderId="51" xfId="2" applyNumberFormat="1" applyFill="1" applyBorder="1" applyAlignment="1" applyProtection="1">
      <alignment vertical="center"/>
      <protection hidden="1"/>
    </xf>
    <xf numFmtId="164" fontId="34" fillId="6" borderId="44" xfId="1" applyNumberFormat="1" applyFont="1" applyFill="1" applyBorder="1" applyAlignment="1" applyProtection="1">
      <alignment horizontal="center" vertical="center"/>
      <protection hidden="1"/>
    </xf>
    <xf numFmtId="164" fontId="34" fillId="6" borderId="1" xfId="1" applyNumberFormat="1" applyFont="1" applyFill="1" applyBorder="1" applyAlignment="1" applyProtection="1">
      <alignment horizontal="center" vertical="center"/>
      <protection hidden="1"/>
    </xf>
    <xf numFmtId="3" fontId="28" fillId="6" borderId="13" xfId="2" applyNumberFormat="1" applyFill="1" applyBorder="1" applyAlignment="1" applyProtection="1">
      <alignment vertical="center"/>
      <protection hidden="1"/>
    </xf>
    <xf numFmtId="164" fontId="28" fillId="6" borderId="52" xfId="1" applyNumberFormat="1" applyFont="1" applyFill="1" applyBorder="1" applyAlignment="1" applyProtection="1">
      <alignment horizontal="center" vertical="center"/>
      <protection hidden="1"/>
    </xf>
    <xf numFmtId="164" fontId="28" fillId="6" borderId="13" xfId="1" applyNumberFormat="1" applyFont="1" applyFill="1" applyBorder="1" applyAlignment="1" applyProtection="1">
      <alignment horizontal="center" vertical="center"/>
      <protection hidden="1"/>
    </xf>
    <xf numFmtId="0" fontId="35" fillId="7" borderId="1" xfId="6" applyFont="1" applyFill="1" applyBorder="1" applyAlignment="1">
      <alignment horizontal="center" vertical="center" wrapText="1"/>
    </xf>
    <xf numFmtId="0" fontId="34" fillId="4" borderId="54" xfId="6" applyFont="1" applyBorder="1" applyAlignment="1">
      <alignment horizontal="center" vertical="center"/>
    </xf>
    <xf numFmtId="3" fontId="28" fillId="4" borderId="10" xfId="2" applyNumberFormat="1" applyBorder="1" applyAlignment="1" applyProtection="1">
      <alignment vertical="center"/>
      <protection hidden="1"/>
    </xf>
    <xf numFmtId="3" fontId="28" fillId="4" borderId="11" xfId="2" applyNumberFormat="1" applyBorder="1" applyAlignment="1" applyProtection="1">
      <alignment vertical="center"/>
      <protection hidden="1"/>
    </xf>
    <xf numFmtId="0" fontId="34" fillId="4" borderId="55" xfId="6" applyFont="1" applyBorder="1" applyAlignment="1">
      <alignment horizontal="center" vertical="center"/>
    </xf>
    <xf numFmtId="3" fontId="28" fillId="4" borderId="34" xfId="2" applyNumberFormat="1" applyBorder="1" applyAlignment="1" applyProtection="1">
      <alignment vertical="center"/>
      <protection hidden="1"/>
    </xf>
    <xf numFmtId="3" fontId="28" fillId="4" borderId="4" xfId="2" applyNumberFormat="1" applyBorder="1" applyAlignment="1" applyProtection="1">
      <alignment vertical="center"/>
      <protection hidden="1"/>
    </xf>
    <xf numFmtId="0" fontId="34" fillId="4" borderId="57" xfId="6" applyFont="1" applyBorder="1" applyAlignment="1">
      <alignment horizontal="center" vertical="center"/>
    </xf>
    <xf numFmtId="0" fontId="34" fillId="4" borderId="58" xfId="6" applyFont="1" applyBorder="1" applyAlignment="1">
      <alignment horizontal="center" vertical="center"/>
    </xf>
    <xf numFmtId="0" fontId="34" fillId="4" borderId="50" xfId="6" applyFont="1" applyBorder="1" applyAlignment="1">
      <alignment horizontal="center" vertical="center"/>
    </xf>
    <xf numFmtId="0" fontId="34" fillId="7" borderId="60" xfId="6" applyFont="1" applyFill="1" applyBorder="1" applyAlignment="1">
      <alignment horizontal="center" vertical="center" wrapText="1"/>
    </xf>
    <xf numFmtId="0" fontId="34" fillId="7" borderId="61" xfId="6" applyFont="1" applyFill="1" applyBorder="1" applyAlignment="1">
      <alignment horizontal="center" vertical="center" wrapText="1"/>
    </xf>
    <xf numFmtId="0" fontId="34" fillId="7" borderId="62" xfId="6" applyFont="1" applyFill="1" applyBorder="1" applyAlignment="1">
      <alignment horizontal="center" vertical="center" wrapText="1"/>
    </xf>
    <xf numFmtId="3" fontId="28" fillId="4" borderId="63" xfId="2" applyNumberFormat="1" applyBorder="1" applyAlignment="1" applyProtection="1">
      <alignment vertical="center"/>
      <protection hidden="1"/>
    </xf>
    <xf numFmtId="3" fontId="28" fillId="4" borderId="41" xfId="2" applyNumberFormat="1" applyBorder="1" applyAlignment="1" applyProtection="1">
      <alignment vertical="center"/>
      <protection hidden="1"/>
    </xf>
    <xf numFmtId="3" fontId="28" fillId="4" borderId="38" xfId="2" applyNumberFormat="1" applyBorder="1" applyAlignment="1" applyProtection="1">
      <alignment vertical="center"/>
      <protection hidden="1"/>
    </xf>
    <xf numFmtId="3" fontId="28" fillId="4" borderId="29" xfId="2" applyNumberFormat="1" applyBorder="1" applyAlignment="1" applyProtection="1">
      <alignment vertical="center"/>
      <protection hidden="1"/>
    </xf>
    <xf numFmtId="3" fontId="28" fillId="4" borderId="12" xfId="2" applyNumberFormat="1" applyBorder="1" applyAlignment="1" applyProtection="1">
      <alignment horizontal="center" vertical="center"/>
      <protection hidden="1"/>
    </xf>
    <xf numFmtId="3" fontId="28" fillId="4" borderId="21" xfId="2" applyNumberFormat="1" applyBorder="1" applyAlignment="1" applyProtection="1">
      <alignment horizontal="center" vertical="center"/>
      <protection hidden="1"/>
    </xf>
    <xf numFmtId="3" fontId="28" fillId="4" borderId="30" xfId="2" applyNumberFormat="1" applyBorder="1" applyAlignment="1" applyProtection="1">
      <alignment horizontal="center" vertical="center"/>
      <protection hidden="1"/>
    </xf>
    <xf numFmtId="164" fontId="28" fillId="4" borderId="12" xfId="1" applyNumberFormat="1" applyFont="1" applyFill="1" applyBorder="1" applyAlignment="1" applyProtection="1">
      <alignment horizontal="center" vertical="center"/>
      <protection hidden="1"/>
    </xf>
    <xf numFmtId="164" fontId="28" fillId="4" borderId="21" xfId="1" applyNumberFormat="1" applyFont="1" applyFill="1" applyBorder="1" applyAlignment="1" applyProtection="1">
      <alignment horizontal="center" vertical="center"/>
      <protection hidden="1"/>
    </xf>
    <xf numFmtId="164" fontId="28" fillId="4" borderId="30" xfId="1" applyNumberFormat="1" applyFont="1" applyFill="1" applyBorder="1" applyAlignment="1" applyProtection="1">
      <alignment horizontal="center" vertical="center"/>
      <protection hidden="1"/>
    </xf>
    <xf numFmtId="0" fontId="34" fillId="7" borderId="64" xfId="6" applyFont="1" applyFill="1" applyBorder="1" applyAlignment="1">
      <alignment horizontal="center" vertical="center" wrapText="1"/>
    </xf>
    <xf numFmtId="0" fontId="34" fillId="7" borderId="65" xfId="6" applyFont="1" applyFill="1" applyBorder="1" applyAlignment="1">
      <alignment horizontal="center" vertical="center" wrapText="1"/>
    </xf>
    <xf numFmtId="164" fontId="28" fillId="4" borderId="14" xfId="1" applyNumberFormat="1" applyFont="1" applyFill="1" applyBorder="1" applyAlignment="1" applyProtection="1">
      <alignment horizontal="center" vertical="center"/>
      <protection hidden="1"/>
    </xf>
    <xf numFmtId="164" fontId="28" fillId="4" borderId="56" xfId="1" applyNumberFormat="1" applyFont="1" applyFill="1" applyBorder="1" applyAlignment="1" applyProtection="1">
      <alignment horizontal="center" vertical="center"/>
      <protection hidden="1"/>
    </xf>
    <xf numFmtId="164" fontId="28" fillId="4" borderId="39" xfId="1" applyNumberFormat="1" applyFont="1" applyFill="1" applyBorder="1" applyAlignment="1" applyProtection="1">
      <alignment horizontal="center" vertical="center"/>
      <protection hidden="1"/>
    </xf>
    <xf numFmtId="172" fontId="28" fillId="4" borderId="10" xfId="7" applyNumberFormat="1" applyFont="1" applyFill="1" applyBorder="1" applyAlignment="1" applyProtection="1">
      <alignment vertical="center"/>
      <protection hidden="1"/>
    </xf>
    <xf numFmtId="172" fontId="28" fillId="4" borderId="11" xfId="7" applyNumberFormat="1" applyFont="1" applyFill="1" applyBorder="1" applyAlignment="1" applyProtection="1">
      <alignment vertical="center"/>
      <protection hidden="1"/>
    </xf>
    <xf numFmtId="172" fontId="28" fillId="4" borderId="34" xfId="7" applyNumberFormat="1" applyFont="1" applyFill="1" applyBorder="1" applyAlignment="1" applyProtection="1">
      <alignment vertical="center"/>
      <protection hidden="1"/>
    </xf>
    <xf numFmtId="172" fontId="28" fillId="4" borderId="4" xfId="7" applyNumberFormat="1" applyFont="1" applyFill="1" applyBorder="1" applyAlignment="1" applyProtection="1">
      <alignment vertical="center"/>
      <protection hidden="1"/>
    </xf>
    <xf numFmtId="172" fontId="28" fillId="4" borderId="38" xfId="7" applyNumberFormat="1" applyFont="1" applyFill="1" applyBorder="1" applyAlignment="1" applyProtection="1">
      <alignment vertical="center"/>
      <protection hidden="1"/>
    </xf>
    <xf numFmtId="172" fontId="28" fillId="4" borderId="29" xfId="7" applyNumberFormat="1" applyFont="1" applyFill="1" applyBorder="1" applyAlignment="1" applyProtection="1">
      <alignment vertical="center"/>
      <protection hidden="1"/>
    </xf>
    <xf numFmtId="173" fontId="28" fillId="4" borderId="10" xfId="7" applyNumberFormat="1" applyFont="1" applyFill="1" applyBorder="1" applyAlignment="1" applyProtection="1">
      <alignment vertical="center"/>
      <protection hidden="1"/>
    </xf>
    <xf numFmtId="173" fontId="28" fillId="4" borderId="11" xfId="7" applyNumberFormat="1" applyFont="1" applyFill="1" applyBorder="1" applyAlignment="1" applyProtection="1">
      <alignment vertical="center"/>
      <protection hidden="1"/>
    </xf>
    <xf numFmtId="173" fontId="28" fillId="4" borderId="34" xfId="7" applyNumberFormat="1" applyFont="1" applyFill="1" applyBorder="1" applyAlignment="1" applyProtection="1">
      <alignment vertical="center"/>
      <protection hidden="1"/>
    </xf>
    <xf numFmtId="173" fontId="28" fillId="4" borderId="4" xfId="7" applyNumberFormat="1" applyFont="1" applyFill="1" applyBorder="1" applyAlignment="1" applyProtection="1">
      <alignment vertical="center"/>
      <protection hidden="1"/>
    </xf>
    <xf numFmtId="173" fontId="28" fillId="4" borderId="38" xfId="7" applyNumberFormat="1" applyFont="1" applyFill="1" applyBorder="1" applyAlignment="1" applyProtection="1">
      <alignment vertical="center"/>
      <protection hidden="1"/>
    </xf>
    <xf numFmtId="173" fontId="28" fillId="4" borderId="29" xfId="7" applyNumberFormat="1" applyFont="1" applyFill="1" applyBorder="1" applyAlignment="1" applyProtection="1">
      <alignment vertical="center"/>
      <protection hidden="1"/>
    </xf>
    <xf numFmtId="3" fontId="28" fillId="4" borderId="13" xfId="2" applyNumberFormat="1" applyBorder="1" applyAlignment="1" applyProtection="1">
      <alignment horizontal="center" vertical="center"/>
      <protection hidden="1"/>
    </xf>
    <xf numFmtId="3" fontId="28" fillId="4" borderId="53" xfId="2" applyNumberFormat="1" applyBorder="1" applyAlignment="1" applyProtection="1">
      <alignment horizontal="center" vertical="center"/>
      <protection hidden="1"/>
    </xf>
    <xf numFmtId="3" fontId="28" fillId="4" borderId="28" xfId="2" applyNumberFormat="1" applyBorder="1" applyAlignment="1" applyProtection="1">
      <alignment horizontal="center" vertical="center"/>
      <protection hidden="1"/>
    </xf>
    <xf numFmtId="164" fontId="28" fillId="4" borderId="4" xfId="1" applyNumberFormat="1" applyFont="1" applyFill="1" applyBorder="1" applyAlignment="1" applyProtection="1">
      <alignment horizontal="center" vertical="center"/>
      <protection hidden="1"/>
    </xf>
    <xf numFmtId="3" fontId="28" fillId="4" borderId="4" xfId="2" applyNumberFormat="1" applyBorder="1" applyAlignment="1" applyProtection="1">
      <alignment horizontal="center" vertical="center"/>
      <protection hidden="1"/>
    </xf>
    <xf numFmtId="164" fontId="28" fillId="4" borderId="11" xfId="1" applyNumberFormat="1" applyFont="1" applyFill="1" applyBorder="1" applyAlignment="1" applyProtection="1">
      <alignment horizontal="center" vertical="center"/>
      <protection hidden="1"/>
    </xf>
    <xf numFmtId="3" fontId="28" fillId="4" borderId="11" xfId="2" applyNumberFormat="1" applyBorder="1" applyAlignment="1" applyProtection="1">
      <alignment horizontal="center" vertical="center"/>
      <protection hidden="1"/>
    </xf>
    <xf numFmtId="173" fontId="28" fillId="4" borderId="13" xfId="7" applyNumberFormat="1" applyFont="1" applyFill="1" applyBorder="1" applyAlignment="1" applyProtection="1">
      <alignment vertical="center"/>
      <protection hidden="1"/>
    </xf>
    <xf numFmtId="173" fontId="28" fillId="4" borderId="53" xfId="7" applyNumberFormat="1" applyFont="1" applyFill="1" applyBorder="1" applyAlignment="1" applyProtection="1">
      <alignment vertical="center"/>
      <protection hidden="1"/>
    </xf>
    <xf numFmtId="173" fontId="28" fillId="4" borderId="64" xfId="7" applyNumberFormat="1" applyFont="1" applyFill="1" applyBorder="1" applyAlignment="1" applyProtection="1">
      <alignment vertical="center"/>
      <protection hidden="1"/>
    </xf>
    <xf numFmtId="173" fontId="28" fillId="4" borderId="61" xfId="7" applyNumberFormat="1" applyFont="1" applyFill="1" applyBorder="1" applyAlignment="1" applyProtection="1">
      <alignment vertical="center"/>
      <protection hidden="1"/>
    </xf>
    <xf numFmtId="164" fontId="28" fillId="4" borderId="61" xfId="1" applyNumberFormat="1" applyFont="1" applyFill="1" applyBorder="1" applyAlignment="1" applyProtection="1">
      <alignment horizontal="center" vertical="center"/>
      <protection hidden="1"/>
    </xf>
    <xf numFmtId="3" fontId="28" fillId="4" borderId="61" xfId="2" applyNumberFormat="1" applyBorder="1" applyAlignment="1" applyProtection="1">
      <alignment horizontal="center" vertical="center"/>
      <protection hidden="1"/>
    </xf>
    <xf numFmtId="3" fontId="28" fillId="4" borderId="62" xfId="2" applyNumberFormat="1" applyBorder="1" applyAlignment="1" applyProtection="1">
      <alignment horizontal="center" vertical="center"/>
      <protection hidden="1"/>
    </xf>
    <xf numFmtId="164" fontId="28" fillId="4" borderId="29" xfId="1" applyNumberFormat="1" applyFont="1" applyFill="1" applyBorder="1" applyAlignment="1" applyProtection="1">
      <alignment horizontal="center" vertical="center"/>
      <protection hidden="1"/>
    </xf>
    <xf numFmtId="3" fontId="28" fillId="4" borderId="10" xfId="2" applyNumberFormat="1" applyBorder="1" applyAlignment="1" applyProtection="1">
      <alignment horizontal="center" vertical="center"/>
      <protection hidden="1"/>
    </xf>
    <xf numFmtId="3" fontId="28" fillId="4" borderId="34" xfId="2" applyNumberFormat="1" applyBorder="1" applyAlignment="1" applyProtection="1">
      <alignment horizontal="center" vertical="center"/>
      <protection hidden="1"/>
    </xf>
    <xf numFmtId="3" fontId="28" fillId="4" borderId="38" xfId="2" applyNumberFormat="1" applyBorder="1" applyAlignment="1" applyProtection="1">
      <alignment horizontal="center" vertical="center"/>
      <protection hidden="1"/>
    </xf>
    <xf numFmtId="3" fontId="28" fillId="4" borderId="42" xfId="2" applyNumberFormat="1" applyBorder="1" applyAlignment="1" applyProtection="1">
      <alignment horizontal="center" vertical="center"/>
      <protection hidden="1"/>
    </xf>
    <xf numFmtId="3" fontId="28" fillId="4" borderId="29" xfId="2" applyNumberFormat="1" applyBorder="1" applyAlignment="1" applyProtection="1">
      <alignment horizontal="center" vertical="center"/>
      <protection hidden="1"/>
    </xf>
    <xf numFmtId="172" fontId="28" fillId="4" borderId="41" xfId="7" applyNumberFormat="1" applyFont="1" applyFill="1" applyBorder="1" applyAlignment="1" applyProtection="1">
      <alignment vertical="center"/>
      <protection hidden="1"/>
    </xf>
    <xf numFmtId="173" fontId="28" fillId="4" borderId="41" xfId="7" applyNumberFormat="1" applyFont="1" applyFill="1" applyBorder="1" applyAlignment="1" applyProtection="1">
      <alignment vertical="center"/>
      <protection hidden="1"/>
    </xf>
    <xf numFmtId="3" fontId="28" fillId="4" borderId="61" xfId="2" applyNumberFormat="1" applyBorder="1" applyAlignment="1" applyProtection="1">
      <alignment vertical="center"/>
      <protection hidden="1"/>
    </xf>
    <xf numFmtId="0" fontId="34" fillId="4" borderId="59" xfId="6" applyFont="1" applyBorder="1" applyAlignment="1">
      <alignment horizontal="center" vertical="center"/>
    </xf>
    <xf numFmtId="0" fontId="34" fillId="4" borderId="35" xfId="6" applyFont="1" applyBorder="1" applyAlignment="1">
      <alignment horizontal="center" vertical="center"/>
    </xf>
    <xf numFmtId="172" fontId="28" fillId="4" borderId="63" xfId="7" applyNumberFormat="1" applyFont="1" applyFill="1" applyBorder="1" applyAlignment="1" applyProtection="1">
      <alignment vertical="center"/>
      <protection hidden="1"/>
    </xf>
    <xf numFmtId="173" fontId="28" fillId="4" borderId="63" xfId="7" applyNumberFormat="1" applyFont="1" applyFill="1" applyBorder="1" applyAlignment="1" applyProtection="1">
      <alignment vertical="center"/>
      <protection hidden="1"/>
    </xf>
    <xf numFmtId="164" fontId="28" fillId="4" borderId="42" xfId="1" applyNumberFormat="1" applyFont="1" applyFill="1" applyBorder="1" applyAlignment="1" applyProtection="1">
      <alignment horizontal="center" vertical="center"/>
      <protection hidden="1"/>
    </xf>
    <xf numFmtId="164" fontId="28" fillId="4" borderId="66" xfId="1" applyNumberFormat="1" applyFont="1" applyFill="1" applyBorder="1" applyAlignment="1" applyProtection="1">
      <alignment horizontal="center" vertical="center"/>
      <protection hidden="1"/>
    </xf>
    <xf numFmtId="3" fontId="28" fillId="4" borderId="40" xfId="2" applyNumberFormat="1" applyBorder="1" applyAlignment="1" applyProtection="1">
      <alignment horizontal="center" vertical="center"/>
      <protection hidden="1"/>
    </xf>
    <xf numFmtId="0" fontId="34" fillId="4" borderId="68" xfId="6" applyFont="1" applyBorder="1" applyAlignment="1">
      <alignment horizontal="center" vertical="center"/>
    </xf>
    <xf numFmtId="0" fontId="34" fillId="4" borderId="23" xfId="6" applyFont="1" applyBorder="1" applyAlignment="1">
      <alignment horizontal="center" vertical="center"/>
    </xf>
    <xf numFmtId="0" fontId="34" fillId="4" borderId="25" xfId="6" applyFont="1" applyBorder="1" applyAlignment="1">
      <alignment horizontal="center" vertical="center"/>
    </xf>
    <xf numFmtId="0" fontId="34" fillId="4" borderId="27" xfId="6" applyFont="1" applyBorder="1" applyAlignment="1">
      <alignment horizontal="center" vertical="center"/>
    </xf>
    <xf numFmtId="0" fontId="34" fillId="4" borderId="33" xfId="6" applyFont="1" applyBorder="1" applyAlignment="1">
      <alignment horizontal="center" vertical="center"/>
    </xf>
    <xf numFmtId="3" fontId="28" fillId="4" borderId="60" xfId="2" applyNumberFormat="1" applyBorder="1" applyAlignment="1" applyProtection="1">
      <alignment vertical="center"/>
      <protection hidden="1"/>
    </xf>
    <xf numFmtId="164" fontId="28" fillId="4" borderId="62" xfId="1" applyNumberFormat="1" applyFont="1" applyFill="1" applyBorder="1" applyAlignment="1" applyProtection="1">
      <alignment horizontal="center" vertical="center"/>
      <protection hidden="1"/>
    </xf>
    <xf numFmtId="164" fontId="28" fillId="4" borderId="65" xfId="1" applyNumberFormat="1" applyFont="1" applyFill="1" applyBorder="1" applyAlignment="1" applyProtection="1">
      <alignment horizontal="center" vertical="center"/>
      <protection hidden="1"/>
    </xf>
    <xf numFmtId="3" fontId="28" fillId="4" borderId="60" xfId="2" applyNumberFormat="1" applyBorder="1" applyAlignment="1" applyProtection="1">
      <alignment horizontal="center" vertical="center"/>
      <protection hidden="1"/>
    </xf>
    <xf numFmtId="173" fontId="28" fillId="4" borderId="40" xfId="7" applyNumberFormat="1" applyFont="1" applyFill="1" applyBorder="1" applyAlignment="1" applyProtection="1">
      <alignment vertical="center"/>
      <protection hidden="1"/>
    </xf>
    <xf numFmtId="3" fontId="28" fillId="4" borderId="63" xfId="2" applyNumberFormat="1" applyBorder="1" applyAlignment="1" applyProtection="1">
      <alignment horizontal="center" vertical="center"/>
      <protection hidden="1"/>
    </xf>
    <xf numFmtId="173" fontId="28" fillId="4" borderId="28" xfId="7" applyNumberFormat="1" applyFont="1" applyFill="1" applyBorder="1" applyAlignment="1" applyProtection="1">
      <alignment vertical="center"/>
      <protection hidden="1"/>
    </xf>
    <xf numFmtId="164" fontId="28" fillId="4" borderId="10" xfId="1" applyNumberFormat="1" applyFont="1" applyFill="1" applyBorder="1" applyAlignment="1" applyProtection="1">
      <alignment horizontal="center" vertical="center"/>
      <protection hidden="1"/>
    </xf>
    <xf numFmtId="164" fontId="28" fillId="4" borderId="34" xfId="1" applyNumberFormat="1" applyFont="1" applyFill="1" applyBorder="1" applyAlignment="1" applyProtection="1">
      <alignment horizontal="center" vertical="center"/>
      <protection hidden="1"/>
    </xf>
    <xf numFmtId="164" fontId="28" fillId="4" borderId="38" xfId="1" applyNumberFormat="1" applyFont="1" applyFill="1" applyBorder="1" applyAlignment="1" applyProtection="1">
      <alignment horizontal="center" vertical="center"/>
      <protection hidden="1"/>
    </xf>
    <xf numFmtId="164" fontId="28" fillId="4" borderId="13" xfId="1" applyNumberFormat="1" applyFont="1" applyFill="1" applyBorder="1" applyAlignment="1" applyProtection="1">
      <alignment horizontal="center" vertical="center"/>
      <protection hidden="1"/>
    </xf>
    <xf numFmtId="164" fontId="28" fillId="4" borderId="53" xfId="1" applyNumberFormat="1" applyFont="1" applyFill="1" applyBorder="1" applyAlignment="1" applyProtection="1">
      <alignment horizontal="center" vertical="center"/>
      <protection hidden="1"/>
    </xf>
    <xf numFmtId="164" fontId="28" fillId="4" borderId="28" xfId="1" applyNumberFormat="1" applyFont="1" applyFill="1" applyBorder="1" applyAlignment="1" applyProtection="1">
      <alignment horizontal="center" vertical="center"/>
      <protection hidden="1"/>
    </xf>
    <xf numFmtId="173" fontId="28" fillId="4" borderId="66" xfId="7" applyNumberFormat="1" applyFont="1" applyFill="1" applyBorder="1" applyAlignment="1" applyProtection="1">
      <alignment vertical="center"/>
      <protection hidden="1"/>
    </xf>
    <xf numFmtId="173" fontId="28" fillId="4" borderId="56" xfId="7" applyNumberFormat="1" applyFont="1" applyFill="1" applyBorder="1" applyAlignment="1" applyProtection="1">
      <alignment vertical="center"/>
      <protection hidden="1"/>
    </xf>
    <xf numFmtId="173" fontId="28" fillId="4" borderId="65" xfId="7" applyNumberFormat="1" applyFont="1" applyFill="1" applyBorder="1" applyAlignment="1" applyProtection="1">
      <alignment vertical="center"/>
      <protection hidden="1"/>
    </xf>
    <xf numFmtId="173" fontId="28" fillId="4" borderId="12" xfId="7" applyNumberFormat="1" applyFont="1" applyFill="1" applyBorder="1" applyAlignment="1" applyProtection="1">
      <alignment vertical="center"/>
      <protection hidden="1"/>
    </xf>
    <xf numFmtId="173" fontId="28" fillId="4" borderId="21" xfId="7" applyNumberFormat="1" applyFont="1" applyFill="1" applyBorder="1" applyAlignment="1" applyProtection="1">
      <alignment vertical="center"/>
      <protection hidden="1"/>
    </xf>
    <xf numFmtId="173" fontId="28" fillId="4" borderId="30" xfId="7" applyNumberFormat="1" applyFont="1" applyFill="1" applyBorder="1" applyAlignment="1" applyProtection="1">
      <alignment vertical="center"/>
      <protection hidden="1"/>
    </xf>
    <xf numFmtId="172" fontId="28" fillId="4" borderId="60" xfId="7" applyNumberFormat="1" applyFont="1" applyFill="1" applyBorder="1" applyAlignment="1" applyProtection="1">
      <alignment vertical="center"/>
      <protection hidden="1"/>
    </xf>
    <xf numFmtId="172" fontId="28" fillId="4" borderId="61" xfId="7" applyNumberFormat="1" applyFont="1" applyFill="1" applyBorder="1" applyAlignment="1" applyProtection="1">
      <alignment vertical="center"/>
      <protection hidden="1"/>
    </xf>
    <xf numFmtId="3" fontId="28" fillId="4" borderId="64" xfId="2" applyNumberFormat="1" applyBorder="1" applyAlignment="1" applyProtection="1">
      <alignment horizontal="center" vertical="center"/>
      <protection hidden="1"/>
    </xf>
    <xf numFmtId="0" fontId="34" fillId="4" borderId="0" xfId="6" applyFont="1" applyAlignment="1">
      <alignment wrapText="1"/>
    </xf>
    <xf numFmtId="0" fontId="35" fillId="4" borderId="0" xfId="6" applyFont="1" applyAlignment="1">
      <alignment horizontal="left" vertical="center"/>
    </xf>
    <xf numFmtId="3" fontId="35" fillId="4" borderId="0" xfId="6" applyNumberFormat="1" applyFont="1" applyAlignment="1">
      <alignment vertical="center"/>
    </xf>
    <xf numFmtId="3" fontId="35" fillId="4" borderId="0" xfId="6" applyNumberFormat="1" applyFont="1" applyAlignment="1">
      <alignment horizontal="center" vertical="center"/>
    </xf>
    <xf numFmtId="171" fontId="35" fillId="4" borderId="0" xfId="6" applyNumberFormat="1" applyFont="1" applyAlignment="1">
      <alignment vertical="center"/>
    </xf>
    <xf numFmtId="171" fontId="35" fillId="4" borderId="0" xfId="6" applyNumberFormat="1" applyFont="1" applyAlignment="1">
      <alignment horizontal="center" vertical="center"/>
    </xf>
    <xf numFmtId="0" fontId="35" fillId="7" borderId="8" xfId="6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3" fontId="28" fillId="6" borderId="69" xfId="2" applyNumberFormat="1" applyFill="1" applyBorder="1" applyAlignment="1" applyProtection="1">
      <alignment vertical="center"/>
      <protection hidden="1"/>
    </xf>
    <xf numFmtId="164" fontId="28" fillId="6" borderId="69" xfId="1" applyNumberFormat="1" applyFont="1" applyFill="1" applyBorder="1" applyAlignment="1" applyProtection="1">
      <alignment horizontal="center" vertical="center"/>
      <protection hidden="1"/>
    </xf>
    <xf numFmtId="164" fontId="28" fillId="6" borderId="70" xfId="1" applyNumberFormat="1" applyFont="1" applyFill="1" applyBorder="1" applyAlignment="1" applyProtection="1">
      <alignment horizontal="center" vertical="center"/>
      <protection hidden="1"/>
    </xf>
    <xf numFmtId="3" fontId="28" fillId="6" borderId="71" xfId="2" applyNumberFormat="1" applyFill="1" applyBorder="1" applyAlignment="1" applyProtection="1">
      <alignment vertical="center"/>
      <protection hidden="1"/>
    </xf>
    <xf numFmtId="164" fontId="28" fillId="6" borderId="71" xfId="1" applyNumberFormat="1" applyFont="1" applyFill="1" applyBorder="1" applyAlignment="1" applyProtection="1">
      <alignment horizontal="center" vertical="center"/>
      <protection hidden="1"/>
    </xf>
    <xf numFmtId="164" fontId="28" fillId="6" borderId="72" xfId="1" applyNumberFormat="1" applyFont="1" applyFill="1" applyBorder="1" applyAlignment="1" applyProtection="1">
      <alignment horizontal="center" vertical="center"/>
      <protection hidden="1"/>
    </xf>
    <xf numFmtId="169" fontId="35" fillId="8" borderId="1" xfId="4" applyNumberFormat="1" applyFont="1" applyFill="1" applyBorder="1" applyAlignment="1" applyProtection="1">
      <alignment horizontal="left" vertical="center"/>
      <protection hidden="1"/>
    </xf>
    <xf numFmtId="0" fontId="3" fillId="4" borderId="2" xfId="0" applyFont="1" applyFill="1" applyBorder="1" applyAlignment="1">
      <alignment horizontal="center" vertical="center" wrapText="1"/>
    </xf>
    <xf numFmtId="0" fontId="41" fillId="4" borderId="0" xfId="2" applyFont="1" applyAlignment="1">
      <alignment vertical="center"/>
    </xf>
    <xf numFmtId="0" fontId="40" fillId="10" borderId="27" xfId="2" applyFont="1" applyFill="1" applyBorder="1" applyAlignment="1">
      <alignment horizontal="left" vertical="center" indent="2"/>
    </xf>
    <xf numFmtId="169" fontId="34" fillId="4" borderId="63" xfId="4" applyNumberFormat="1" applyFont="1" applyFill="1" applyBorder="1" applyAlignment="1" applyProtection="1">
      <alignment horizontal="right" vertical="center"/>
      <protection hidden="1"/>
    </xf>
    <xf numFmtId="169" fontId="35" fillId="8" borderId="44" xfId="4" applyNumberFormat="1" applyFont="1" applyFill="1" applyBorder="1" applyAlignment="1" applyProtection="1">
      <alignment horizontal="right" vertical="center"/>
      <protection hidden="1"/>
    </xf>
    <xf numFmtId="169" fontId="35" fillId="8" borderId="31" xfId="4" applyNumberFormat="1" applyFont="1" applyFill="1" applyBorder="1" applyAlignment="1" applyProtection="1">
      <alignment horizontal="right" vertical="center"/>
      <protection hidden="1"/>
    </xf>
    <xf numFmtId="164" fontId="34" fillId="4" borderId="21" xfId="1" applyNumberFormat="1" applyFont="1" applyFill="1" applyBorder="1" applyAlignment="1" applyProtection="1">
      <alignment horizontal="center" vertical="center"/>
      <protection hidden="1"/>
    </xf>
    <xf numFmtId="164" fontId="34" fillId="4" borderId="29" xfId="1" applyNumberFormat="1" applyFont="1" applyFill="1" applyBorder="1" applyAlignment="1" applyProtection="1">
      <alignment horizontal="center" vertical="center"/>
      <protection hidden="1"/>
    </xf>
    <xf numFmtId="164" fontId="34" fillId="4" borderId="29" xfId="4" applyNumberFormat="1" applyFont="1" applyFill="1" applyBorder="1" applyAlignment="1" applyProtection="1">
      <alignment horizontal="center" vertical="center"/>
      <protection hidden="1"/>
    </xf>
    <xf numFmtId="171" fontId="34" fillId="4" borderId="29" xfId="4" applyNumberFormat="1" applyFont="1" applyFill="1" applyBorder="1" applyAlignment="1" applyProtection="1">
      <alignment horizontal="right" vertical="center"/>
      <protection hidden="1"/>
    </xf>
    <xf numFmtId="164" fontId="34" fillId="4" borderId="30" xfId="1" applyNumberFormat="1" applyFont="1" applyFill="1" applyBorder="1" applyAlignment="1" applyProtection="1">
      <alignment horizontal="center" vertical="center"/>
      <protection hidden="1"/>
    </xf>
    <xf numFmtId="171" fontId="34" fillId="4" borderId="11" xfId="4" applyNumberFormat="1" applyFont="1" applyFill="1" applyBorder="1" applyAlignment="1" applyProtection="1">
      <alignment horizontal="right" vertical="center"/>
      <protection hidden="1"/>
    </xf>
    <xf numFmtId="164" fontId="34" fillId="4" borderId="11" xfId="4" applyNumberFormat="1" applyFont="1" applyFill="1" applyBorder="1" applyAlignment="1" applyProtection="1">
      <alignment horizontal="center" vertical="center"/>
      <protection hidden="1"/>
    </xf>
    <xf numFmtId="164" fontId="34" fillId="4" borderId="12" xfId="4" applyNumberFormat="1" applyFont="1" applyFill="1" applyBorder="1" applyAlignment="1" applyProtection="1">
      <alignment horizontal="center" vertical="center"/>
      <protection hidden="1"/>
    </xf>
    <xf numFmtId="164" fontId="34" fillId="4" borderId="21" xfId="4" applyNumberFormat="1" applyFont="1" applyFill="1" applyBorder="1" applyAlignment="1" applyProtection="1">
      <alignment horizontal="center" vertical="center"/>
      <protection hidden="1"/>
    </xf>
    <xf numFmtId="164" fontId="34" fillId="4" borderId="30" xfId="4" applyNumberFormat="1" applyFont="1" applyFill="1" applyBorder="1" applyAlignment="1" applyProtection="1">
      <alignment horizontal="center" vertical="center"/>
      <protection hidden="1"/>
    </xf>
    <xf numFmtId="164" fontId="35" fillId="8" borderId="31" xfId="1" applyNumberFormat="1" applyFont="1" applyFill="1" applyBorder="1" applyAlignment="1" applyProtection="1">
      <alignment horizontal="center" vertical="center"/>
      <protection hidden="1"/>
    </xf>
    <xf numFmtId="171" fontId="35" fillId="8" borderId="31" xfId="4" applyNumberFormat="1" applyFont="1" applyFill="1" applyBorder="1" applyAlignment="1" applyProtection="1">
      <alignment horizontal="right" vertical="center"/>
      <protection hidden="1"/>
    </xf>
    <xf numFmtId="164" fontId="35" fillId="8" borderId="31" xfId="4" applyNumberFormat="1" applyFont="1" applyFill="1" applyBorder="1" applyAlignment="1" applyProtection="1">
      <alignment horizontal="center" vertical="center"/>
      <protection hidden="1"/>
    </xf>
    <xf numFmtId="164" fontId="35" fillId="8" borderId="32" xfId="4" applyNumberFormat="1" applyFont="1" applyFill="1" applyBorder="1" applyAlignment="1" applyProtection="1">
      <alignment horizontal="center" vertical="center"/>
      <protection hidden="1"/>
    </xf>
    <xf numFmtId="0" fontId="3" fillId="4" borderId="4" xfId="0" applyFont="1" applyFill="1" applyBorder="1" applyAlignment="1">
      <alignment horizontal="center" vertical="center" wrapText="1"/>
    </xf>
    <xf numFmtId="0" fontId="31" fillId="4" borderId="74" xfId="2" applyFont="1" applyBorder="1" applyAlignment="1">
      <alignment horizontal="left" vertical="center"/>
    </xf>
    <xf numFmtId="169" fontId="34" fillId="4" borderId="4" xfId="4" applyNumberFormat="1" applyFont="1" applyFill="1" applyBorder="1" applyAlignment="1" applyProtection="1">
      <alignment horizontal="right" vertical="center"/>
      <protection hidden="1"/>
    </xf>
    <xf numFmtId="164" fontId="34" fillId="4" borderId="4" xfId="1" applyNumberFormat="1" applyFont="1" applyFill="1" applyBorder="1" applyAlignment="1" applyProtection="1">
      <alignment horizontal="center" vertical="center"/>
      <protection hidden="1"/>
    </xf>
    <xf numFmtId="164" fontId="34" fillId="4" borderId="4" xfId="4" applyNumberFormat="1" applyFont="1" applyFill="1" applyBorder="1" applyAlignment="1" applyProtection="1">
      <alignment horizontal="center" vertical="center"/>
      <protection hidden="1"/>
    </xf>
    <xf numFmtId="171" fontId="34" fillId="4" borderId="4" xfId="4" applyNumberFormat="1" applyFont="1" applyFill="1" applyBorder="1" applyAlignment="1" applyProtection="1">
      <alignment horizontal="right" vertical="center"/>
      <protection hidden="1"/>
    </xf>
    <xf numFmtId="169" fontId="35" fillId="0" borderId="34" xfId="4" applyNumberFormat="1" applyFont="1" applyFill="1" applyBorder="1" applyAlignment="1" applyProtection="1">
      <alignment horizontal="right" vertical="center"/>
      <protection hidden="1"/>
    </xf>
    <xf numFmtId="169" fontId="35" fillId="0" borderId="4" xfId="4" applyNumberFormat="1" applyFont="1" applyFill="1" applyBorder="1" applyAlignment="1" applyProtection="1">
      <alignment horizontal="right" vertical="center"/>
      <protection hidden="1"/>
    </xf>
    <xf numFmtId="0" fontId="31" fillId="7" borderId="75" xfId="2" applyFont="1" applyFill="1" applyBorder="1" applyAlignment="1">
      <alignment horizontal="center" vertical="center" wrapText="1"/>
    </xf>
    <xf numFmtId="169" fontId="34" fillId="4" borderId="73" xfId="4" applyNumberFormat="1" applyFont="1" applyFill="1" applyBorder="1" applyAlignment="1" applyProtection="1">
      <alignment horizontal="right" vertical="center"/>
      <protection hidden="1"/>
    </xf>
    <xf numFmtId="169" fontId="35" fillId="0" borderId="73" xfId="4" applyNumberFormat="1" applyFont="1" applyFill="1" applyBorder="1" applyAlignment="1" applyProtection="1">
      <alignment horizontal="right" vertical="center"/>
      <protection hidden="1"/>
    </xf>
    <xf numFmtId="169" fontId="31" fillId="7" borderId="76" xfId="4" applyNumberFormat="1" applyFont="1" applyFill="1" applyBorder="1" applyAlignment="1">
      <alignment horizontal="center" vertical="center" wrapText="1"/>
    </xf>
    <xf numFmtId="169" fontId="31" fillId="7" borderId="77" xfId="4" applyNumberFormat="1" applyFont="1" applyFill="1" applyBorder="1" applyAlignment="1">
      <alignment horizontal="center" vertical="center" wrapText="1"/>
    </xf>
    <xf numFmtId="0" fontId="31" fillId="7" borderId="78" xfId="2" applyFont="1" applyFill="1" applyBorder="1" applyAlignment="1">
      <alignment horizontal="center" vertical="center" wrapText="1"/>
    </xf>
    <xf numFmtId="0" fontId="31" fillId="7" borderId="79" xfId="2" applyFont="1" applyFill="1" applyBorder="1" applyAlignment="1">
      <alignment horizontal="center" vertical="center" wrapText="1"/>
    </xf>
    <xf numFmtId="164" fontId="34" fillId="4" borderId="80" xfId="4" applyNumberFormat="1" applyFont="1" applyFill="1" applyBorder="1" applyAlignment="1" applyProtection="1">
      <alignment horizontal="center" vertical="center"/>
      <protection hidden="1"/>
    </xf>
    <xf numFmtId="164" fontId="34" fillId="4" borderId="39" xfId="4" applyNumberFormat="1" applyFont="1" applyFill="1" applyBorder="1" applyAlignment="1" applyProtection="1">
      <alignment horizontal="center" vertical="center"/>
      <protection hidden="1"/>
    </xf>
    <xf numFmtId="0" fontId="31" fillId="7" borderId="76" xfId="2" applyFont="1" applyFill="1" applyBorder="1" applyAlignment="1">
      <alignment horizontal="center" vertical="center" wrapText="1"/>
    </xf>
    <xf numFmtId="0" fontId="31" fillId="7" borderId="77" xfId="2" applyFont="1" applyFill="1" applyBorder="1" applyAlignment="1">
      <alignment horizontal="center" vertical="center" wrapText="1"/>
    </xf>
    <xf numFmtId="171" fontId="34" fillId="4" borderId="34" xfId="4" applyNumberFormat="1" applyFont="1" applyFill="1" applyBorder="1" applyAlignment="1" applyProtection="1">
      <alignment horizontal="right" vertical="center"/>
      <protection hidden="1"/>
    </xf>
    <xf numFmtId="171" fontId="34" fillId="4" borderId="38" xfId="4" applyNumberFormat="1" applyFont="1" applyFill="1" applyBorder="1" applyAlignment="1" applyProtection="1">
      <alignment horizontal="right" vertical="center"/>
      <protection hidden="1"/>
    </xf>
    <xf numFmtId="169" fontId="34" fillId="4" borderId="76" xfId="4" applyNumberFormat="1" applyFont="1" applyFill="1" applyBorder="1" applyAlignment="1" applyProtection="1">
      <alignment horizontal="right" vertical="center"/>
      <protection hidden="1"/>
    </xf>
    <xf numFmtId="169" fontId="34" fillId="4" borderId="77" xfId="4" applyNumberFormat="1" applyFont="1" applyFill="1" applyBorder="1" applyAlignment="1" applyProtection="1">
      <alignment horizontal="right" vertical="center"/>
      <protection hidden="1"/>
    </xf>
    <xf numFmtId="169" fontId="34" fillId="4" borderId="75" xfId="4" applyNumberFormat="1" applyFont="1" applyFill="1" applyBorder="1" applyAlignment="1" applyProtection="1">
      <alignment horizontal="right" vertical="center"/>
      <protection hidden="1"/>
    </xf>
    <xf numFmtId="169" fontId="35" fillId="0" borderId="63" xfId="4" applyNumberFormat="1" applyFont="1" applyFill="1" applyBorder="1" applyAlignment="1" applyProtection="1">
      <alignment horizontal="right" vertical="center"/>
      <protection hidden="1"/>
    </xf>
    <xf numFmtId="169" fontId="35" fillId="0" borderId="41" xfId="4" applyNumberFormat="1" applyFont="1" applyFill="1" applyBorder="1" applyAlignment="1" applyProtection="1">
      <alignment horizontal="right" vertical="center"/>
      <protection hidden="1"/>
    </xf>
    <xf numFmtId="169" fontId="35" fillId="0" borderId="40" xfId="4" applyNumberFormat="1" applyFont="1" applyFill="1" applyBorder="1" applyAlignment="1" applyProtection="1">
      <alignment horizontal="right" vertical="center"/>
      <protection hidden="1"/>
    </xf>
    <xf numFmtId="169" fontId="35" fillId="8" borderId="81" xfId="4" applyNumberFormat="1" applyFont="1" applyFill="1" applyBorder="1" applyAlignment="1" applyProtection="1">
      <alignment horizontal="right" vertical="center"/>
      <protection hidden="1"/>
    </xf>
    <xf numFmtId="169" fontId="35" fillId="0" borderId="76" xfId="4" applyNumberFormat="1" applyFont="1" applyFill="1" applyBorder="1" applyAlignment="1" applyProtection="1">
      <alignment horizontal="right" vertical="center"/>
      <protection hidden="1"/>
    </xf>
    <xf numFmtId="169" fontId="35" fillId="0" borderId="77" xfId="4" applyNumberFormat="1" applyFont="1" applyFill="1" applyBorder="1" applyAlignment="1" applyProtection="1">
      <alignment horizontal="right" vertical="center"/>
      <protection hidden="1"/>
    </xf>
    <xf numFmtId="169" fontId="35" fillId="0" borderId="75" xfId="4" applyNumberFormat="1" applyFont="1" applyFill="1" applyBorder="1" applyAlignment="1" applyProtection="1">
      <alignment horizontal="right" vertical="center"/>
      <protection hidden="1"/>
    </xf>
    <xf numFmtId="169" fontId="35" fillId="10" borderId="10" xfId="4" applyNumberFormat="1" applyFont="1" applyFill="1" applyBorder="1" applyAlignment="1" applyProtection="1">
      <alignment horizontal="right" vertical="center"/>
      <protection hidden="1"/>
    </xf>
    <xf numFmtId="169" fontId="35" fillId="10" borderId="38" xfId="4" applyNumberFormat="1" applyFont="1" applyFill="1" applyBorder="1" applyAlignment="1" applyProtection="1">
      <alignment horizontal="right" vertical="center"/>
      <protection hidden="1"/>
    </xf>
    <xf numFmtId="164" fontId="34" fillId="4" borderId="41" xfId="1" applyNumberFormat="1" applyFont="1" applyFill="1" applyBorder="1" applyAlignment="1" applyProtection="1">
      <alignment horizontal="center" vertical="center"/>
      <protection hidden="1"/>
    </xf>
    <xf numFmtId="164" fontId="34" fillId="4" borderId="66" xfId="4" applyNumberFormat="1" applyFont="1" applyFill="1" applyBorder="1" applyAlignment="1" applyProtection="1">
      <alignment horizontal="center" vertical="center"/>
      <protection hidden="1"/>
    </xf>
    <xf numFmtId="171" fontId="34" fillId="4" borderId="63" xfId="4" applyNumberFormat="1" applyFont="1" applyFill="1" applyBorder="1" applyAlignment="1" applyProtection="1">
      <alignment horizontal="right" vertical="center"/>
      <protection hidden="1"/>
    </xf>
    <xf numFmtId="171" fontId="34" fillId="4" borderId="41" xfId="4" applyNumberFormat="1" applyFont="1" applyFill="1" applyBorder="1" applyAlignment="1" applyProtection="1">
      <alignment horizontal="right" vertical="center"/>
      <protection hidden="1"/>
    </xf>
    <xf numFmtId="164" fontId="34" fillId="4" borderId="42" xfId="4" applyNumberFormat="1" applyFont="1" applyFill="1" applyBorder="1" applyAlignment="1" applyProtection="1">
      <alignment horizontal="center" vertical="center"/>
      <protection hidden="1"/>
    </xf>
    <xf numFmtId="164" fontId="34" fillId="4" borderId="42" xfId="1" applyNumberFormat="1" applyFont="1" applyFill="1" applyBorder="1" applyAlignment="1" applyProtection="1">
      <alignment horizontal="center" vertical="center"/>
      <protection hidden="1"/>
    </xf>
    <xf numFmtId="164" fontId="35" fillId="8" borderId="82" xfId="4" applyNumberFormat="1" applyFont="1" applyFill="1" applyBorder="1" applyAlignment="1" applyProtection="1">
      <alignment horizontal="center" vertical="center"/>
      <protection hidden="1"/>
    </xf>
    <xf numFmtId="171" fontId="35" fillId="8" borderId="44" xfId="4" applyNumberFormat="1" applyFont="1" applyFill="1" applyBorder="1" applyAlignment="1" applyProtection="1">
      <alignment horizontal="right" vertical="center"/>
      <protection hidden="1"/>
    </xf>
    <xf numFmtId="164" fontId="35" fillId="8" borderId="32" xfId="1" applyNumberFormat="1" applyFont="1" applyFill="1" applyBorder="1" applyAlignment="1" applyProtection="1">
      <alignment horizontal="center" vertical="center"/>
      <protection hidden="1"/>
    </xf>
    <xf numFmtId="164" fontId="34" fillId="4" borderId="77" xfId="4" applyNumberFormat="1" applyFont="1" applyFill="1" applyBorder="1" applyAlignment="1" applyProtection="1">
      <alignment horizontal="center" vertical="center"/>
      <protection hidden="1"/>
    </xf>
    <xf numFmtId="164" fontId="35" fillId="0" borderId="41" xfId="4" applyNumberFormat="1" applyFont="1" applyFill="1" applyBorder="1" applyAlignment="1" applyProtection="1">
      <alignment horizontal="center" vertical="center"/>
      <protection hidden="1"/>
    </xf>
    <xf numFmtId="164" fontId="35" fillId="0" borderId="4" xfId="4" applyNumberFormat="1" applyFont="1" applyFill="1" applyBorder="1" applyAlignment="1" applyProtection="1">
      <alignment horizontal="center" vertical="center"/>
      <protection hidden="1"/>
    </xf>
    <xf numFmtId="164" fontId="35" fillId="0" borderId="77" xfId="4" applyNumberFormat="1" applyFont="1" applyFill="1" applyBorder="1" applyAlignment="1" applyProtection="1">
      <alignment horizontal="center" vertical="center"/>
      <protection hidden="1"/>
    </xf>
    <xf numFmtId="164" fontId="35" fillId="10" borderId="11" xfId="4" applyNumberFormat="1" applyFont="1" applyFill="1" applyBorder="1" applyAlignment="1" applyProtection="1">
      <alignment horizontal="center" vertical="center"/>
      <protection hidden="1"/>
    </xf>
    <xf numFmtId="164" fontId="35" fillId="10" borderId="29" xfId="4" applyNumberFormat="1" applyFont="1" applyFill="1" applyBorder="1" applyAlignment="1" applyProtection="1">
      <alignment horizontal="center" vertical="center"/>
      <protection hidden="1"/>
    </xf>
    <xf numFmtId="164" fontId="34" fillId="4" borderId="41" xfId="4" applyNumberFormat="1" applyFont="1" applyFill="1" applyBorder="1" applyAlignment="1" applyProtection="1">
      <alignment horizontal="center" vertical="center"/>
      <protection hidden="1"/>
    </xf>
    <xf numFmtId="170" fontId="34" fillId="4" borderId="73" xfId="4" applyNumberFormat="1" applyFont="1" applyFill="1" applyBorder="1" applyAlignment="1" applyProtection="1">
      <alignment horizontal="right" vertical="center"/>
      <protection hidden="1"/>
    </xf>
    <xf numFmtId="170" fontId="34" fillId="4" borderId="75" xfId="4" applyNumberFormat="1" applyFont="1" applyFill="1" applyBorder="1" applyAlignment="1" applyProtection="1">
      <alignment horizontal="right" vertical="center"/>
      <protection hidden="1"/>
    </xf>
    <xf numFmtId="170" fontId="35" fillId="8" borderId="81" xfId="4" applyNumberFormat="1" applyFont="1" applyFill="1" applyBorder="1" applyAlignment="1" applyProtection="1">
      <alignment horizontal="right" vertical="center"/>
      <protection hidden="1"/>
    </xf>
    <xf numFmtId="170" fontId="35" fillId="0" borderId="40" xfId="4" applyNumberFormat="1" applyFont="1" applyFill="1" applyBorder="1" applyAlignment="1" applyProtection="1">
      <alignment horizontal="right" vertical="center"/>
      <protection hidden="1"/>
    </xf>
    <xf numFmtId="170" fontId="35" fillId="0" borderId="73" xfId="4" applyNumberFormat="1" applyFont="1" applyFill="1" applyBorder="1" applyAlignment="1" applyProtection="1">
      <alignment horizontal="right" vertical="center"/>
      <protection hidden="1"/>
    </xf>
    <xf numFmtId="170" fontId="35" fillId="0" borderId="75" xfId="4" applyNumberFormat="1" applyFont="1" applyFill="1" applyBorder="1" applyAlignment="1" applyProtection="1">
      <alignment horizontal="right" vertical="center"/>
      <protection hidden="1"/>
    </xf>
    <xf numFmtId="170" fontId="35" fillId="10" borderId="13" xfId="4" applyNumberFormat="1" applyFont="1" applyFill="1" applyBorder="1" applyAlignment="1" applyProtection="1">
      <alignment horizontal="right" vertical="center"/>
      <protection hidden="1"/>
    </xf>
    <xf numFmtId="170" fontId="35" fillId="10" borderId="28" xfId="4" applyNumberFormat="1" applyFont="1" applyFill="1" applyBorder="1" applyAlignment="1" applyProtection="1">
      <alignment horizontal="right" vertical="center"/>
      <protection hidden="1"/>
    </xf>
    <xf numFmtId="170" fontId="34" fillId="4" borderId="40" xfId="4" applyNumberFormat="1" applyFont="1" applyFill="1" applyBorder="1" applyAlignment="1" applyProtection="1">
      <alignment horizontal="right" vertical="center"/>
      <protection hidden="1"/>
    </xf>
    <xf numFmtId="2" fontId="34" fillId="4" borderId="4" xfId="4" applyNumberFormat="1" applyFont="1" applyFill="1" applyBorder="1" applyAlignment="1" applyProtection="1">
      <alignment horizontal="right" vertical="center"/>
      <protection hidden="1"/>
    </xf>
    <xf numFmtId="2" fontId="34" fillId="4" borderId="77" xfId="4" applyNumberFormat="1" applyFont="1" applyFill="1" applyBorder="1" applyAlignment="1" applyProtection="1">
      <alignment horizontal="right" vertical="center"/>
      <protection hidden="1"/>
    </xf>
    <xf numFmtId="2" fontId="35" fillId="8" borderId="31" xfId="4" applyNumberFormat="1" applyFont="1" applyFill="1" applyBorder="1" applyAlignment="1" applyProtection="1">
      <alignment horizontal="right" vertical="center"/>
      <protection hidden="1"/>
    </xf>
    <xf numFmtId="2" fontId="35" fillId="0" borderId="41" xfId="4" applyNumberFormat="1" applyFont="1" applyFill="1" applyBorder="1" applyAlignment="1" applyProtection="1">
      <alignment horizontal="right" vertical="center"/>
      <protection hidden="1"/>
    </xf>
    <xf numFmtId="2" fontId="35" fillId="0" borderId="4" xfId="4" applyNumberFormat="1" applyFont="1" applyFill="1" applyBorder="1" applyAlignment="1" applyProtection="1">
      <alignment horizontal="right" vertical="center"/>
      <protection hidden="1"/>
    </xf>
    <xf numFmtId="2" fontId="35" fillId="0" borderId="77" xfId="4" applyNumberFormat="1" applyFont="1" applyFill="1" applyBorder="1" applyAlignment="1" applyProtection="1">
      <alignment horizontal="right" vertical="center"/>
      <protection hidden="1"/>
    </xf>
    <xf numFmtId="2" fontId="35" fillId="10" borderId="11" xfId="4" applyNumberFormat="1" applyFont="1" applyFill="1" applyBorder="1" applyAlignment="1" applyProtection="1">
      <alignment horizontal="right" vertical="center"/>
      <protection hidden="1"/>
    </xf>
    <xf numFmtId="2" fontId="35" fillId="10" borderId="29" xfId="4" applyNumberFormat="1" applyFont="1" applyFill="1" applyBorder="1" applyAlignment="1" applyProtection="1">
      <alignment horizontal="right" vertical="center"/>
      <protection hidden="1"/>
    </xf>
    <xf numFmtId="2" fontId="34" fillId="4" borderId="41" xfId="4" applyNumberFormat="1" applyFont="1" applyFill="1" applyBorder="1" applyAlignment="1" applyProtection="1">
      <alignment horizontal="right" vertical="center"/>
      <protection hidden="1"/>
    </xf>
    <xf numFmtId="164" fontId="34" fillId="4" borderId="79" xfId="4" applyNumberFormat="1" applyFont="1" applyFill="1" applyBorder="1" applyAlignment="1" applyProtection="1">
      <alignment horizontal="center" vertical="center"/>
      <protection hidden="1"/>
    </xf>
    <xf numFmtId="164" fontId="35" fillId="0" borderId="66" xfId="4" applyNumberFormat="1" applyFont="1" applyFill="1" applyBorder="1" applyAlignment="1" applyProtection="1">
      <alignment horizontal="center" vertical="center"/>
      <protection hidden="1"/>
    </xf>
    <xf numFmtId="164" fontId="35" fillId="0" borderId="80" xfId="4" applyNumberFormat="1" applyFont="1" applyFill="1" applyBorder="1" applyAlignment="1" applyProtection="1">
      <alignment horizontal="center" vertical="center"/>
      <protection hidden="1"/>
    </xf>
    <xf numFmtId="164" fontId="35" fillId="0" borderId="79" xfId="4" applyNumberFormat="1" applyFont="1" applyFill="1" applyBorder="1" applyAlignment="1" applyProtection="1">
      <alignment horizontal="center" vertical="center"/>
      <protection hidden="1"/>
    </xf>
    <xf numFmtId="164" fontId="35" fillId="10" borderId="14" xfId="4" applyNumberFormat="1" applyFont="1" applyFill="1" applyBorder="1" applyAlignment="1" applyProtection="1">
      <alignment horizontal="center" vertical="center"/>
      <protection hidden="1"/>
    </xf>
    <xf numFmtId="164" fontId="35" fillId="10" borderId="39" xfId="4" applyNumberFormat="1" applyFont="1" applyFill="1" applyBorder="1" applyAlignment="1" applyProtection="1">
      <alignment horizontal="center" vertical="center"/>
      <protection hidden="1"/>
    </xf>
    <xf numFmtId="171" fontId="34" fillId="4" borderId="76" xfId="4" applyNumberFormat="1" applyFont="1" applyFill="1" applyBorder="1" applyAlignment="1" applyProtection="1">
      <alignment horizontal="right" vertical="center"/>
      <protection hidden="1"/>
    </xf>
    <xf numFmtId="171" fontId="35" fillId="0" borderId="63" xfId="4" applyNumberFormat="1" applyFont="1" applyFill="1" applyBorder="1" applyAlignment="1" applyProtection="1">
      <alignment horizontal="right" vertical="center"/>
      <protection hidden="1"/>
    </xf>
    <xf numFmtId="171" fontId="35" fillId="0" borderId="34" xfId="4" applyNumberFormat="1" applyFont="1" applyFill="1" applyBorder="1" applyAlignment="1" applyProtection="1">
      <alignment horizontal="right" vertical="center"/>
      <protection hidden="1"/>
    </xf>
    <xf numFmtId="171" fontId="35" fillId="0" borderId="76" xfId="4" applyNumberFormat="1" applyFont="1" applyFill="1" applyBorder="1" applyAlignment="1" applyProtection="1">
      <alignment horizontal="right" vertical="center"/>
      <protection hidden="1"/>
    </xf>
    <xf numFmtId="171" fontId="35" fillId="10" borderId="10" xfId="4" applyNumberFormat="1" applyFont="1" applyFill="1" applyBorder="1" applyAlignment="1" applyProtection="1">
      <alignment horizontal="right" vertical="center"/>
      <protection hidden="1"/>
    </xf>
    <xf numFmtId="171" fontId="35" fillId="10" borderId="38" xfId="4" applyNumberFormat="1" applyFont="1" applyFill="1" applyBorder="1" applyAlignment="1" applyProtection="1">
      <alignment horizontal="right" vertical="center"/>
      <protection hidden="1"/>
    </xf>
    <xf numFmtId="164" fontId="34" fillId="4" borderId="78" xfId="4" applyNumberFormat="1" applyFont="1" applyFill="1" applyBorder="1" applyAlignment="1" applyProtection="1">
      <alignment horizontal="center" vertical="center"/>
      <protection hidden="1"/>
    </xf>
    <xf numFmtId="164" fontId="35" fillId="0" borderId="42" xfId="4" applyNumberFormat="1" applyFont="1" applyFill="1" applyBorder="1" applyAlignment="1" applyProtection="1">
      <alignment horizontal="center" vertical="center"/>
      <protection hidden="1"/>
    </xf>
    <xf numFmtId="164" fontId="35" fillId="0" borderId="21" xfId="4" applyNumberFormat="1" applyFont="1" applyFill="1" applyBorder="1" applyAlignment="1" applyProtection="1">
      <alignment horizontal="center" vertical="center"/>
      <protection hidden="1"/>
    </xf>
    <xf numFmtId="164" fontId="35" fillId="0" borderId="78" xfId="4" applyNumberFormat="1" applyFont="1" applyFill="1" applyBorder="1" applyAlignment="1" applyProtection="1">
      <alignment horizontal="center" vertical="center"/>
      <protection hidden="1"/>
    </xf>
    <xf numFmtId="164" fontId="35" fillId="10" borderId="12" xfId="4" applyNumberFormat="1" applyFont="1" applyFill="1" applyBorder="1" applyAlignment="1" applyProtection="1">
      <alignment horizontal="center" vertical="center"/>
      <protection hidden="1"/>
    </xf>
    <xf numFmtId="164" fontId="35" fillId="10" borderId="30" xfId="4" applyNumberFormat="1" applyFont="1" applyFill="1" applyBorder="1" applyAlignment="1" applyProtection="1">
      <alignment horizontal="center" vertical="center"/>
      <protection hidden="1"/>
    </xf>
    <xf numFmtId="171" fontId="34" fillId="4" borderId="77" xfId="4" applyNumberFormat="1" applyFont="1" applyFill="1" applyBorder="1" applyAlignment="1" applyProtection="1">
      <alignment horizontal="right" vertical="center"/>
      <protection hidden="1"/>
    </xf>
    <xf numFmtId="171" fontId="35" fillId="0" borderId="41" xfId="4" applyNumberFormat="1" applyFont="1" applyFill="1" applyBorder="1" applyAlignment="1" applyProtection="1">
      <alignment horizontal="right" vertical="center"/>
      <protection hidden="1"/>
    </xf>
    <xf numFmtId="171" fontId="35" fillId="0" borderId="4" xfId="4" applyNumberFormat="1" applyFont="1" applyFill="1" applyBorder="1" applyAlignment="1" applyProtection="1">
      <alignment horizontal="right" vertical="center"/>
      <protection hidden="1"/>
    </xf>
    <xf numFmtId="171" fontId="35" fillId="0" borderId="77" xfId="4" applyNumberFormat="1" applyFont="1" applyFill="1" applyBorder="1" applyAlignment="1" applyProtection="1">
      <alignment horizontal="right" vertical="center"/>
      <protection hidden="1"/>
    </xf>
    <xf numFmtId="171" fontId="35" fillId="10" borderId="11" xfId="4" applyNumberFormat="1" applyFont="1" applyFill="1" applyBorder="1" applyAlignment="1" applyProtection="1">
      <alignment horizontal="right" vertical="center"/>
      <protection hidden="1"/>
    </xf>
    <xf numFmtId="171" fontId="35" fillId="10" borderId="29" xfId="4" applyNumberFormat="1" applyFont="1" applyFill="1" applyBorder="1" applyAlignment="1" applyProtection="1">
      <alignment horizontal="right" vertical="center"/>
      <protection hidden="1"/>
    </xf>
    <xf numFmtId="170" fontId="34" fillId="4" borderId="28" xfId="4" applyNumberFormat="1" applyFont="1" applyFill="1" applyBorder="1" applyAlignment="1" applyProtection="1">
      <alignment horizontal="right" vertical="center"/>
      <protection hidden="1"/>
    </xf>
    <xf numFmtId="2" fontId="34" fillId="4" borderId="29" xfId="4" applyNumberFormat="1" applyFont="1" applyFill="1" applyBorder="1" applyAlignment="1" applyProtection="1">
      <alignment horizontal="right" vertical="center"/>
      <protection hidden="1"/>
    </xf>
    <xf numFmtId="2" fontId="34" fillId="4" borderId="21" xfId="4" applyNumberFormat="1" applyFont="1" applyFill="1" applyBorder="1" applyAlignment="1" applyProtection="1">
      <alignment horizontal="right" vertical="center"/>
      <protection hidden="1"/>
    </xf>
    <xf numFmtId="2" fontId="34" fillId="4" borderId="78" xfId="4" applyNumberFormat="1" applyFont="1" applyFill="1" applyBorder="1" applyAlignment="1" applyProtection="1">
      <alignment horizontal="right" vertical="center"/>
      <protection hidden="1"/>
    </xf>
    <xf numFmtId="2" fontId="35" fillId="8" borderId="32" xfId="4" applyNumberFormat="1" applyFont="1" applyFill="1" applyBorder="1" applyAlignment="1" applyProtection="1">
      <alignment horizontal="right" vertical="center"/>
      <protection hidden="1"/>
    </xf>
    <xf numFmtId="2" fontId="35" fillId="0" borderId="42" xfId="4" applyNumberFormat="1" applyFont="1" applyFill="1" applyBorder="1" applyAlignment="1" applyProtection="1">
      <alignment horizontal="right" vertical="center"/>
      <protection hidden="1"/>
    </xf>
    <xf numFmtId="2" fontId="35" fillId="0" borderId="21" xfId="4" applyNumberFormat="1" applyFont="1" applyFill="1" applyBorder="1" applyAlignment="1" applyProtection="1">
      <alignment horizontal="right" vertical="center"/>
      <protection hidden="1"/>
    </xf>
    <xf numFmtId="2" fontId="35" fillId="0" borderId="78" xfId="4" applyNumberFormat="1" applyFont="1" applyFill="1" applyBorder="1" applyAlignment="1" applyProtection="1">
      <alignment horizontal="right" vertical="center"/>
      <protection hidden="1"/>
    </xf>
    <xf numFmtId="2" fontId="35" fillId="10" borderId="12" xfId="4" applyNumberFormat="1" applyFont="1" applyFill="1" applyBorder="1" applyAlignment="1" applyProtection="1">
      <alignment horizontal="right" vertical="center"/>
      <protection hidden="1"/>
    </xf>
    <xf numFmtId="2" fontId="35" fillId="10" borderId="30" xfId="4" applyNumberFormat="1" applyFont="1" applyFill="1" applyBorder="1" applyAlignment="1" applyProtection="1">
      <alignment horizontal="right" vertical="center"/>
      <protection hidden="1"/>
    </xf>
    <xf numFmtId="2" fontId="34" fillId="4" borderId="42" xfId="4" applyNumberFormat="1" applyFont="1" applyFill="1" applyBorder="1" applyAlignment="1" applyProtection="1">
      <alignment horizontal="right" vertical="center"/>
      <protection hidden="1"/>
    </xf>
    <xf numFmtId="2" fontId="34" fillId="4" borderId="30" xfId="4" applyNumberFormat="1" applyFont="1" applyFill="1" applyBorder="1" applyAlignment="1" applyProtection="1">
      <alignment horizontal="right" vertical="center"/>
      <protection hidden="1"/>
    </xf>
    <xf numFmtId="0" fontId="31" fillId="4" borderId="43" xfId="2" applyFont="1" applyBorder="1" applyAlignment="1">
      <alignment horizontal="left" vertical="center"/>
    </xf>
    <xf numFmtId="2" fontId="34" fillId="4" borderId="11" xfId="4" applyNumberFormat="1" applyFont="1" applyFill="1" applyBorder="1" applyAlignment="1" applyProtection="1">
      <alignment horizontal="right" vertical="center"/>
      <protection hidden="1"/>
    </xf>
    <xf numFmtId="2" fontId="34" fillId="4" borderId="12" xfId="4" applyNumberFormat="1" applyFont="1" applyFill="1" applyBorder="1" applyAlignment="1" applyProtection="1">
      <alignment horizontal="right" vertical="center"/>
      <protection hidden="1"/>
    </xf>
    <xf numFmtId="170" fontId="34" fillId="4" borderId="13" xfId="4" applyNumberFormat="1" applyFont="1" applyFill="1" applyBorder="1" applyAlignment="1" applyProtection="1">
      <alignment horizontal="right" vertical="center"/>
      <protection hidden="1"/>
    </xf>
    <xf numFmtId="164" fontId="34" fillId="4" borderId="14" xfId="4" applyNumberFormat="1" applyFont="1" applyFill="1" applyBorder="1" applyAlignment="1" applyProtection="1">
      <alignment horizontal="center" vertical="center"/>
      <protection hidden="1"/>
    </xf>
    <xf numFmtId="171" fontId="34" fillId="4" borderId="10" xfId="4" applyNumberFormat="1" applyFont="1" applyFill="1" applyBorder="1" applyAlignment="1" applyProtection="1">
      <alignment horizontal="right" vertical="center"/>
      <protection hidden="1"/>
    </xf>
    <xf numFmtId="0" fontId="31" fillId="4" borderId="83" xfId="2" applyFont="1" applyBorder="1" applyAlignment="1">
      <alignment horizontal="left" vertical="center"/>
    </xf>
    <xf numFmtId="0" fontId="40" fillId="10" borderId="23" xfId="2" applyFont="1" applyFill="1" applyBorder="1" applyAlignment="1">
      <alignment horizontal="left" vertical="center" indent="2"/>
    </xf>
    <xf numFmtId="169" fontId="35" fillId="0" borderId="10" xfId="4" applyNumberFormat="1" applyFont="1" applyFill="1" applyBorder="1" applyAlignment="1" applyProtection="1">
      <alignment horizontal="right" vertical="center"/>
      <protection hidden="1"/>
    </xf>
    <xf numFmtId="169" fontId="35" fillId="0" borderId="11" xfId="4" applyNumberFormat="1" applyFont="1" applyFill="1" applyBorder="1" applyAlignment="1" applyProtection="1">
      <alignment horizontal="right" vertical="center"/>
      <protection hidden="1"/>
    </xf>
    <xf numFmtId="169" fontId="35" fillId="0" borderId="38" xfId="4" applyNumberFormat="1" applyFont="1" applyFill="1" applyBorder="1" applyAlignment="1" applyProtection="1">
      <alignment horizontal="right" vertical="center"/>
      <protection hidden="1"/>
    </xf>
    <xf numFmtId="169" fontId="35" fillId="0" borderId="29" xfId="4" applyNumberFormat="1" applyFont="1" applyFill="1" applyBorder="1" applyAlignment="1" applyProtection="1">
      <alignment horizontal="right" vertical="center"/>
      <protection hidden="1"/>
    </xf>
    <xf numFmtId="164" fontId="35" fillId="0" borderId="11" xfId="4" applyNumberFormat="1" applyFont="1" applyFill="1" applyBorder="1" applyAlignment="1" applyProtection="1">
      <alignment horizontal="center" vertical="center"/>
      <protection hidden="1"/>
    </xf>
    <xf numFmtId="2" fontId="35" fillId="0" borderId="11" xfId="4" applyNumberFormat="1" applyFont="1" applyFill="1" applyBorder="1" applyAlignment="1" applyProtection="1">
      <alignment horizontal="right" vertical="center"/>
      <protection hidden="1"/>
    </xf>
    <xf numFmtId="2" fontId="35" fillId="0" borderId="12" xfId="4" applyNumberFormat="1" applyFont="1" applyFill="1" applyBorder="1" applyAlignment="1" applyProtection="1">
      <alignment horizontal="right" vertical="center"/>
      <protection hidden="1"/>
    </xf>
    <xf numFmtId="170" fontId="35" fillId="0" borderId="13" xfId="4" applyNumberFormat="1" applyFont="1" applyFill="1" applyBorder="1" applyAlignment="1" applyProtection="1">
      <alignment horizontal="right" vertical="center"/>
      <protection hidden="1"/>
    </xf>
    <xf numFmtId="164" fontId="35" fillId="0" borderId="14" xfId="4" applyNumberFormat="1" applyFont="1" applyFill="1" applyBorder="1" applyAlignment="1" applyProtection="1">
      <alignment horizontal="center" vertical="center"/>
      <protection hidden="1"/>
    </xf>
    <xf numFmtId="171" fontId="35" fillId="0" borderId="10" xfId="4" applyNumberFormat="1" applyFont="1" applyFill="1" applyBorder="1" applyAlignment="1" applyProtection="1">
      <alignment horizontal="right" vertical="center"/>
      <protection hidden="1"/>
    </xf>
    <xf numFmtId="171" fontId="35" fillId="0" borderId="11" xfId="4" applyNumberFormat="1" applyFont="1" applyFill="1" applyBorder="1" applyAlignment="1" applyProtection="1">
      <alignment horizontal="right" vertical="center"/>
      <protection hidden="1"/>
    </xf>
    <xf numFmtId="164" fontId="35" fillId="0" borderId="12" xfId="4" applyNumberFormat="1" applyFont="1" applyFill="1" applyBorder="1" applyAlignment="1" applyProtection="1">
      <alignment horizontal="center" vertical="center"/>
      <protection hidden="1"/>
    </xf>
    <xf numFmtId="169" fontId="35" fillId="0" borderId="13" xfId="4" applyNumberFormat="1" applyFont="1" applyFill="1" applyBorder="1" applyAlignment="1" applyProtection="1">
      <alignment horizontal="right" vertical="center"/>
      <protection hidden="1"/>
    </xf>
    <xf numFmtId="164" fontId="35" fillId="0" borderId="29" xfId="4" applyNumberFormat="1" applyFont="1" applyFill="1" applyBorder="1" applyAlignment="1" applyProtection="1">
      <alignment horizontal="center" vertical="center"/>
      <protection hidden="1"/>
    </xf>
    <xf numFmtId="2" fontId="35" fillId="0" borderId="29" xfId="4" applyNumberFormat="1" applyFont="1" applyFill="1" applyBorder="1" applyAlignment="1" applyProtection="1">
      <alignment horizontal="right" vertical="center"/>
      <protection hidden="1"/>
    </xf>
    <xf numFmtId="2" fontId="35" fillId="0" borderId="30" xfId="4" applyNumberFormat="1" applyFont="1" applyFill="1" applyBorder="1" applyAlignment="1" applyProtection="1">
      <alignment horizontal="right" vertical="center"/>
      <protection hidden="1"/>
    </xf>
    <xf numFmtId="170" fontId="35" fillId="0" borderId="28" xfId="4" applyNumberFormat="1" applyFont="1" applyFill="1" applyBorder="1" applyAlignment="1" applyProtection="1">
      <alignment horizontal="right" vertical="center"/>
      <protection hidden="1"/>
    </xf>
    <xf numFmtId="164" fontId="35" fillId="0" borderId="39" xfId="4" applyNumberFormat="1" applyFont="1" applyFill="1" applyBorder="1" applyAlignment="1" applyProtection="1">
      <alignment horizontal="center" vertical="center"/>
      <protection hidden="1"/>
    </xf>
    <xf numFmtId="171" fontId="35" fillId="0" borderId="38" xfId="4" applyNumberFormat="1" applyFont="1" applyFill="1" applyBorder="1" applyAlignment="1" applyProtection="1">
      <alignment horizontal="right" vertical="center"/>
      <protection hidden="1"/>
    </xf>
    <xf numFmtId="171" fontId="35" fillId="0" borderId="29" xfId="4" applyNumberFormat="1" applyFont="1" applyFill="1" applyBorder="1" applyAlignment="1" applyProtection="1">
      <alignment horizontal="right" vertical="center"/>
      <protection hidden="1"/>
    </xf>
    <xf numFmtId="164" fontId="35" fillId="0" borderId="30" xfId="4" applyNumberFormat="1" applyFont="1" applyFill="1" applyBorder="1" applyAlignment="1" applyProtection="1">
      <alignment horizontal="center" vertical="center"/>
      <protection hidden="1"/>
    </xf>
    <xf numFmtId="169" fontId="35" fillId="0" borderId="28" xfId="4" applyNumberFormat="1" applyFont="1" applyFill="1" applyBorder="1" applyAlignment="1" applyProtection="1">
      <alignment horizontal="right" vertical="center"/>
      <protection hidden="1"/>
    </xf>
    <xf numFmtId="169" fontId="40" fillId="10" borderId="10" xfId="4" applyNumberFormat="1" applyFont="1" applyFill="1" applyBorder="1" applyAlignment="1" applyProtection="1">
      <alignment horizontal="right" vertical="center"/>
      <protection hidden="1"/>
    </xf>
    <xf numFmtId="169" fontId="40" fillId="10" borderId="38" xfId="4" applyNumberFormat="1" applyFont="1" applyFill="1" applyBorder="1" applyAlignment="1" applyProtection="1">
      <alignment horizontal="right" vertical="center"/>
      <protection hidden="1"/>
    </xf>
    <xf numFmtId="0" fontId="43" fillId="4" borderId="0" xfId="8" quotePrefix="1" applyFont="1" applyFill="1"/>
    <xf numFmtId="0" fontId="44" fillId="4" borderId="0" xfId="2" applyFont="1"/>
    <xf numFmtId="0" fontId="43" fillId="4" borderId="0" xfId="3" quotePrefix="1" applyFont="1"/>
    <xf numFmtId="164" fontId="35" fillId="13" borderId="11" xfId="4" applyNumberFormat="1" applyFont="1" applyFill="1" applyBorder="1" applyAlignment="1" applyProtection="1">
      <alignment horizontal="center" vertical="center"/>
      <protection hidden="1"/>
    </xf>
    <xf numFmtId="2" fontId="35" fillId="13" borderId="11" xfId="4" applyNumberFormat="1" applyFont="1" applyFill="1" applyBorder="1" applyAlignment="1" applyProtection="1">
      <alignment horizontal="right" vertical="center"/>
      <protection hidden="1"/>
    </xf>
    <xf numFmtId="2" fontId="35" fillId="13" borderId="12" xfId="4" applyNumberFormat="1" applyFont="1" applyFill="1" applyBorder="1" applyAlignment="1" applyProtection="1">
      <alignment horizontal="right" vertical="center"/>
      <protection hidden="1"/>
    </xf>
    <xf numFmtId="170" fontId="35" fillId="13" borderId="13" xfId="4" applyNumberFormat="1" applyFont="1" applyFill="1" applyBorder="1" applyAlignment="1" applyProtection="1">
      <alignment horizontal="right" vertical="center"/>
      <protection hidden="1"/>
    </xf>
    <xf numFmtId="164" fontId="35" fillId="13" borderId="14" xfId="4" applyNumberFormat="1" applyFont="1" applyFill="1" applyBorder="1" applyAlignment="1" applyProtection="1">
      <alignment horizontal="center" vertical="center"/>
      <protection hidden="1"/>
    </xf>
    <xf numFmtId="171" fontId="35" fillId="13" borderId="10" xfId="4" applyNumberFormat="1" applyFont="1" applyFill="1" applyBorder="1" applyAlignment="1" applyProtection="1">
      <alignment horizontal="right" vertical="center"/>
      <protection hidden="1"/>
    </xf>
    <xf numFmtId="171" fontId="35" fillId="13" borderId="11" xfId="4" applyNumberFormat="1" applyFont="1" applyFill="1" applyBorder="1" applyAlignment="1" applyProtection="1">
      <alignment horizontal="right" vertical="center"/>
      <protection hidden="1"/>
    </xf>
    <xf numFmtId="164" fontId="35" fillId="13" borderId="12" xfId="4" applyNumberFormat="1" applyFont="1" applyFill="1" applyBorder="1" applyAlignment="1" applyProtection="1">
      <alignment horizontal="center" vertical="center"/>
      <protection hidden="1"/>
    </xf>
    <xf numFmtId="169" fontId="35" fillId="13" borderId="13" xfId="4" applyNumberFormat="1" applyFont="1" applyFill="1" applyBorder="1" applyAlignment="1" applyProtection="1">
      <alignment horizontal="right" vertical="center"/>
      <protection hidden="1"/>
    </xf>
    <xf numFmtId="169" fontId="35" fillId="13" borderId="11" xfId="4" applyNumberFormat="1" applyFont="1" applyFill="1" applyBorder="1" applyAlignment="1" applyProtection="1">
      <alignment horizontal="right" vertical="center"/>
      <protection hidden="1"/>
    </xf>
    <xf numFmtId="164" fontId="35" fillId="13" borderId="29" xfId="4" applyNumberFormat="1" applyFont="1" applyFill="1" applyBorder="1" applyAlignment="1" applyProtection="1">
      <alignment horizontal="center" vertical="center"/>
      <protection hidden="1"/>
    </xf>
    <xf numFmtId="2" fontId="35" fillId="13" borderId="29" xfId="4" applyNumberFormat="1" applyFont="1" applyFill="1" applyBorder="1" applyAlignment="1" applyProtection="1">
      <alignment horizontal="right" vertical="center"/>
      <protection hidden="1"/>
    </xf>
    <xf numFmtId="2" fontId="35" fillId="13" borderId="30" xfId="4" applyNumberFormat="1" applyFont="1" applyFill="1" applyBorder="1" applyAlignment="1" applyProtection="1">
      <alignment horizontal="right" vertical="center"/>
      <protection hidden="1"/>
    </xf>
    <xf numFmtId="170" fontId="35" fillId="13" borderId="28" xfId="4" applyNumberFormat="1" applyFont="1" applyFill="1" applyBorder="1" applyAlignment="1" applyProtection="1">
      <alignment horizontal="right" vertical="center"/>
      <protection hidden="1"/>
    </xf>
    <xf numFmtId="164" fontId="35" fillId="13" borderId="39" xfId="4" applyNumberFormat="1" applyFont="1" applyFill="1" applyBorder="1" applyAlignment="1" applyProtection="1">
      <alignment horizontal="center" vertical="center"/>
      <protection hidden="1"/>
    </xf>
    <xf numFmtId="171" fontId="35" fillId="13" borderId="38" xfId="4" applyNumberFormat="1" applyFont="1" applyFill="1" applyBorder="1" applyAlignment="1" applyProtection="1">
      <alignment horizontal="right" vertical="center"/>
      <protection hidden="1"/>
    </xf>
    <xf numFmtId="171" fontId="35" fillId="13" borderId="29" xfId="4" applyNumberFormat="1" applyFont="1" applyFill="1" applyBorder="1" applyAlignment="1" applyProtection="1">
      <alignment horizontal="right" vertical="center"/>
      <protection hidden="1"/>
    </xf>
    <xf numFmtId="164" fontId="35" fillId="13" borderId="30" xfId="4" applyNumberFormat="1" applyFont="1" applyFill="1" applyBorder="1" applyAlignment="1" applyProtection="1">
      <alignment horizontal="center" vertical="center"/>
      <protection hidden="1"/>
    </xf>
    <xf numFmtId="169" fontId="35" fillId="13" borderId="28" xfId="4" applyNumberFormat="1" applyFont="1" applyFill="1" applyBorder="1" applyAlignment="1" applyProtection="1">
      <alignment horizontal="right" vertical="center"/>
      <protection hidden="1"/>
    </xf>
    <xf numFmtId="169" fontId="35" fillId="13" borderId="29" xfId="4" applyNumberFormat="1" applyFont="1" applyFill="1" applyBorder="1" applyAlignment="1" applyProtection="1">
      <alignment horizontal="right" vertical="center"/>
      <protection hidden="1"/>
    </xf>
    <xf numFmtId="169" fontId="40" fillId="10" borderId="51" xfId="4" applyNumberFormat="1" applyFont="1" applyFill="1" applyBorder="1" applyAlignment="1" applyProtection="1">
      <alignment horizontal="right" vertical="center"/>
      <protection hidden="1"/>
    </xf>
    <xf numFmtId="169" fontId="40" fillId="10" borderId="23" xfId="4" applyNumberFormat="1" applyFont="1" applyFill="1" applyBorder="1" applyAlignment="1" applyProtection="1">
      <alignment horizontal="right" vertical="center"/>
      <protection hidden="1"/>
    </xf>
    <xf numFmtId="0" fontId="3" fillId="2" borderId="84" xfId="0" applyFont="1" applyFill="1" applyBorder="1" applyAlignment="1">
      <alignment vertical="center"/>
    </xf>
    <xf numFmtId="0" fontId="3" fillId="4" borderId="84" xfId="0" applyFont="1" applyFill="1" applyBorder="1" applyAlignment="1">
      <alignment vertical="center"/>
    </xf>
    <xf numFmtId="0" fontId="40" fillId="10" borderId="59" xfId="2" applyFont="1" applyFill="1" applyBorder="1" applyAlignment="1">
      <alignment horizontal="left" vertical="center" indent="2"/>
    </xf>
    <xf numFmtId="0" fontId="40" fillId="10" borderId="50" xfId="2" applyFont="1" applyFill="1" applyBorder="1" applyAlignment="1">
      <alignment horizontal="left" vertical="center" indent="2"/>
    </xf>
    <xf numFmtId="0" fontId="31" fillId="4" borderId="59" xfId="2" applyFont="1" applyBorder="1" applyAlignment="1">
      <alignment horizontal="left" vertical="center"/>
    </xf>
    <xf numFmtId="0" fontId="31" fillId="4" borderId="50" xfId="2" applyFont="1" applyBorder="1" applyAlignment="1">
      <alignment horizontal="left" vertical="center"/>
    </xf>
    <xf numFmtId="171" fontId="34" fillId="4" borderId="40" xfId="4" applyNumberFormat="1" applyFont="1" applyFill="1" applyBorder="1" applyAlignment="1" applyProtection="1">
      <alignment horizontal="right" vertical="center"/>
      <protection hidden="1"/>
    </xf>
    <xf numFmtId="171" fontId="34" fillId="4" borderId="87" xfId="4" applyNumberFormat="1" applyFont="1" applyFill="1" applyBorder="1" applyAlignment="1" applyProtection="1">
      <alignment horizontal="right" vertical="center"/>
      <protection hidden="1"/>
    </xf>
    <xf numFmtId="171" fontId="35" fillId="13" borderId="13" xfId="4" applyNumberFormat="1" applyFont="1" applyFill="1" applyBorder="1" applyAlignment="1" applyProtection="1">
      <alignment horizontal="right" vertical="center"/>
      <protection hidden="1"/>
    </xf>
    <xf numFmtId="171" fontId="35" fillId="13" borderId="28" xfId="4" applyNumberFormat="1" applyFont="1" applyFill="1" applyBorder="1" applyAlignment="1" applyProtection="1">
      <alignment horizontal="right" vertical="center"/>
      <protection hidden="1"/>
    </xf>
    <xf numFmtId="171" fontId="34" fillId="4" borderId="88" xfId="4" applyNumberFormat="1" applyFont="1" applyFill="1" applyBorder="1" applyAlignment="1" applyProtection="1">
      <alignment horizontal="right" vertical="center"/>
      <protection hidden="1"/>
    </xf>
    <xf numFmtId="164" fontId="34" fillId="4" borderId="85" xfId="4" applyNumberFormat="1" applyFont="1" applyFill="1" applyBorder="1" applyAlignment="1" applyProtection="1">
      <alignment horizontal="center" vertical="center"/>
      <protection hidden="1"/>
    </xf>
    <xf numFmtId="164" fontId="34" fillId="4" borderId="86" xfId="4" applyNumberFormat="1" applyFont="1" applyFill="1" applyBorder="1" applyAlignment="1" applyProtection="1">
      <alignment horizontal="center" vertical="center"/>
      <protection hidden="1"/>
    </xf>
    <xf numFmtId="169" fontId="35" fillId="13" borderId="10" xfId="4" applyNumberFormat="1" applyFont="1" applyFill="1" applyBorder="1" applyAlignment="1" applyProtection="1">
      <alignment horizontal="right" vertical="center"/>
      <protection hidden="1"/>
    </xf>
    <xf numFmtId="169" fontId="35" fillId="13" borderId="38" xfId="4" applyNumberFormat="1" applyFont="1" applyFill="1" applyBorder="1" applyAlignment="1" applyProtection="1">
      <alignment horizontal="right" vertical="center"/>
      <protection hidden="1"/>
    </xf>
    <xf numFmtId="2" fontId="34" fillId="4" borderId="66" xfId="4" applyNumberFormat="1" applyFont="1" applyFill="1" applyBorder="1" applyAlignment="1" applyProtection="1">
      <alignment horizontal="right" vertical="center"/>
      <protection hidden="1"/>
    </xf>
    <xf numFmtId="2" fontId="34" fillId="4" borderId="85" xfId="4" applyNumberFormat="1" applyFont="1" applyFill="1" applyBorder="1" applyAlignment="1" applyProtection="1">
      <alignment horizontal="right" vertical="center"/>
      <protection hidden="1"/>
    </xf>
    <xf numFmtId="2" fontId="35" fillId="13" borderId="14" xfId="4" applyNumberFormat="1" applyFont="1" applyFill="1" applyBorder="1" applyAlignment="1" applyProtection="1">
      <alignment horizontal="right" vertical="center"/>
      <protection hidden="1"/>
    </xf>
    <xf numFmtId="2" fontId="35" fillId="13" borderId="39" xfId="4" applyNumberFormat="1" applyFont="1" applyFill="1" applyBorder="1" applyAlignment="1" applyProtection="1">
      <alignment horizontal="right" vertical="center"/>
      <protection hidden="1"/>
    </xf>
    <xf numFmtId="2" fontId="34" fillId="4" borderId="39" xfId="4" applyNumberFormat="1" applyFont="1" applyFill="1" applyBorder="1" applyAlignment="1" applyProtection="1">
      <alignment horizontal="right" vertical="center"/>
      <protection hidden="1"/>
    </xf>
    <xf numFmtId="170" fontId="34" fillId="4" borderId="34" xfId="4" applyNumberFormat="1" applyFont="1" applyFill="1" applyBorder="1" applyAlignment="1" applyProtection="1">
      <alignment horizontal="right" vertical="center"/>
      <protection hidden="1"/>
    </xf>
    <xf numFmtId="170" fontId="35" fillId="13" borderId="10" xfId="4" applyNumberFormat="1" applyFont="1" applyFill="1" applyBorder="1" applyAlignment="1" applyProtection="1">
      <alignment horizontal="right" vertical="center"/>
      <protection hidden="1"/>
    </xf>
    <xf numFmtId="170" fontId="35" fillId="13" borderId="38" xfId="4" applyNumberFormat="1" applyFont="1" applyFill="1" applyBorder="1" applyAlignment="1" applyProtection="1">
      <alignment horizontal="right" vertical="center"/>
      <protection hidden="1"/>
    </xf>
    <xf numFmtId="170" fontId="34" fillId="4" borderId="63" xfId="4" applyNumberFormat="1" applyFont="1" applyFill="1" applyBorder="1" applyAlignment="1" applyProtection="1">
      <alignment horizontal="right" vertical="center"/>
      <protection hidden="1"/>
    </xf>
    <xf numFmtId="170" fontId="34" fillId="4" borderId="38" xfId="4" applyNumberFormat="1" applyFont="1" applyFill="1" applyBorder="1" applyAlignment="1" applyProtection="1">
      <alignment horizontal="right" vertical="center"/>
      <protection hidden="1"/>
    </xf>
    <xf numFmtId="0" fontId="3" fillId="2" borderId="89" xfId="0" applyFont="1" applyFill="1" applyBorder="1" applyAlignment="1">
      <alignment vertical="center"/>
    </xf>
    <xf numFmtId="3" fontId="3" fillId="2" borderId="89" xfId="0" applyNumberFormat="1" applyFont="1" applyFill="1" applyBorder="1" applyAlignment="1">
      <alignment vertical="center"/>
    </xf>
    <xf numFmtId="164" fontId="3" fillId="2" borderId="89" xfId="0" applyNumberFormat="1" applyFont="1" applyFill="1" applyBorder="1" applyAlignment="1">
      <alignment vertical="center"/>
    </xf>
    <xf numFmtId="165" fontId="3" fillId="2" borderId="89" xfId="0" applyNumberFormat="1" applyFont="1" applyFill="1" applyBorder="1" applyAlignment="1">
      <alignment vertical="center"/>
    </xf>
    <xf numFmtId="0" fontId="3" fillId="4" borderId="89" xfId="0" applyFont="1" applyFill="1" applyBorder="1" applyAlignment="1">
      <alignment vertical="center"/>
    </xf>
    <xf numFmtId="3" fontId="3" fillId="4" borderId="89" xfId="0" applyNumberFormat="1" applyFont="1" applyFill="1" applyBorder="1" applyAlignment="1">
      <alignment vertical="center"/>
    </xf>
    <xf numFmtId="164" fontId="3" fillId="4" borderId="89" xfId="0" applyNumberFormat="1" applyFont="1" applyFill="1" applyBorder="1" applyAlignment="1">
      <alignment vertical="center"/>
    </xf>
    <xf numFmtId="165" fontId="3" fillId="4" borderId="89" xfId="0" applyNumberFormat="1" applyFont="1" applyFill="1" applyBorder="1" applyAlignment="1">
      <alignment vertical="center"/>
    </xf>
    <xf numFmtId="168" fontId="3" fillId="2" borderId="89" xfId="0" applyNumberFormat="1" applyFont="1" applyFill="1" applyBorder="1" applyAlignment="1">
      <alignment vertical="center"/>
    </xf>
    <xf numFmtId="168" fontId="3" fillId="4" borderId="89" xfId="0" applyNumberFormat="1" applyFont="1" applyFill="1" applyBorder="1" applyAlignment="1">
      <alignment vertical="center"/>
    </xf>
    <xf numFmtId="2" fontId="3" fillId="2" borderId="89" xfId="0" applyNumberFormat="1" applyFont="1" applyFill="1" applyBorder="1" applyAlignment="1">
      <alignment vertical="center"/>
    </xf>
    <xf numFmtId="167" fontId="3" fillId="2" borderId="89" xfId="0" applyNumberFormat="1" applyFont="1" applyFill="1" applyBorder="1" applyAlignment="1">
      <alignment vertical="center"/>
    </xf>
    <xf numFmtId="2" fontId="3" fillId="4" borderId="89" xfId="0" applyNumberFormat="1" applyFont="1" applyFill="1" applyBorder="1" applyAlignment="1">
      <alignment vertical="center"/>
    </xf>
    <xf numFmtId="167" fontId="3" fillId="4" borderId="89" xfId="0" applyNumberFormat="1" applyFont="1" applyFill="1" applyBorder="1" applyAlignment="1">
      <alignment vertical="center"/>
    </xf>
    <xf numFmtId="166" fontId="3" fillId="2" borderId="89" xfId="0" applyNumberFormat="1" applyFont="1" applyFill="1" applyBorder="1" applyAlignment="1">
      <alignment vertical="center"/>
    </xf>
    <xf numFmtId="166" fontId="3" fillId="4" borderId="89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84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20" fillId="2" borderId="3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45" fillId="5" borderId="6" xfId="2" applyFont="1" applyFill="1" applyBorder="1" applyAlignment="1">
      <alignment horizontal="center"/>
    </xf>
    <xf numFmtId="0" fontId="45" fillId="5" borderId="7" xfId="2" applyFont="1" applyFill="1" applyBorder="1" applyAlignment="1">
      <alignment horizontal="center"/>
    </xf>
    <xf numFmtId="0" fontId="45" fillId="5" borderId="8" xfId="2" applyFont="1" applyFill="1" applyBorder="1" applyAlignment="1">
      <alignment horizontal="center"/>
    </xf>
    <xf numFmtId="0" fontId="36" fillId="11" borderId="22" xfId="2" applyFont="1" applyFill="1" applyBorder="1" applyAlignment="1">
      <alignment horizontal="center" vertical="center"/>
    </xf>
    <xf numFmtId="0" fontId="36" fillId="11" borderId="24" xfId="2" applyFont="1" applyFill="1" applyBorder="1" applyAlignment="1">
      <alignment horizontal="center" vertical="center"/>
    </xf>
    <xf numFmtId="0" fontId="36" fillId="6" borderId="0" xfId="2" applyFont="1" applyFill="1" applyAlignment="1">
      <alignment horizontal="center" vertical="center"/>
    </xf>
    <xf numFmtId="0" fontId="36" fillId="6" borderId="0" xfId="2" applyFont="1" applyFill="1" applyAlignment="1">
      <alignment horizontal="center" vertical="center" wrapText="1"/>
    </xf>
    <xf numFmtId="0" fontId="36" fillId="11" borderId="26" xfId="2" applyFont="1" applyFill="1" applyBorder="1" applyAlignment="1">
      <alignment horizontal="center" vertical="center"/>
    </xf>
    <xf numFmtId="0" fontId="36" fillId="11" borderId="36" xfId="2" applyFont="1" applyFill="1" applyBorder="1" applyAlignment="1">
      <alignment horizontal="center" vertical="center"/>
    </xf>
    <xf numFmtId="0" fontId="36" fillId="11" borderId="37" xfId="2" applyFont="1" applyFill="1" applyBorder="1" applyAlignment="1">
      <alignment horizontal="center" vertical="center"/>
    </xf>
    <xf numFmtId="0" fontId="36" fillId="9" borderId="22" xfId="2" applyFont="1" applyFill="1" applyBorder="1" applyAlignment="1">
      <alignment horizontal="center" vertical="center"/>
    </xf>
    <xf numFmtId="0" fontId="36" fillId="9" borderId="24" xfId="2" applyFont="1" applyFill="1" applyBorder="1" applyAlignment="1">
      <alignment horizontal="center" vertical="center"/>
    </xf>
    <xf numFmtId="0" fontId="36" fillId="9" borderId="26" xfId="2" applyFont="1" applyFill="1" applyBorder="1" applyAlignment="1">
      <alignment horizontal="center" vertical="center"/>
    </xf>
    <xf numFmtId="0" fontId="34" fillId="4" borderId="0" xfId="2" applyFont="1" applyAlignment="1">
      <alignment horizontal="center" vertical="center"/>
    </xf>
    <xf numFmtId="0" fontId="33" fillId="4" borderId="0" xfId="2" applyFont="1" applyAlignment="1">
      <alignment horizontal="center" vertical="center"/>
    </xf>
    <xf numFmtId="0" fontId="31" fillId="7" borderId="10" xfId="2" applyFont="1" applyFill="1" applyBorder="1" applyAlignment="1">
      <alignment horizontal="center" vertical="center"/>
    </xf>
    <xf numFmtId="0" fontId="31" fillId="7" borderId="11" xfId="2" applyFont="1" applyFill="1" applyBorder="1" applyAlignment="1">
      <alignment horizontal="center" vertical="center"/>
    </xf>
    <xf numFmtId="0" fontId="31" fillId="7" borderId="12" xfId="2" applyFont="1" applyFill="1" applyBorder="1" applyAlignment="1">
      <alignment horizontal="center" vertical="center"/>
    </xf>
    <xf numFmtId="0" fontId="31" fillId="7" borderId="13" xfId="2" applyFont="1" applyFill="1" applyBorder="1" applyAlignment="1">
      <alignment horizontal="center" vertical="center"/>
    </xf>
    <xf numFmtId="0" fontId="31" fillId="7" borderId="14" xfId="2" applyFont="1" applyFill="1" applyBorder="1" applyAlignment="1">
      <alignment horizontal="center" vertical="center"/>
    </xf>
    <xf numFmtId="0" fontId="36" fillId="11" borderId="67" xfId="2" applyFont="1" applyFill="1" applyBorder="1" applyAlignment="1">
      <alignment horizontal="center" vertical="center"/>
    </xf>
    <xf numFmtId="0" fontId="36" fillId="9" borderId="67" xfId="2" applyFont="1" applyFill="1" applyBorder="1" applyAlignment="1">
      <alignment horizontal="center" vertical="center"/>
    </xf>
    <xf numFmtId="0" fontId="36" fillId="9" borderId="36" xfId="2" applyFont="1" applyFill="1" applyBorder="1" applyAlignment="1">
      <alignment horizontal="center" vertical="center"/>
    </xf>
    <xf numFmtId="0" fontId="36" fillId="9" borderId="37" xfId="2" applyFont="1" applyFill="1" applyBorder="1" applyAlignment="1">
      <alignment horizontal="center" vertical="center"/>
    </xf>
    <xf numFmtId="0" fontId="31" fillId="7" borderId="59" xfId="2" applyFont="1" applyFill="1" applyBorder="1" applyAlignment="1">
      <alignment horizontal="center" vertical="center"/>
    </xf>
    <xf numFmtId="0" fontId="31" fillId="7" borderId="54" xfId="2" applyFont="1" applyFill="1" applyBorder="1" applyAlignment="1">
      <alignment horizontal="center" vertical="center"/>
    </xf>
    <xf numFmtId="0" fontId="31" fillId="7" borderId="52" xfId="2" applyFont="1" applyFill="1" applyBorder="1" applyAlignment="1">
      <alignment horizontal="center" vertical="center"/>
    </xf>
    <xf numFmtId="0" fontId="31" fillId="4" borderId="0" xfId="2" applyFont="1" applyAlignment="1">
      <alignment horizontal="center" vertical="center"/>
    </xf>
    <xf numFmtId="0" fontId="34" fillId="4" borderId="0" xfId="6" applyFont="1" applyAlignment="1">
      <alignment horizontal="center" vertical="center"/>
    </xf>
    <xf numFmtId="0" fontId="35" fillId="7" borderId="10" xfId="6" applyFont="1" applyFill="1" applyBorder="1" applyAlignment="1">
      <alignment horizontal="center" vertical="center"/>
    </xf>
    <xf numFmtId="0" fontId="35" fillId="7" borderId="11" xfId="6" applyFont="1" applyFill="1" applyBorder="1" applyAlignment="1">
      <alignment horizontal="center" vertical="center"/>
    </xf>
    <xf numFmtId="0" fontId="35" fillId="7" borderId="12" xfId="6" applyFont="1" applyFill="1" applyBorder="1" applyAlignment="1">
      <alignment horizontal="center" vertical="center"/>
    </xf>
    <xf numFmtId="0" fontId="35" fillId="7" borderId="13" xfId="6" applyFont="1" applyFill="1" applyBorder="1" applyAlignment="1">
      <alignment horizontal="center" vertical="center"/>
    </xf>
    <xf numFmtId="0" fontId="35" fillId="7" borderId="14" xfId="6" applyFont="1" applyFill="1" applyBorder="1" applyAlignment="1">
      <alignment horizontal="center" vertical="center"/>
    </xf>
    <xf numFmtId="0" fontId="35" fillId="7" borderId="59" xfId="6" applyFont="1" applyFill="1" applyBorder="1" applyAlignment="1">
      <alignment horizontal="center" vertical="center" wrapText="1"/>
    </xf>
    <xf numFmtId="0" fontId="35" fillId="7" borderId="52" xfId="6" applyFont="1" applyFill="1" applyBorder="1" applyAlignment="1">
      <alignment horizontal="center" vertical="center" wrapText="1"/>
    </xf>
    <xf numFmtId="0" fontId="35" fillId="7" borderId="10" xfId="6" applyFont="1" applyFill="1" applyBorder="1" applyAlignment="1">
      <alignment horizontal="center" vertical="center" wrapText="1"/>
    </xf>
    <xf numFmtId="0" fontId="35" fillId="7" borderId="12" xfId="6" applyFont="1" applyFill="1" applyBorder="1" applyAlignment="1">
      <alignment horizontal="center" vertical="center" wrapText="1"/>
    </xf>
    <xf numFmtId="0" fontId="36" fillId="12" borderId="23" xfId="2" applyFont="1" applyFill="1" applyBorder="1" applyAlignment="1">
      <alignment horizontal="center" vertical="center" wrapText="1"/>
    </xf>
    <xf numFmtId="0" fontId="36" fillId="12" borderId="25" xfId="2" applyFont="1" applyFill="1" applyBorder="1" applyAlignment="1">
      <alignment horizontal="center" vertical="center" wrapText="1"/>
    </xf>
    <xf numFmtId="0" fontId="36" fillId="12" borderId="27" xfId="2" applyFont="1" applyFill="1" applyBorder="1" applyAlignment="1">
      <alignment horizontal="center" vertical="center" wrapText="1"/>
    </xf>
    <xf numFmtId="0" fontId="36" fillId="12" borderId="67" xfId="2" applyFont="1" applyFill="1" applyBorder="1" applyAlignment="1">
      <alignment horizontal="center" vertical="center" wrapText="1"/>
    </xf>
    <xf numFmtId="0" fontId="36" fillId="12" borderId="36" xfId="2" applyFont="1" applyFill="1" applyBorder="1" applyAlignment="1">
      <alignment horizontal="center" vertical="center" wrapText="1"/>
    </xf>
    <xf numFmtId="0" fontId="36" fillId="12" borderId="37" xfId="2" applyFont="1" applyFill="1" applyBorder="1" applyAlignment="1">
      <alignment horizontal="center" vertical="center" wrapText="1"/>
    </xf>
    <xf numFmtId="0" fontId="36" fillId="12" borderId="22" xfId="2" applyFont="1" applyFill="1" applyBorder="1" applyAlignment="1">
      <alignment horizontal="center" vertical="center" wrapText="1"/>
    </xf>
    <xf numFmtId="0" fontId="36" fillId="12" borderId="24" xfId="2" applyFont="1" applyFill="1" applyBorder="1" applyAlignment="1">
      <alignment horizontal="center" vertical="center" wrapText="1"/>
    </xf>
    <xf numFmtId="0" fontId="36" fillId="12" borderId="26" xfId="2" applyFont="1" applyFill="1" applyBorder="1" applyAlignment="1">
      <alignment horizontal="center" vertical="center" wrapText="1"/>
    </xf>
    <xf numFmtId="0" fontId="35" fillId="7" borderId="6" xfId="6" applyFont="1" applyFill="1" applyBorder="1" applyAlignment="1">
      <alignment horizontal="center" vertical="center"/>
    </xf>
    <xf numFmtId="0" fontId="35" fillId="7" borderId="7" xfId="6" applyFont="1" applyFill="1" applyBorder="1" applyAlignment="1">
      <alignment horizontal="center" vertical="center"/>
    </xf>
    <xf numFmtId="0" fontId="35" fillId="7" borderId="8" xfId="6" applyFont="1" applyFill="1" applyBorder="1" applyAlignment="1">
      <alignment horizontal="center" vertical="center"/>
    </xf>
    <xf numFmtId="0" fontId="35" fillId="7" borderId="22" xfId="6" applyFont="1" applyFill="1" applyBorder="1" applyAlignment="1">
      <alignment horizontal="center" vertical="center"/>
    </xf>
    <xf numFmtId="0" fontId="35" fillId="7" borderId="26" xfId="6" applyFont="1" applyFill="1" applyBorder="1" applyAlignment="1">
      <alignment horizontal="center" vertical="center"/>
    </xf>
    <xf numFmtId="0" fontId="35" fillId="7" borderId="43" xfId="6" applyFont="1" applyFill="1" applyBorder="1" applyAlignment="1">
      <alignment horizontal="center" vertical="center"/>
    </xf>
    <xf numFmtId="0" fontId="35" fillId="7" borderId="1" xfId="6" applyFont="1" applyFill="1" applyBorder="1" applyAlignment="1">
      <alignment horizontal="center" vertical="center"/>
    </xf>
    <xf numFmtId="0" fontId="37" fillId="4" borderId="0" xfId="2" applyFont="1" applyAlignment="1">
      <alignment horizontal="center" wrapText="1"/>
    </xf>
    <xf numFmtId="0" fontId="28" fillId="4" borderId="0" xfId="2" applyAlignment="1">
      <alignment horizontal="center"/>
    </xf>
    <xf numFmtId="0" fontId="25" fillId="2" borderId="3" xfId="0" applyFont="1" applyFill="1" applyBorder="1" applyAlignment="1">
      <alignment vertical="center"/>
    </xf>
    <xf numFmtId="0" fontId="35" fillId="7" borderId="22" xfId="6" applyFont="1" applyFill="1" applyBorder="1" applyAlignment="1">
      <alignment horizontal="center" vertical="center" wrapText="1"/>
    </xf>
    <xf numFmtId="0" fontId="35" fillId="7" borderId="26" xfId="6" applyFont="1" applyFill="1" applyBorder="1" applyAlignment="1">
      <alignment horizontal="center" vertical="center" wrapText="1"/>
    </xf>
    <xf numFmtId="0" fontId="35" fillId="7" borderId="1" xfId="6" applyFont="1" applyFill="1" applyBorder="1" applyAlignment="1">
      <alignment horizontal="center" vertical="center" wrapText="1"/>
    </xf>
    <xf numFmtId="0" fontId="38" fillId="4" borderId="0" xfId="2" applyFont="1" applyAlignment="1">
      <alignment horizontal="center"/>
    </xf>
  </cellXfs>
  <cellStyles count="9">
    <cellStyle name="Comma 2" xfId="4" xr:uid="{069E9CB9-3295-45C3-A316-058D315A2D1D}"/>
    <cellStyle name="Currency" xfId="7" builtinId="4"/>
    <cellStyle name="Hyperlink" xfId="8" builtinId="8"/>
    <cellStyle name="Hyperlink 2" xfId="3" xr:uid="{DD18478E-3EF1-46AD-B7E1-5854A4707D4A}"/>
    <cellStyle name="Normal" xfId="0" builtinId="0"/>
    <cellStyle name="Normal 2" xfId="2" xr:uid="{C21A4049-B776-49BA-921A-541F849EC2F4}"/>
    <cellStyle name="Normal 2 2" xfId="6" xr:uid="{896AD1A4-656F-47B6-8DDC-8D1460713D8F}"/>
    <cellStyle name="Percent" xfId="1" builtinId="5"/>
    <cellStyle name="Percent 2" xfId="5" xr:uid="{E576D5DF-F692-4C97-BB58-001FB3891158}"/>
  </cellStyles>
  <dxfs count="172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7E3BE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FFE7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629658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Sales By Region &amp; Outlet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389140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Size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698858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Sugar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1062149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RFG vs. SS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77612</xdr:colOff>
      <xdr:row>0</xdr:row>
      <xdr:rowOff>56445</xdr:rowOff>
    </xdr:from>
    <xdr:to>
      <xdr:col>2</xdr:col>
      <xdr:colOff>445000</xdr:colOff>
      <xdr:row>8</xdr:row>
      <xdr:rowOff>98778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7508A0-A55E-4576-91EE-FF459B59A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612" y="56445"/>
          <a:ext cx="4120238" cy="169897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</xdr:col>
      <xdr:colOff>152920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SR Report for Month Topline - Creams and Creamers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656166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Sales By Region &amp; Market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</xdr:col>
      <xdr:colOff>2597433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SubSegments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353255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Branded vs. Private Label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285391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Flavors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503049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Fat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510083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Form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562706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Organic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162526</xdr:colOff>
      <xdr:row>4</xdr:row>
      <xdr:rowOff>0</xdr:rowOff>
    </xdr:to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rgbClr val="FFFFFF"/>
        </a:solidFill>
      </xdr:spPr>
      <xdr:txBody>
        <a:bodyPr rtlCol="0" anchor="t"/>
        <a:lstStyle/>
        <a:p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1000" b="1" u="none">
              <a:solidFill>
                <a:srgbClr val="000000"/>
              </a:solidFill>
              <a:latin typeface="Arial"/>
            </a:rPr>
            <a:t>Creams and Creamers Package Type</a:t>
          </a:r>
          <a:r>
            <a:rPr lang="en-US" sz="900" u="none">
              <a:solidFill>
                <a:srgbClr val="000000"/>
              </a:solidFill>
              <a:latin typeface="Arial"/>
            </a:rPr>
            <a:t>
</a:t>
          </a:r>
          <a:r>
            <a:rPr lang="en-US" sz="900" b="1" u="none">
              <a:solidFill>
                <a:srgbClr val="000000"/>
              </a:solidFill>
              <a:latin typeface="Arial"/>
            </a:rPr>
            <a:t>Product: </a:t>
          </a:r>
          <a:r>
            <a:rPr lang="en-US" sz="900" u="none">
              <a:solidFill>
                <a:srgbClr val="000000"/>
              </a:solidFill>
              <a:latin typeface="Arial"/>
            </a:rPr>
            <a:t>CREAMS CREAMERS AND TOPPINGS
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17"/>
  <sheetViews>
    <sheetView workbookViewId="0">
      <selection activeCell="C21" sqref="C21"/>
    </sheetView>
  </sheetViews>
  <sheetFormatPr defaultRowHeight="12.5" x14ac:dyDescent="0.25"/>
  <cols>
    <col min="2" max="2" width="6.453125" customWidth="1"/>
    <col min="3" max="3" width="96.54296875" customWidth="1"/>
    <col min="4" max="4" width="41.6328125" customWidth="1"/>
    <col min="5" max="5" width="18.453125" customWidth="1"/>
    <col min="6" max="6" width="21" customWidth="1"/>
    <col min="7" max="7" width="21.6328125" customWidth="1"/>
    <col min="8" max="8" width="20.81640625" customWidth="1"/>
    <col min="9" max="9" width="11.453125" customWidth="1"/>
    <col min="10" max="10" width="15.54296875" customWidth="1"/>
    <col min="11" max="11" width="37" customWidth="1"/>
    <col min="12" max="12" width="32" customWidth="1"/>
    <col min="13" max="13" width="17.90625" customWidth="1"/>
    <col min="14" max="14" width="13.36328125" customWidth="1"/>
    <col min="15" max="15" width="15.1796875" customWidth="1"/>
    <col min="16" max="16" width="17.08984375" customWidth="1"/>
    <col min="17" max="17" width="16.08984375" customWidth="1"/>
    <col min="18" max="18" width="19.54296875" customWidth="1"/>
  </cols>
  <sheetData>
    <row r="2" spans="2:18" ht="13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</row>
    <row r="3" spans="2:18" ht="14" x14ac:dyDescent="0.25">
      <c r="B3" s="27" t="s">
        <v>17</v>
      </c>
      <c r="C3" s="2" t="str">
        <f ca="1">HYPERLINK("#1!"&amp;CELL("address",A1),"Creams and Creamers Sales By Region &amp; Outlet")</f>
        <v>Creams and Creamers Sales By Region &amp; Outlet</v>
      </c>
      <c r="D3" s="27" t="s">
        <v>18</v>
      </c>
      <c r="E3" s="27" t="s">
        <v>19</v>
      </c>
      <c r="F3" s="27" t="s">
        <v>19</v>
      </c>
      <c r="G3" s="27" t="s">
        <v>19</v>
      </c>
      <c r="H3" s="27" t="s">
        <v>19</v>
      </c>
      <c r="I3" s="27" t="s">
        <v>19</v>
      </c>
      <c r="J3" s="27" t="s">
        <v>19</v>
      </c>
      <c r="K3" s="27" t="s">
        <v>20</v>
      </c>
      <c r="L3" s="27" t="s">
        <v>21</v>
      </c>
      <c r="M3" s="27" t="s">
        <v>19</v>
      </c>
      <c r="N3" s="27" t="s">
        <v>19</v>
      </c>
      <c r="O3" s="27" t="s">
        <v>19</v>
      </c>
      <c r="P3" s="27" t="s">
        <v>19</v>
      </c>
      <c r="Q3" s="27" t="s">
        <v>19</v>
      </c>
      <c r="R3" s="27" t="s">
        <v>19</v>
      </c>
    </row>
    <row r="4" spans="2:18" ht="14" x14ac:dyDescent="0.25">
      <c r="B4" s="27" t="s">
        <v>25</v>
      </c>
      <c r="C4" s="2" t="str">
        <f ca="1">HYPERLINK("#3!"&amp;CELL("address",A1),"Creams and Creamers Sales By Region &amp; Market")</f>
        <v>Creams and Creamers Sales By Region &amp; Market</v>
      </c>
      <c r="D4" s="27" t="s">
        <v>26</v>
      </c>
      <c r="E4" s="27" t="s">
        <v>19</v>
      </c>
      <c r="F4" s="27" t="s">
        <v>19</v>
      </c>
      <c r="G4" s="27" t="s">
        <v>19</v>
      </c>
      <c r="H4" s="27" t="s">
        <v>19</v>
      </c>
      <c r="I4" s="27" t="s">
        <v>19</v>
      </c>
      <c r="J4" s="27" t="s">
        <v>19</v>
      </c>
      <c r="K4" s="27" t="s">
        <v>20</v>
      </c>
      <c r="L4" s="27" t="s">
        <v>21</v>
      </c>
      <c r="M4" s="27" t="s">
        <v>19</v>
      </c>
      <c r="N4" s="27" t="s">
        <v>19</v>
      </c>
      <c r="O4" s="27" t="s">
        <v>19</v>
      </c>
      <c r="P4" s="27" t="s">
        <v>19</v>
      </c>
      <c r="Q4" s="27" t="s">
        <v>19</v>
      </c>
      <c r="R4" s="27" t="s">
        <v>19</v>
      </c>
    </row>
    <row r="5" spans="2:18" ht="14" x14ac:dyDescent="0.25">
      <c r="B5" s="27" t="s">
        <v>27</v>
      </c>
      <c r="C5" s="2" t="str">
        <f ca="1">HYPERLINK("#4!"&amp;CELL("address",A1),"Creams and Creamers SubSegments")</f>
        <v>Creams and Creamers SubSegments</v>
      </c>
      <c r="D5" s="27" t="s">
        <v>23</v>
      </c>
      <c r="E5" s="27" t="s">
        <v>19</v>
      </c>
      <c r="F5" s="27" t="s">
        <v>19</v>
      </c>
      <c r="G5" s="27" t="s">
        <v>19</v>
      </c>
      <c r="H5" s="27" t="s">
        <v>19</v>
      </c>
      <c r="I5" s="27" t="s">
        <v>19</v>
      </c>
      <c r="J5" s="27" t="s">
        <v>19</v>
      </c>
      <c r="K5" s="27" t="s">
        <v>28</v>
      </c>
      <c r="L5" s="27" t="s">
        <v>21</v>
      </c>
      <c r="M5" s="27" t="s">
        <v>19</v>
      </c>
      <c r="N5" s="27" t="s">
        <v>19</v>
      </c>
      <c r="O5" s="27" t="s">
        <v>19</v>
      </c>
      <c r="P5" s="27" t="s">
        <v>19</v>
      </c>
      <c r="Q5" s="27" t="s">
        <v>19</v>
      </c>
      <c r="R5" s="27" t="s">
        <v>19</v>
      </c>
    </row>
    <row r="6" spans="2:18" ht="14" x14ac:dyDescent="0.25">
      <c r="B6" s="86" t="s">
        <v>29</v>
      </c>
      <c r="C6" s="87" t="str">
        <f ca="1">HYPERLINK("#5!"&amp;CELL("address",A1),"Creams and Creamers Branded vs. Private Label")</f>
        <v>Creams and Creamers Branded vs. Private Label</v>
      </c>
      <c r="D6" s="86" t="s">
        <v>23</v>
      </c>
      <c r="E6" s="86" t="s">
        <v>30</v>
      </c>
      <c r="F6" s="86" t="s">
        <v>19</v>
      </c>
      <c r="G6" s="86" t="s">
        <v>19</v>
      </c>
      <c r="H6" s="86" t="s">
        <v>19</v>
      </c>
      <c r="I6" s="86" t="s">
        <v>19</v>
      </c>
      <c r="J6" s="86" t="s">
        <v>19</v>
      </c>
      <c r="K6" s="86" t="s">
        <v>20</v>
      </c>
      <c r="L6" s="86" t="s">
        <v>21</v>
      </c>
      <c r="M6" s="86" t="s">
        <v>19</v>
      </c>
      <c r="N6" s="86" t="s">
        <v>19</v>
      </c>
      <c r="O6" s="86" t="s">
        <v>19</v>
      </c>
      <c r="P6" s="86" t="s">
        <v>19</v>
      </c>
      <c r="Q6" s="86" t="s">
        <v>19</v>
      </c>
      <c r="R6" s="86" t="s">
        <v>19</v>
      </c>
    </row>
    <row r="7" spans="2:18" ht="14" x14ac:dyDescent="0.25">
      <c r="B7" s="86" t="s">
        <v>31</v>
      </c>
      <c r="C7" s="87" t="str">
        <f ca="1">HYPERLINK("#6!"&amp;CELL("address",A1),"Creams and Creamers Flavors")</f>
        <v>Creams and Creamers Flavors</v>
      </c>
      <c r="D7" s="86" t="s">
        <v>23</v>
      </c>
      <c r="E7" s="86" t="s">
        <v>19</v>
      </c>
      <c r="F7" s="86" t="s">
        <v>19</v>
      </c>
      <c r="G7" s="86" t="s">
        <v>19</v>
      </c>
      <c r="H7" s="86" t="s">
        <v>19</v>
      </c>
      <c r="I7" s="86" t="s">
        <v>19</v>
      </c>
      <c r="J7" s="86" t="s">
        <v>19</v>
      </c>
      <c r="K7" s="86" t="s">
        <v>20</v>
      </c>
      <c r="L7" s="86" t="s">
        <v>21</v>
      </c>
      <c r="M7" s="86" t="s">
        <v>19</v>
      </c>
      <c r="N7" s="86" t="s">
        <v>19</v>
      </c>
      <c r="O7" s="86" t="s">
        <v>19</v>
      </c>
      <c r="P7" s="86" t="s">
        <v>19</v>
      </c>
      <c r="Q7" s="86" t="s">
        <v>19</v>
      </c>
      <c r="R7" s="86" t="s">
        <v>19</v>
      </c>
    </row>
    <row r="8" spans="2:18" ht="14" x14ac:dyDescent="0.25">
      <c r="B8" s="86" t="s">
        <v>32</v>
      </c>
      <c r="C8" s="87" t="str">
        <f ca="1">HYPERLINK("#7!"&amp;CELL("address",A1),"Creams and Creamers Fat")</f>
        <v>Creams and Creamers Fat</v>
      </c>
      <c r="D8" s="86" t="s">
        <v>23</v>
      </c>
      <c r="E8" s="86" t="s">
        <v>19</v>
      </c>
      <c r="F8" s="86" t="s">
        <v>33</v>
      </c>
      <c r="G8" s="86" t="s">
        <v>19</v>
      </c>
      <c r="H8" s="86" t="s">
        <v>19</v>
      </c>
      <c r="I8" s="86" t="s">
        <v>19</v>
      </c>
      <c r="J8" s="86" t="s">
        <v>19</v>
      </c>
      <c r="K8" s="86" t="s">
        <v>20</v>
      </c>
      <c r="L8" s="86" t="s">
        <v>21</v>
      </c>
      <c r="M8" s="86" t="s">
        <v>19</v>
      </c>
      <c r="N8" s="86" t="s">
        <v>19</v>
      </c>
      <c r="O8" s="86" t="s">
        <v>19</v>
      </c>
      <c r="P8" s="86" t="s">
        <v>19</v>
      </c>
      <c r="Q8" s="86" t="s">
        <v>19</v>
      </c>
      <c r="R8" s="86" t="s">
        <v>19</v>
      </c>
    </row>
    <row r="9" spans="2:18" ht="14" x14ac:dyDescent="0.25">
      <c r="B9" s="86" t="s">
        <v>34</v>
      </c>
      <c r="C9" s="87" t="str">
        <f ca="1">HYPERLINK("#8!"&amp;CELL("address",A1),"Creams and Creamers Form")</f>
        <v>Creams and Creamers Form</v>
      </c>
      <c r="D9" s="86" t="s">
        <v>23</v>
      </c>
      <c r="E9" s="86" t="s">
        <v>19</v>
      </c>
      <c r="F9" s="86" t="s">
        <v>19</v>
      </c>
      <c r="G9" s="86" t="s">
        <v>19</v>
      </c>
      <c r="H9" s="86" t="s">
        <v>19</v>
      </c>
      <c r="I9" s="86" t="s">
        <v>19</v>
      </c>
      <c r="J9" s="86" t="s">
        <v>19</v>
      </c>
      <c r="K9" s="86" t="s">
        <v>20</v>
      </c>
      <c r="L9" s="86" t="s">
        <v>21</v>
      </c>
      <c r="M9" s="86" t="s">
        <v>19</v>
      </c>
      <c r="N9" s="86" t="s">
        <v>19</v>
      </c>
      <c r="O9" s="86" t="s">
        <v>19</v>
      </c>
      <c r="P9" s="86" t="s">
        <v>19</v>
      </c>
      <c r="Q9" s="86" t="s">
        <v>35</v>
      </c>
      <c r="R9" s="86" t="s">
        <v>19</v>
      </c>
    </row>
    <row r="10" spans="2:18" ht="14" x14ac:dyDescent="0.25">
      <c r="B10" s="86" t="s">
        <v>22</v>
      </c>
      <c r="C10" s="87" t="str">
        <f ca="1">HYPERLINK("#2!"&amp;CELL("address",A1),"Creams and Creamers Organic")</f>
        <v>Creams and Creamers Organic</v>
      </c>
      <c r="D10" s="86" t="s">
        <v>23</v>
      </c>
      <c r="E10" s="86" t="s">
        <v>19</v>
      </c>
      <c r="F10" s="86" t="s">
        <v>19</v>
      </c>
      <c r="G10" s="86" t="s">
        <v>19</v>
      </c>
      <c r="H10" s="86" t="s">
        <v>19</v>
      </c>
      <c r="I10" s="86" t="s">
        <v>19</v>
      </c>
      <c r="J10" s="86" t="s">
        <v>19</v>
      </c>
      <c r="K10" s="86" t="s">
        <v>20</v>
      </c>
      <c r="L10" s="86" t="s">
        <v>21</v>
      </c>
      <c r="M10" s="86" t="s">
        <v>19</v>
      </c>
      <c r="N10" s="86" t="s">
        <v>19</v>
      </c>
      <c r="O10" s="86" t="s">
        <v>19</v>
      </c>
      <c r="P10" s="86" t="s">
        <v>24</v>
      </c>
      <c r="Q10" s="86" t="s">
        <v>19</v>
      </c>
      <c r="R10" s="86" t="s">
        <v>19</v>
      </c>
    </row>
    <row r="11" spans="2:18" ht="14" x14ac:dyDescent="0.25">
      <c r="B11" s="86" t="s">
        <v>36</v>
      </c>
      <c r="C11" s="87" t="str">
        <f ca="1">HYPERLINK("#9!"&amp;CELL("address",A1),"Creams and Creamers Package Type")</f>
        <v>Creams and Creamers Package Type</v>
      </c>
      <c r="D11" s="86" t="s">
        <v>23</v>
      </c>
      <c r="E11" s="86" t="s">
        <v>19</v>
      </c>
      <c r="F11" s="86" t="s">
        <v>19</v>
      </c>
      <c r="G11" s="86" t="s">
        <v>19</v>
      </c>
      <c r="H11" s="86" t="s">
        <v>19</v>
      </c>
      <c r="I11" s="86" t="s">
        <v>19</v>
      </c>
      <c r="J11" s="86" t="s">
        <v>19</v>
      </c>
      <c r="K11" s="86" t="s">
        <v>20</v>
      </c>
      <c r="L11" s="86" t="s">
        <v>21</v>
      </c>
      <c r="M11" s="86" t="s">
        <v>37</v>
      </c>
      <c r="N11" s="86" t="s">
        <v>19</v>
      </c>
      <c r="O11" s="86" t="s">
        <v>19</v>
      </c>
      <c r="P11" s="86" t="s">
        <v>19</v>
      </c>
      <c r="Q11" s="86" t="s">
        <v>19</v>
      </c>
      <c r="R11" s="86" t="s">
        <v>19</v>
      </c>
    </row>
    <row r="12" spans="2:18" ht="14" x14ac:dyDescent="0.25">
      <c r="B12" s="86" t="s">
        <v>38</v>
      </c>
      <c r="C12" s="87" t="str">
        <f ca="1">HYPERLINK("#10!"&amp;CELL("address",A1),"Creams and Creamers Size")</f>
        <v>Creams and Creamers Size</v>
      </c>
      <c r="D12" s="86" t="s">
        <v>23</v>
      </c>
      <c r="E12" s="86" t="s">
        <v>19</v>
      </c>
      <c r="F12" s="86" t="s">
        <v>19</v>
      </c>
      <c r="G12" s="86" t="s">
        <v>19</v>
      </c>
      <c r="H12" s="86" t="s">
        <v>39</v>
      </c>
      <c r="I12" s="86" t="s">
        <v>19</v>
      </c>
      <c r="J12" s="86" t="s">
        <v>19</v>
      </c>
      <c r="K12" s="86" t="s">
        <v>20</v>
      </c>
      <c r="L12" s="86" t="s">
        <v>21</v>
      </c>
      <c r="M12" s="86" t="s">
        <v>19</v>
      </c>
      <c r="N12" s="86" t="s">
        <v>19</v>
      </c>
      <c r="O12" s="86" t="s">
        <v>19</v>
      </c>
      <c r="P12" s="86" t="s">
        <v>19</v>
      </c>
      <c r="Q12" s="86" t="s">
        <v>19</v>
      </c>
      <c r="R12" s="86" t="s">
        <v>19</v>
      </c>
    </row>
    <row r="13" spans="2:18" ht="14" x14ac:dyDescent="0.25">
      <c r="B13" s="86" t="s">
        <v>40</v>
      </c>
      <c r="C13" s="87" t="str">
        <f ca="1">HYPERLINK("#11!"&amp;CELL("address",A1),"Creams and Creamers Sugar")</f>
        <v>Creams and Creamers Sugar</v>
      </c>
      <c r="D13" s="86" t="s">
        <v>23</v>
      </c>
      <c r="E13" s="86" t="s">
        <v>19</v>
      </c>
      <c r="F13" s="86" t="s">
        <v>19</v>
      </c>
      <c r="G13" s="86" t="s">
        <v>19</v>
      </c>
      <c r="H13" s="86" t="s">
        <v>19</v>
      </c>
      <c r="I13" s="86" t="s">
        <v>19</v>
      </c>
      <c r="J13" s="86" t="s">
        <v>19</v>
      </c>
      <c r="K13" s="86" t="s">
        <v>20</v>
      </c>
      <c r="L13" s="86" t="s">
        <v>21</v>
      </c>
      <c r="M13" s="86" t="s">
        <v>19</v>
      </c>
      <c r="N13" s="86" t="s">
        <v>19</v>
      </c>
      <c r="O13" s="86" t="s">
        <v>19</v>
      </c>
      <c r="P13" s="86" t="s">
        <v>19</v>
      </c>
      <c r="Q13" s="86" t="s">
        <v>19</v>
      </c>
      <c r="R13" s="86" t="s">
        <v>19</v>
      </c>
    </row>
    <row r="14" spans="2:18" ht="14" x14ac:dyDescent="0.25">
      <c r="B14" s="86" t="s">
        <v>41</v>
      </c>
      <c r="C14" s="87" t="str">
        <f ca="1">HYPERLINK("#12!"&amp;CELL("address",A1),"Creams and Creamers RFG vs. SS")</f>
        <v>Creams and Creamers RFG vs. SS</v>
      </c>
      <c r="D14" s="86" t="s">
        <v>23</v>
      </c>
      <c r="E14" s="86" t="s">
        <v>19</v>
      </c>
      <c r="F14" s="86" t="s">
        <v>19</v>
      </c>
      <c r="G14" s="86" t="s">
        <v>19</v>
      </c>
      <c r="H14" s="86" t="s">
        <v>19</v>
      </c>
      <c r="I14" s="86" t="s">
        <v>42</v>
      </c>
      <c r="J14" s="86" t="s">
        <v>19</v>
      </c>
      <c r="K14" s="86" t="s">
        <v>20</v>
      </c>
      <c r="L14" s="86" t="s">
        <v>21</v>
      </c>
      <c r="M14" s="86" t="s">
        <v>19</v>
      </c>
      <c r="N14" s="86" t="s">
        <v>43</v>
      </c>
      <c r="O14" s="86" t="s">
        <v>19</v>
      </c>
      <c r="P14" s="86" t="s">
        <v>19</v>
      </c>
      <c r="Q14" s="86" t="s">
        <v>19</v>
      </c>
      <c r="R14" s="86" t="s">
        <v>44</v>
      </c>
    </row>
    <row r="15" spans="2:18" ht="14" x14ac:dyDescent="0.25">
      <c r="B15" s="86" t="s">
        <v>45</v>
      </c>
      <c r="C15" s="87" t="str">
        <f ca="1">HYPERLINK("#13!"&amp;CELL("address",A1),"SR Report for Month Topline - Creams and Creamers")</f>
        <v>SR Report for Month Topline - Creams and Creamers</v>
      </c>
      <c r="D15" s="86" t="s">
        <v>46</v>
      </c>
      <c r="E15" s="86" t="s">
        <v>19</v>
      </c>
      <c r="F15" s="86" t="s">
        <v>19</v>
      </c>
      <c r="G15" s="86" t="s">
        <v>19</v>
      </c>
      <c r="H15" s="86" t="s">
        <v>19</v>
      </c>
      <c r="I15" s="86" t="s">
        <v>19</v>
      </c>
      <c r="J15" s="86" t="s">
        <v>19</v>
      </c>
      <c r="K15" s="86" t="s">
        <v>20</v>
      </c>
      <c r="L15" s="86" t="s">
        <v>21</v>
      </c>
      <c r="M15" s="86" t="s">
        <v>19</v>
      </c>
      <c r="N15" s="86" t="s">
        <v>19</v>
      </c>
      <c r="O15" s="86" t="s">
        <v>19</v>
      </c>
      <c r="P15" s="86" t="s">
        <v>19</v>
      </c>
      <c r="Q15" s="86" t="s">
        <v>19</v>
      </c>
      <c r="R15" s="86" t="s">
        <v>19</v>
      </c>
    </row>
    <row r="17" customFormat="1" x14ac:dyDescent="0.25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8:Q152"/>
  <sheetViews>
    <sheetView topLeftCell="A133" workbookViewId="0">
      <selection activeCell="E9" sqref="E9:R62"/>
    </sheetView>
  </sheetViews>
  <sheetFormatPr defaultRowHeight="12.5" x14ac:dyDescent="0.25"/>
  <cols>
    <col min="1" max="1" width="29.54296875" customWidth="1"/>
    <col min="2" max="2" width="39" customWidth="1"/>
    <col min="3" max="3" width="26.36328125" customWidth="1"/>
    <col min="4" max="4" width="13" customWidth="1"/>
    <col min="5" max="5" width="9.90625" customWidth="1"/>
    <col min="6" max="6" width="10.36328125" customWidth="1"/>
    <col min="7" max="7" width="12.90625" customWidth="1"/>
    <col min="8" max="8" width="18.36328125" customWidth="1"/>
    <col min="9" max="9" width="7.26953125" customWidth="1"/>
    <col min="10" max="11" width="10" customWidth="1"/>
    <col min="12" max="12" width="14.08984375" customWidth="1"/>
    <col min="13" max="13" width="12.453125" customWidth="1"/>
    <col min="14" max="14" width="11" customWidth="1"/>
    <col min="15" max="15" width="13" customWidth="1"/>
    <col min="16" max="16" width="9.90625" customWidth="1"/>
    <col min="17" max="17" width="10.26953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11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6" t="s">
        <v>49</v>
      </c>
      <c r="M8" s="256" t="s">
        <v>50</v>
      </c>
      <c r="N8" s="256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78" t="s">
        <v>109</v>
      </c>
      <c r="B9" s="478" t="s">
        <v>444</v>
      </c>
      <c r="C9" s="247" t="s">
        <v>37</v>
      </c>
      <c r="D9" s="462">
        <v>16452731.48953902</v>
      </c>
      <c r="E9" s="462">
        <v>1360863.4390370026</v>
      </c>
      <c r="F9" s="463">
        <v>9.0171967743365916E-2</v>
      </c>
      <c r="G9" s="471">
        <v>4.457061280118495</v>
      </c>
      <c r="H9" s="471">
        <v>0.24359249345586154</v>
      </c>
      <c r="I9" s="472">
        <v>5.5083807699779372</v>
      </c>
      <c r="J9" s="472">
        <v>-4.6399057114368425E-2</v>
      </c>
      <c r="K9" s="463">
        <v>-8.3529966188878434E-3</v>
      </c>
      <c r="L9" s="464">
        <v>90627909.750587195</v>
      </c>
      <c r="M9" s="464">
        <v>6795905.5505197048</v>
      </c>
      <c r="N9" s="463">
        <v>8.1065764982799174E-2</v>
      </c>
      <c r="O9" s="462">
        <v>22828960.294549942</v>
      </c>
      <c r="P9" s="462">
        <v>1575202.5681220293</v>
      </c>
      <c r="Q9" s="463">
        <v>7.4114073774509487E-2</v>
      </c>
    </row>
    <row r="10" spans="1:17" x14ac:dyDescent="0.25">
      <c r="A10" s="478" t="s">
        <v>109</v>
      </c>
      <c r="B10" s="478" t="s">
        <v>444</v>
      </c>
      <c r="C10" s="248" t="s">
        <v>166</v>
      </c>
      <c r="D10" s="466">
        <v>5332139.7668821933</v>
      </c>
      <c r="E10" s="466">
        <v>634967.16693968885</v>
      </c>
      <c r="F10" s="467">
        <v>0.13518071849168606</v>
      </c>
      <c r="G10" s="473">
        <v>1.4444819518425482</v>
      </c>
      <c r="H10" s="473">
        <v>0.13308762549430209</v>
      </c>
      <c r="I10" s="474">
        <v>2.355641184788964</v>
      </c>
      <c r="J10" s="474">
        <v>-1.2049280754417246E-2</v>
      </c>
      <c r="K10" s="467">
        <v>-5.0890439142145024E-3</v>
      </c>
      <c r="L10" s="468">
        <v>12560608.03791872</v>
      </c>
      <c r="M10" s="468">
        <v>1439157.2580232378</v>
      </c>
      <c r="N10" s="467">
        <v>0.12940373396471236</v>
      </c>
      <c r="O10" s="466">
        <v>2535295.4783694148</v>
      </c>
      <c r="P10" s="466">
        <v>368232.22157904413</v>
      </c>
      <c r="Q10" s="467">
        <v>0.16992223020034566</v>
      </c>
    </row>
    <row r="11" spans="1:17" x14ac:dyDescent="0.25">
      <c r="A11" s="478" t="s">
        <v>109</v>
      </c>
      <c r="B11" s="478" t="s">
        <v>444</v>
      </c>
      <c r="C11" s="247" t="s">
        <v>167</v>
      </c>
      <c r="D11" s="462">
        <v>141602416.45979857</v>
      </c>
      <c r="E11" s="462">
        <v>5351215.3480266035</v>
      </c>
      <c r="F11" s="463">
        <v>3.9274628805927372E-2</v>
      </c>
      <c r="G11" s="471">
        <v>38.360235075584121</v>
      </c>
      <c r="H11" s="471">
        <v>0.32053176591678323</v>
      </c>
      <c r="I11" s="472">
        <v>2.3024078058511597</v>
      </c>
      <c r="J11" s="472">
        <v>0.18304542932124335</v>
      </c>
      <c r="K11" s="463">
        <v>8.6368160229846155E-2</v>
      </c>
      <c r="L11" s="464">
        <v>326026508.98442698</v>
      </c>
      <c r="M11" s="464">
        <v>37260839.591126382</v>
      </c>
      <c r="N11" s="463">
        <v>0.12903486646945173</v>
      </c>
      <c r="O11" s="462">
        <v>73378063.659108639</v>
      </c>
      <c r="P11" s="462">
        <v>2846987.881999895</v>
      </c>
      <c r="Q11" s="463">
        <v>4.0365014295215114E-2</v>
      </c>
    </row>
    <row r="12" spans="1:17" x14ac:dyDescent="0.25">
      <c r="A12" s="478" t="s">
        <v>109</v>
      </c>
      <c r="B12" s="478" t="s">
        <v>444</v>
      </c>
      <c r="C12" s="248" t="s">
        <v>168</v>
      </c>
      <c r="D12" s="466">
        <v>2487959.9507614137</v>
      </c>
      <c r="E12" s="466">
        <v>946820.31790774106</v>
      </c>
      <c r="F12" s="467">
        <v>0.61436374597319776</v>
      </c>
      <c r="G12" s="473">
        <v>0.67399081848961173</v>
      </c>
      <c r="H12" s="473">
        <v>0.24372309303718448</v>
      </c>
      <c r="I12" s="474">
        <v>2.8877046505940211</v>
      </c>
      <c r="J12" s="474">
        <v>0.11496009736188828</v>
      </c>
      <c r="K12" s="467">
        <v>4.1460760324235998E-2</v>
      </c>
      <c r="L12" s="468">
        <v>7184493.5203054063</v>
      </c>
      <c r="M12" s="468">
        <v>2911306.9975402169</v>
      </c>
      <c r="N12" s="467">
        <v>0.6812964943211286</v>
      </c>
      <c r="O12" s="466">
        <v>1494324.7561435103</v>
      </c>
      <c r="P12" s="466">
        <v>416286.43548933091</v>
      </c>
      <c r="Q12" s="467">
        <v>0.38615179768073399</v>
      </c>
    </row>
    <row r="13" spans="1:17" x14ac:dyDescent="0.25">
      <c r="A13" s="478" t="s">
        <v>109</v>
      </c>
      <c r="B13" s="478" t="s">
        <v>444</v>
      </c>
      <c r="C13" s="247" t="s">
        <v>169</v>
      </c>
      <c r="D13" s="462">
        <v>78338.653658717871</v>
      </c>
      <c r="E13" s="462">
        <v>-7260.628222823143</v>
      </c>
      <c r="F13" s="463">
        <v>-8.4821134748197635E-2</v>
      </c>
      <c r="G13" s="471">
        <v>2.1222018980914359E-2</v>
      </c>
      <c r="H13" s="471">
        <v>-2.676275197228288E-3</v>
      </c>
      <c r="I13" s="472">
        <v>3.3993716150556392</v>
      </c>
      <c r="J13" s="472">
        <v>6.8386416121339888E-2</v>
      </c>
      <c r="K13" s="463">
        <v>2.0530387268973497E-2</v>
      </c>
      <c r="L13" s="464">
        <v>266302.19560912013</v>
      </c>
      <c r="M13" s="464">
        <v>-18827.745377697924</v>
      </c>
      <c r="N13" s="463">
        <v>-6.6032158224198403E-2</v>
      </c>
      <c r="O13" s="462">
        <v>73747.328742623329</v>
      </c>
      <c r="P13" s="462">
        <v>-7665.7134140729904</v>
      </c>
      <c r="Q13" s="463">
        <v>-9.4158297135227206E-2</v>
      </c>
    </row>
    <row r="14" spans="1:17" x14ac:dyDescent="0.25">
      <c r="A14" s="478" t="s">
        <v>109</v>
      </c>
      <c r="B14" s="478" t="s">
        <v>444</v>
      </c>
      <c r="C14" s="248" t="s">
        <v>170</v>
      </c>
      <c r="D14" s="466">
        <v>199125339.67693818</v>
      </c>
      <c r="E14" s="466">
        <v>2356228.5423748493</v>
      </c>
      <c r="F14" s="467">
        <v>1.1974585486456303E-2</v>
      </c>
      <c r="G14" s="473">
        <v>53.943252032577291</v>
      </c>
      <c r="H14" s="473">
        <v>-0.99232686133272097</v>
      </c>
      <c r="I14" s="474">
        <v>2.0619020540500381</v>
      </c>
      <c r="J14" s="474">
        <v>3.407915906997605E-2</v>
      </c>
      <c r="K14" s="467">
        <v>1.6805786715565769E-2</v>
      </c>
      <c r="L14" s="468">
        <v>410576946.89329034</v>
      </c>
      <c r="M14" s="468">
        <v>11564038.309746563</v>
      </c>
      <c r="N14" s="467">
        <v>2.8981614531714654E-2</v>
      </c>
      <c r="O14" s="466">
        <v>91682270.789120138</v>
      </c>
      <c r="P14" s="466">
        <v>1689434.2579814196</v>
      </c>
      <c r="Q14" s="467">
        <v>1.8772985974243105E-2</v>
      </c>
    </row>
    <row r="15" spans="1:17" x14ac:dyDescent="0.25">
      <c r="A15" s="478" t="s">
        <v>109</v>
      </c>
      <c r="B15" s="478" t="s">
        <v>444</v>
      </c>
      <c r="C15" s="247" t="s">
        <v>171</v>
      </c>
      <c r="D15" s="462">
        <v>3743325.6234596311</v>
      </c>
      <c r="E15" s="462">
        <v>53668.620514733717</v>
      </c>
      <c r="F15" s="463">
        <v>1.4545693670684874E-2</v>
      </c>
      <c r="G15" s="471">
        <v>1.0140706244313</v>
      </c>
      <c r="H15" s="471">
        <v>-1.6037415433413305E-2</v>
      </c>
      <c r="I15" s="472">
        <v>3.9125973153171922</v>
      </c>
      <c r="J15" s="472">
        <v>0.2017194785768206</v>
      </c>
      <c r="K15" s="463">
        <v>5.435896503507931E-2</v>
      </c>
      <c r="L15" s="464">
        <v>14646125.784706207</v>
      </c>
      <c r="M15" s="464">
        <v>954259.38730408251</v>
      </c>
      <c r="N15" s="463">
        <v>6.9695347559419835E-2</v>
      </c>
      <c r="O15" s="462">
        <v>2206865.4716871381</v>
      </c>
      <c r="P15" s="462">
        <v>-144875.38327417709</v>
      </c>
      <c r="Q15" s="463">
        <v>-6.1603464075790024E-2</v>
      </c>
    </row>
    <row r="16" spans="1:17" x14ac:dyDescent="0.25">
      <c r="A16" s="478" t="s">
        <v>109</v>
      </c>
      <c r="B16" s="478" t="s">
        <v>444</v>
      </c>
      <c r="C16" s="248" t="s">
        <v>172</v>
      </c>
      <c r="D16" s="466">
        <v>29358.091116786003</v>
      </c>
      <c r="E16" s="466">
        <v>-14698.4231518507</v>
      </c>
      <c r="F16" s="467">
        <v>-0.33362655661377028</v>
      </c>
      <c r="G16" s="473">
        <v>7.9531360040741694E-3</v>
      </c>
      <c r="H16" s="473">
        <v>-4.3469150630886435E-3</v>
      </c>
      <c r="I16" s="474">
        <v>2.959685966169705</v>
      </c>
      <c r="J16" s="474">
        <v>-2.666469051173781E-2</v>
      </c>
      <c r="K16" s="467">
        <v>-8.9288545041019147E-3</v>
      </c>
      <c r="L16" s="468">
        <v>86890.730271883018</v>
      </c>
      <c r="M16" s="468">
        <v>-44677.470045355556</v>
      </c>
      <c r="N16" s="467">
        <v>-0.33957650813516327</v>
      </c>
      <c r="O16" s="466">
        <v>33772.491305589676</v>
      </c>
      <c r="P16" s="466">
        <v>-16943.02209854126</v>
      </c>
      <c r="Q16" s="467">
        <v>-0.33407967229926927</v>
      </c>
    </row>
    <row r="17" spans="1:17" x14ac:dyDescent="0.25">
      <c r="A17" s="478" t="s">
        <v>109</v>
      </c>
      <c r="B17" s="478" t="s">
        <v>451</v>
      </c>
      <c r="C17" s="247" t="s">
        <v>37</v>
      </c>
      <c r="D17" s="462">
        <v>155606340.80866516</v>
      </c>
      <c r="E17" s="462">
        <v>19345957.56989783</v>
      </c>
      <c r="F17" s="463">
        <v>0.14197785966885296</v>
      </c>
      <c r="G17" s="471">
        <v>3.6818332176411519</v>
      </c>
      <c r="H17" s="471">
        <v>0.33738939530374656</v>
      </c>
      <c r="I17" s="472">
        <v>5.6476499052689828</v>
      </c>
      <c r="J17" s="472">
        <v>-0.19117957691619214</v>
      </c>
      <c r="K17" s="463">
        <v>-3.2742791598812611E-2</v>
      </c>
      <c r="L17" s="464">
        <v>878810135.92731082</v>
      </c>
      <c r="M17" s="464">
        <v>83208993.018945456</v>
      </c>
      <c r="N17" s="463">
        <v>0.10458631659925756</v>
      </c>
      <c r="O17" s="462">
        <v>212963422.24109435</v>
      </c>
      <c r="P17" s="462">
        <v>18071900.786212623</v>
      </c>
      <c r="Q17" s="463">
        <v>9.2727998895510449E-2</v>
      </c>
    </row>
    <row r="18" spans="1:17" x14ac:dyDescent="0.25">
      <c r="A18" s="478" t="s">
        <v>109</v>
      </c>
      <c r="B18" s="478" t="s">
        <v>451</v>
      </c>
      <c r="C18" s="248" t="s">
        <v>166</v>
      </c>
      <c r="D18" s="466">
        <v>50890595.916969657</v>
      </c>
      <c r="E18" s="466">
        <v>1366334.0518158823</v>
      </c>
      <c r="F18" s="467">
        <v>2.7589185590209904E-2</v>
      </c>
      <c r="G18" s="473">
        <v>1.2041327206777814</v>
      </c>
      <c r="H18" s="473">
        <v>-1.1415832128651049E-2</v>
      </c>
      <c r="I18" s="474">
        <v>2.4617233194859094</v>
      </c>
      <c r="J18" s="474">
        <v>5.0438588849335719E-2</v>
      </c>
      <c r="K18" s="467">
        <v>2.0917724152808799E-2</v>
      </c>
      <c r="L18" s="468">
        <v>125278566.71133861</v>
      </c>
      <c r="M18" s="468">
        <v>5861470.2798461616</v>
      </c>
      <c r="N18" s="467">
        <v>4.9084012716795432E-2</v>
      </c>
      <c r="O18" s="466">
        <v>23338369.012749635</v>
      </c>
      <c r="P18" s="466">
        <v>1567774.3782204166</v>
      </c>
      <c r="Q18" s="467">
        <v>7.201339258477811E-2</v>
      </c>
    </row>
    <row r="19" spans="1:17" x14ac:dyDescent="0.25">
      <c r="A19" s="478" t="s">
        <v>109</v>
      </c>
      <c r="B19" s="478" t="s">
        <v>451</v>
      </c>
      <c r="C19" s="247" t="s">
        <v>167</v>
      </c>
      <c r="D19" s="462">
        <v>1552876187.7613742</v>
      </c>
      <c r="E19" s="462">
        <v>60395534.364702463</v>
      </c>
      <c r="F19" s="463">
        <v>4.0466544224376302E-2</v>
      </c>
      <c r="G19" s="471">
        <v>36.742918709295957</v>
      </c>
      <c r="H19" s="471">
        <v>0.11071804636357285</v>
      </c>
      <c r="I19" s="472">
        <v>2.18903686992746</v>
      </c>
      <c r="J19" s="472">
        <v>0.11360503891558604</v>
      </c>
      <c r="K19" s="463">
        <v>5.4738024741674149E-2</v>
      </c>
      <c r="L19" s="464">
        <v>3399303229.4420452</v>
      </c>
      <c r="M19" s="464">
        <v>301761374.21319246</v>
      </c>
      <c r="N19" s="463">
        <v>9.7419627665014302E-2</v>
      </c>
      <c r="O19" s="462">
        <v>789807047.70899832</v>
      </c>
      <c r="P19" s="462">
        <v>26910066.592850447</v>
      </c>
      <c r="Q19" s="463">
        <v>3.527352612338297E-2</v>
      </c>
    </row>
    <row r="20" spans="1:17" x14ac:dyDescent="0.25">
      <c r="A20" s="478" t="s">
        <v>109</v>
      </c>
      <c r="B20" s="478" t="s">
        <v>451</v>
      </c>
      <c r="C20" s="248" t="s">
        <v>168</v>
      </c>
      <c r="D20" s="466">
        <v>23793335.952948306</v>
      </c>
      <c r="E20" s="466">
        <v>13354946.361104123</v>
      </c>
      <c r="F20" s="467">
        <v>1.2794067747326399</v>
      </c>
      <c r="G20" s="473">
        <v>0.56297895198099968</v>
      </c>
      <c r="H20" s="473">
        <v>0.30677383384023432</v>
      </c>
      <c r="I20" s="474">
        <v>2.8904099593171484</v>
      </c>
      <c r="J20" s="474">
        <v>-0.26783688976343134</v>
      </c>
      <c r="K20" s="467">
        <v>-8.4805559084592544E-2</v>
      </c>
      <c r="L20" s="468">
        <v>68772495.203780562</v>
      </c>
      <c r="M20" s="468">
        <v>35805484.165863156</v>
      </c>
      <c r="N20" s="467">
        <v>1.0861004088202306</v>
      </c>
      <c r="O20" s="466">
        <v>15299509.212771509</v>
      </c>
      <c r="P20" s="466">
        <v>7146446.4754444407</v>
      </c>
      <c r="Q20" s="467">
        <v>0.87653519979994166</v>
      </c>
    </row>
    <row r="21" spans="1:17" x14ac:dyDescent="0.25">
      <c r="A21" s="478" t="s">
        <v>109</v>
      </c>
      <c r="B21" s="478" t="s">
        <v>451</v>
      </c>
      <c r="C21" s="247" t="s">
        <v>169</v>
      </c>
      <c r="D21" s="462">
        <v>1068037.2382769661</v>
      </c>
      <c r="E21" s="462">
        <v>91235.930254511884</v>
      </c>
      <c r="F21" s="463">
        <v>9.3402751926305358E-2</v>
      </c>
      <c r="G21" s="471">
        <v>2.5271045904235248E-2</v>
      </c>
      <c r="H21" s="471">
        <v>1.2959401352875544E-3</v>
      </c>
      <c r="I21" s="472">
        <v>3.2958574664521572</v>
      </c>
      <c r="J21" s="472">
        <v>-7.4776345017506518E-2</v>
      </c>
      <c r="K21" s="463">
        <v>-2.2184654044309412E-2</v>
      </c>
      <c r="L21" s="464">
        <v>3520098.5062240805</v>
      </c>
      <c r="M21" s="464">
        <v>227658.9903158024</v>
      </c>
      <c r="N21" s="463">
        <v>6.9145990143724356E-2</v>
      </c>
      <c r="O21" s="462">
        <v>982172.98125669977</v>
      </c>
      <c r="P21" s="462">
        <v>50651.558807250578</v>
      </c>
      <c r="Q21" s="463">
        <v>5.4375087450014369E-2</v>
      </c>
    </row>
    <row r="22" spans="1:17" x14ac:dyDescent="0.25">
      <c r="A22" s="478" t="s">
        <v>109</v>
      </c>
      <c r="B22" s="478" t="s">
        <v>451</v>
      </c>
      <c r="C22" s="248" t="s">
        <v>170</v>
      </c>
      <c r="D22" s="466">
        <v>2390658615.7844563</v>
      </c>
      <c r="E22" s="466">
        <v>52041871.437054634</v>
      </c>
      <c r="F22" s="467">
        <v>2.2253270683554045E-2</v>
      </c>
      <c r="G22" s="473">
        <v>56.565858806860874</v>
      </c>
      <c r="H22" s="473">
        <v>-0.83433439340477378</v>
      </c>
      <c r="I22" s="474">
        <v>2.067345665880183</v>
      </c>
      <c r="J22" s="474">
        <v>2.6061535190354146E-2</v>
      </c>
      <c r="K22" s="467">
        <v>1.2767225688247008E-2</v>
      </c>
      <c r="L22" s="468">
        <v>4942317727.9411135</v>
      </c>
      <c r="M22" s="468">
        <v>168536479.93924999</v>
      </c>
      <c r="N22" s="467">
        <v>3.5304608900919666E-2</v>
      </c>
      <c r="O22" s="466">
        <v>1091124329.7208698</v>
      </c>
      <c r="P22" s="466">
        <v>28078260.632764935</v>
      </c>
      <c r="Q22" s="467">
        <v>2.6413023338537758E-2</v>
      </c>
    </row>
    <row r="23" spans="1:17" x14ac:dyDescent="0.25">
      <c r="A23" s="478" t="s">
        <v>109</v>
      </c>
      <c r="B23" s="478" t="s">
        <v>451</v>
      </c>
      <c r="C23" s="247" t="s">
        <v>171</v>
      </c>
      <c r="D23" s="462">
        <v>50187257.609773152</v>
      </c>
      <c r="E23" s="462">
        <v>4897207.0165049657</v>
      </c>
      <c r="F23" s="463">
        <v>0.1081298641170623</v>
      </c>
      <c r="G23" s="471">
        <v>1.1874908902149741</v>
      </c>
      <c r="H23" s="471">
        <v>7.5868962258222927E-2</v>
      </c>
      <c r="I23" s="472">
        <v>3.7655832811514451</v>
      </c>
      <c r="J23" s="472">
        <v>6.2290752514488901E-3</v>
      </c>
      <c r="K23" s="463">
        <v>1.6569535378371291E-3</v>
      </c>
      <c r="L23" s="464">
        <v>188984298.18220243</v>
      </c>
      <c r="M23" s="464">
        <v>18722955.998976052</v>
      </c>
      <c r="N23" s="463">
        <v>0.10996598381579409</v>
      </c>
      <c r="O23" s="462">
        <v>29438397.46604633</v>
      </c>
      <c r="P23" s="462">
        <v>-645158.7498944439</v>
      </c>
      <c r="Q23" s="463">
        <v>-2.1445561331362318E-2</v>
      </c>
    </row>
    <row r="24" spans="1:17" x14ac:dyDescent="0.25">
      <c r="A24" s="478" t="s">
        <v>109</v>
      </c>
      <c r="B24" s="478" t="s">
        <v>451</v>
      </c>
      <c r="C24" s="248" t="s">
        <v>172</v>
      </c>
      <c r="D24" s="466">
        <v>387788.20568048954</v>
      </c>
      <c r="E24" s="466">
        <v>-120492.76773226244</v>
      </c>
      <c r="F24" s="467">
        <v>-0.2370593707713228</v>
      </c>
      <c r="G24" s="473">
        <v>9.1755354548146931E-3</v>
      </c>
      <c r="H24" s="473">
        <v>-3.2999700526311383E-3</v>
      </c>
      <c r="I24" s="474">
        <v>3.0111674887559294</v>
      </c>
      <c r="J24" s="474">
        <v>0.11287474850672474</v>
      </c>
      <c r="K24" s="467">
        <v>3.8945254542168642E-2</v>
      </c>
      <c r="L24" s="468">
        <v>1167695.2374680876</v>
      </c>
      <c r="M24" s="468">
        <v>-305451.8177808905</v>
      </c>
      <c r="N24" s="467">
        <v>-0.20734645376544963</v>
      </c>
      <c r="O24" s="466">
        <v>403198.25971662998</v>
      </c>
      <c r="P24" s="466">
        <v>-290787.88912309357</v>
      </c>
      <c r="Q24" s="467">
        <v>-0.4190110848887435</v>
      </c>
    </row>
    <row r="25" spans="1:17" x14ac:dyDescent="0.25">
      <c r="A25" s="478" t="s">
        <v>109</v>
      </c>
      <c r="B25" s="478" t="s">
        <v>452</v>
      </c>
      <c r="C25" s="247" t="s">
        <v>37</v>
      </c>
      <c r="D25" s="462">
        <v>155606340.80866516</v>
      </c>
      <c r="E25" s="462">
        <v>19345957.56989789</v>
      </c>
      <c r="F25" s="463">
        <v>0.14197785966885346</v>
      </c>
      <c r="G25" s="471">
        <v>3.6818332176411528</v>
      </c>
      <c r="H25" s="471">
        <v>0.33738939530374834</v>
      </c>
      <c r="I25" s="472">
        <v>5.6476499052689855</v>
      </c>
      <c r="J25" s="472">
        <v>-0.19117957691619303</v>
      </c>
      <c r="K25" s="463">
        <v>-3.2742791598812743E-2</v>
      </c>
      <c r="L25" s="464">
        <v>878810135.9273113</v>
      </c>
      <c r="M25" s="464">
        <v>83208993.018945813</v>
      </c>
      <c r="N25" s="463">
        <v>0.10458631659925799</v>
      </c>
      <c r="O25" s="462">
        <v>212963422.24109441</v>
      </c>
      <c r="P25" s="462">
        <v>18071900.786212772</v>
      </c>
      <c r="Q25" s="463">
        <v>9.2727998895511254E-2</v>
      </c>
    </row>
    <row r="26" spans="1:17" x14ac:dyDescent="0.25">
      <c r="A26" s="478" t="s">
        <v>109</v>
      </c>
      <c r="B26" s="478" t="s">
        <v>452</v>
      </c>
      <c r="C26" s="248" t="s">
        <v>166</v>
      </c>
      <c r="D26" s="466">
        <v>50890595.916969642</v>
      </c>
      <c r="E26" s="466">
        <v>1366334.0518158674</v>
      </c>
      <c r="F26" s="467">
        <v>2.7589185590209602E-2</v>
      </c>
      <c r="G26" s="473">
        <v>1.2041327206777812</v>
      </c>
      <c r="H26" s="473">
        <v>-1.1415832128651493E-2</v>
      </c>
      <c r="I26" s="474">
        <v>2.4617233194859103</v>
      </c>
      <c r="J26" s="474">
        <v>5.0438588849336607E-2</v>
      </c>
      <c r="K26" s="467">
        <v>2.091772415280917E-2</v>
      </c>
      <c r="L26" s="468">
        <v>125278566.71133861</v>
      </c>
      <c r="M26" s="468">
        <v>5861470.2798461616</v>
      </c>
      <c r="N26" s="467">
        <v>4.9084012716795432E-2</v>
      </c>
      <c r="O26" s="466">
        <v>23338369.012749627</v>
      </c>
      <c r="P26" s="466">
        <v>1567774.3782204166</v>
      </c>
      <c r="Q26" s="467">
        <v>7.2013392584778138E-2</v>
      </c>
    </row>
    <row r="27" spans="1:17" x14ac:dyDescent="0.25">
      <c r="A27" s="478" t="s">
        <v>109</v>
      </c>
      <c r="B27" s="478" t="s">
        <v>452</v>
      </c>
      <c r="C27" s="247" t="s">
        <v>167</v>
      </c>
      <c r="D27" s="462">
        <v>1552876187.761374</v>
      </c>
      <c r="E27" s="462">
        <v>60395534.364702702</v>
      </c>
      <c r="F27" s="463">
        <v>4.0466544224376476E-2</v>
      </c>
      <c r="G27" s="471">
        <v>36.742918709295957</v>
      </c>
      <c r="H27" s="471">
        <v>0.11071804636357996</v>
      </c>
      <c r="I27" s="472">
        <v>2.1890368699274596</v>
      </c>
      <c r="J27" s="472">
        <v>0.11360503891558382</v>
      </c>
      <c r="K27" s="463">
        <v>5.4738024741673032E-2</v>
      </c>
      <c r="L27" s="464">
        <v>3399303229.4420443</v>
      </c>
      <c r="M27" s="464">
        <v>301761374.21319008</v>
      </c>
      <c r="N27" s="463">
        <v>9.7419627665013483E-2</v>
      </c>
      <c r="O27" s="462">
        <v>789807047.70899796</v>
      </c>
      <c r="P27" s="462">
        <v>26910066.59284997</v>
      </c>
      <c r="Q27" s="463">
        <v>3.5273526123382339E-2</v>
      </c>
    </row>
    <row r="28" spans="1:17" x14ac:dyDescent="0.25">
      <c r="A28" s="478" t="s">
        <v>109</v>
      </c>
      <c r="B28" s="478" t="s">
        <v>452</v>
      </c>
      <c r="C28" s="248" t="s">
        <v>168</v>
      </c>
      <c r="D28" s="466">
        <v>23793335.952948306</v>
      </c>
      <c r="E28" s="466">
        <v>13354946.361104129</v>
      </c>
      <c r="F28" s="467">
        <v>1.2794067747326412</v>
      </c>
      <c r="G28" s="473">
        <v>0.56297895198099979</v>
      </c>
      <c r="H28" s="473">
        <v>0.30677383384023449</v>
      </c>
      <c r="I28" s="474">
        <v>2.8904099593171484</v>
      </c>
      <c r="J28" s="474">
        <v>-0.26783688976343267</v>
      </c>
      <c r="K28" s="467">
        <v>-8.4805559084592932E-2</v>
      </c>
      <c r="L28" s="468">
        <v>68772495.203780562</v>
      </c>
      <c r="M28" s="468">
        <v>35805484.165863156</v>
      </c>
      <c r="N28" s="467">
        <v>1.0861004088202308</v>
      </c>
      <c r="O28" s="466">
        <v>15299509.212771505</v>
      </c>
      <c r="P28" s="466">
        <v>7146446.4754444361</v>
      </c>
      <c r="Q28" s="467">
        <v>0.87653519979994099</v>
      </c>
    </row>
    <row r="29" spans="1:17" x14ac:dyDescent="0.25">
      <c r="A29" s="478" t="s">
        <v>109</v>
      </c>
      <c r="B29" s="478" t="s">
        <v>452</v>
      </c>
      <c r="C29" s="247" t="s">
        <v>169</v>
      </c>
      <c r="D29" s="462">
        <v>1068037.2382769664</v>
      </c>
      <c r="E29" s="462">
        <v>91235.930254512117</v>
      </c>
      <c r="F29" s="463">
        <v>9.3402751926305594E-2</v>
      </c>
      <c r="G29" s="471">
        <v>2.5271045904235259E-2</v>
      </c>
      <c r="H29" s="471">
        <v>1.2959401352875613E-3</v>
      </c>
      <c r="I29" s="472">
        <v>3.2958574664521563</v>
      </c>
      <c r="J29" s="472">
        <v>-7.4776345017506962E-2</v>
      </c>
      <c r="K29" s="463">
        <v>-2.2184654044309544E-2</v>
      </c>
      <c r="L29" s="464">
        <v>3520098.5062240805</v>
      </c>
      <c r="M29" s="464">
        <v>227658.99031580286</v>
      </c>
      <c r="N29" s="463">
        <v>6.9145990143724509E-2</v>
      </c>
      <c r="O29" s="462">
        <v>982172.98125669989</v>
      </c>
      <c r="P29" s="462">
        <v>50651.558807250811</v>
      </c>
      <c r="Q29" s="463">
        <v>5.4375087450014625E-2</v>
      </c>
    </row>
    <row r="30" spans="1:17" x14ac:dyDescent="0.25">
      <c r="A30" s="478" t="s">
        <v>109</v>
      </c>
      <c r="B30" s="478" t="s">
        <v>452</v>
      </c>
      <c r="C30" s="248" t="s">
        <v>170</v>
      </c>
      <c r="D30" s="466">
        <v>2390658615.7844567</v>
      </c>
      <c r="E30" s="466">
        <v>52041871.43705368</v>
      </c>
      <c r="F30" s="467">
        <v>2.2253270683553622E-2</v>
      </c>
      <c r="G30" s="473">
        <v>56.565858806860895</v>
      </c>
      <c r="H30" s="473">
        <v>-0.83433439340478799</v>
      </c>
      <c r="I30" s="474">
        <v>2.0673456658801825</v>
      </c>
      <c r="J30" s="474">
        <v>2.6061535190355034E-2</v>
      </c>
      <c r="K30" s="467">
        <v>1.2767225688247452E-2</v>
      </c>
      <c r="L30" s="468">
        <v>4942317727.9411135</v>
      </c>
      <c r="M30" s="468">
        <v>168536479.93924999</v>
      </c>
      <c r="N30" s="467">
        <v>3.5304608900919666E-2</v>
      </c>
      <c r="O30" s="466">
        <v>1091124329.7208698</v>
      </c>
      <c r="P30" s="466">
        <v>28078260.632764816</v>
      </c>
      <c r="Q30" s="467">
        <v>2.6413023338537643E-2</v>
      </c>
    </row>
    <row r="31" spans="1:17" x14ac:dyDescent="0.25">
      <c r="A31" s="478" t="s">
        <v>109</v>
      </c>
      <c r="B31" s="478" t="s">
        <v>452</v>
      </c>
      <c r="C31" s="247" t="s">
        <v>171</v>
      </c>
      <c r="D31" s="462">
        <v>50187257.609773166</v>
      </c>
      <c r="E31" s="462">
        <v>4897207.0165049806</v>
      </c>
      <c r="F31" s="463">
        <v>0.10812986411706263</v>
      </c>
      <c r="G31" s="471">
        <v>1.1874908902149748</v>
      </c>
      <c r="H31" s="471">
        <v>7.5868962258223371E-2</v>
      </c>
      <c r="I31" s="472">
        <v>3.7655832811514447</v>
      </c>
      <c r="J31" s="472">
        <v>6.2290752514475578E-3</v>
      </c>
      <c r="K31" s="463">
        <v>1.6569535378367743E-3</v>
      </c>
      <c r="L31" s="464">
        <v>188984298.18220246</v>
      </c>
      <c r="M31" s="464">
        <v>18722955.998976052</v>
      </c>
      <c r="N31" s="463">
        <v>0.10996598381579407</v>
      </c>
      <c r="O31" s="462">
        <v>29438397.466046311</v>
      </c>
      <c r="P31" s="462">
        <v>-645158.7498944588</v>
      </c>
      <c r="Q31" s="463">
        <v>-2.1445561331362814E-2</v>
      </c>
    </row>
    <row r="32" spans="1:17" x14ac:dyDescent="0.25">
      <c r="A32" s="478" t="s">
        <v>109</v>
      </c>
      <c r="B32" s="478" t="s">
        <v>452</v>
      </c>
      <c r="C32" s="248" t="s">
        <v>172</v>
      </c>
      <c r="D32" s="466">
        <v>387788.20568048954</v>
      </c>
      <c r="E32" s="466">
        <v>-120492.76773226238</v>
      </c>
      <c r="F32" s="467">
        <v>-0.23705937077132272</v>
      </c>
      <c r="G32" s="473">
        <v>9.1755354548146949E-3</v>
      </c>
      <c r="H32" s="473">
        <v>-3.2999700526311366E-3</v>
      </c>
      <c r="I32" s="474">
        <v>3.0111674887559294</v>
      </c>
      <c r="J32" s="474">
        <v>0.1128747485067243</v>
      </c>
      <c r="K32" s="467">
        <v>3.8945254542168482E-2</v>
      </c>
      <c r="L32" s="468">
        <v>1167695.2374680876</v>
      </c>
      <c r="M32" s="468">
        <v>-305451.8177808905</v>
      </c>
      <c r="N32" s="467">
        <v>-0.20734645376544963</v>
      </c>
      <c r="O32" s="466">
        <v>403198.25971662998</v>
      </c>
      <c r="P32" s="466">
        <v>-290787.88912309357</v>
      </c>
      <c r="Q32" s="467">
        <v>-0.4190110848887435</v>
      </c>
    </row>
    <row r="33" spans="1:17" x14ac:dyDescent="0.25">
      <c r="A33" s="478" t="s">
        <v>111</v>
      </c>
      <c r="B33" s="478" t="s">
        <v>444</v>
      </c>
      <c r="C33" s="247" t="s">
        <v>37</v>
      </c>
      <c r="D33" s="462">
        <v>16375166.647079229</v>
      </c>
      <c r="E33" s="462">
        <v>1347209.5608775653</v>
      </c>
      <c r="F33" s="463">
        <v>8.9646886343223806E-2</v>
      </c>
      <c r="G33" s="471">
        <v>4.4704500242507974</v>
      </c>
      <c r="H33" s="471">
        <v>0.24081633902874522</v>
      </c>
      <c r="I33" s="472">
        <v>5.5026001607661099</v>
      </c>
      <c r="J33" s="472">
        <v>-4.0132581265936551E-2</v>
      </c>
      <c r="K33" s="463">
        <v>-7.2405766494206547E-3</v>
      </c>
      <c r="L33" s="464">
        <v>90105994.624790013</v>
      </c>
      <c r="M33" s="464">
        <v>6810044.8372475356</v>
      </c>
      <c r="N33" s="463">
        <v>8.1757214541853127E-2</v>
      </c>
      <c r="O33" s="462">
        <v>22723765.716370702</v>
      </c>
      <c r="P33" s="462">
        <v>1584975.4973973855</v>
      </c>
      <c r="Q33" s="463">
        <v>7.4979479950313149E-2</v>
      </c>
    </row>
    <row r="34" spans="1:17" x14ac:dyDescent="0.25">
      <c r="A34" s="478" t="s">
        <v>111</v>
      </c>
      <c r="B34" s="478" t="s">
        <v>444</v>
      </c>
      <c r="C34" s="248" t="s">
        <v>166</v>
      </c>
      <c r="D34" s="466">
        <v>5130407.9641330177</v>
      </c>
      <c r="E34" s="466">
        <v>648232.14937349223</v>
      </c>
      <c r="F34" s="467">
        <v>0.14462443602477712</v>
      </c>
      <c r="G34" s="473">
        <v>1.4006106259545026</v>
      </c>
      <c r="H34" s="473">
        <v>0.1390977203446464</v>
      </c>
      <c r="I34" s="474">
        <v>2.3850211279911728</v>
      </c>
      <c r="J34" s="474">
        <v>-1.9911226448855235E-2</v>
      </c>
      <c r="K34" s="467">
        <v>-8.2793291096503324E-3</v>
      </c>
      <c r="L34" s="468">
        <v>12236131.389671426</v>
      </c>
      <c r="M34" s="468">
        <v>1456801.7544676494</v>
      </c>
      <c r="N34" s="467">
        <v>0.13514771361198005</v>
      </c>
      <c r="O34" s="466">
        <v>2431994.3994372487</v>
      </c>
      <c r="P34" s="466">
        <v>372619.35256918729</v>
      </c>
      <c r="Q34" s="467">
        <v>0.18093807300223153</v>
      </c>
    </row>
    <row r="35" spans="1:17" x14ac:dyDescent="0.25">
      <c r="A35" s="478" t="s">
        <v>111</v>
      </c>
      <c r="B35" s="478" t="s">
        <v>444</v>
      </c>
      <c r="C35" s="247" t="s">
        <v>167</v>
      </c>
      <c r="D35" s="462">
        <v>140119275.1370551</v>
      </c>
      <c r="E35" s="462">
        <v>5435312.0711909533</v>
      </c>
      <c r="F35" s="463">
        <v>4.035604497718067E-2</v>
      </c>
      <c r="G35" s="471">
        <v>38.252814791730977</v>
      </c>
      <c r="H35" s="471">
        <v>0.34587748981157773</v>
      </c>
      <c r="I35" s="472">
        <v>2.3013779062449213</v>
      </c>
      <c r="J35" s="472">
        <v>0.18503233074345982</v>
      </c>
      <c r="K35" s="463">
        <v>8.7430112022048659E-2</v>
      </c>
      <c r="L35" s="464">
        <v>322467404.03947192</v>
      </c>
      <c r="M35" s="464">
        <v>37429594.71402806</v>
      </c>
      <c r="N35" s="463">
        <v>0.13131449053235097</v>
      </c>
      <c r="O35" s="462">
        <v>72514947.296307921</v>
      </c>
      <c r="P35" s="462">
        <v>2920882.4956716448</v>
      </c>
      <c r="Q35" s="463">
        <v>4.1970281575576834E-2</v>
      </c>
    </row>
    <row r="36" spans="1:17" x14ac:dyDescent="0.25">
      <c r="A36" s="478" t="s">
        <v>111</v>
      </c>
      <c r="B36" s="478" t="s">
        <v>444</v>
      </c>
      <c r="C36" s="248" t="s">
        <v>168</v>
      </c>
      <c r="D36" s="466">
        <v>2261222.7349411277</v>
      </c>
      <c r="E36" s="466">
        <v>927352.39169735624</v>
      </c>
      <c r="F36" s="467">
        <v>0.69523428299798251</v>
      </c>
      <c r="G36" s="473">
        <v>0.61731788433780987</v>
      </c>
      <c r="H36" s="473">
        <v>0.24189873034762999</v>
      </c>
      <c r="I36" s="474">
        <v>2.9869792377584452</v>
      </c>
      <c r="J36" s="474">
        <v>6.2178822714737958E-2</v>
      </c>
      <c r="K36" s="467">
        <v>2.1259167769165123E-2</v>
      </c>
      <c r="L36" s="468">
        <v>6754225.3612165162</v>
      </c>
      <c r="M36" s="468">
        <v>2852920.8276826413</v>
      </c>
      <c r="N36" s="467">
        <v>0.7312735530282769</v>
      </c>
      <c r="O36" s="466">
        <v>1380871.8795021176</v>
      </c>
      <c r="P36" s="466">
        <v>406473.45301013871</v>
      </c>
      <c r="Q36" s="467">
        <v>0.41715323214706024</v>
      </c>
    </row>
    <row r="37" spans="1:17" x14ac:dyDescent="0.25">
      <c r="A37" s="478" t="s">
        <v>111</v>
      </c>
      <c r="B37" s="478" t="s">
        <v>444</v>
      </c>
      <c r="C37" s="247" t="s">
        <v>169</v>
      </c>
      <c r="D37" s="462">
        <v>77446.165875285864</v>
      </c>
      <c r="E37" s="462">
        <v>-6939.7241042852402</v>
      </c>
      <c r="F37" s="463">
        <v>-8.2237967816245955E-2</v>
      </c>
      <c r="G37" s="471">
        <v>2.1142942943854354E-2</v>
      </c>
      <c r="H37" s="471">
        <v>-2.6075509368310885E-3</v>
      </c>
      <c r="I37" s="472">
        <v>3.4067158465432321</v>
      </c>
      <c r="J37" s="472">
        <v>8.1234771628671876E-2</v>
      </c>
      <c r="K37" s="463">
        <v>2.4427975922478824E-2</v>
      </c>
      <c r="L37" s="464">
        <v>263837.08054135204</v>
      </c>
      <c r="M37" s="464">
        <v>-16786.599575533881</v>
      </c>
      <c r="N37" s="463">
        <v>-5.9818898991495992E-2</v>
      </c>
      <c r="O37" s="462">
        <v>72854.840959191322</v>
      </c>
      <c r="P37" s="462">
        <v>-7264.4029177427292</v>
      </c>
      <c r="Q37" s="463">
        <v>-9.0669888608797974E-2</v>
      </c>
    </row>
    <row r="38" spans="1:17" x14ac:dyDescent="0.25">
      <c r="A38" s="478" t="s">
        <v>111</v>
      </c>
      <c r="B38" s="478" t="s">
        <v>444</v>
      </c>
      <c r="C38" s="248" t="s">
        <v>170</v>
      </c>
      <c r="D38" s="466">
        <v>198275261.66813987</v>
      </c>
      <c r="E38" s="466">
        <v>2331095.0271263123</v>
      </c>
      <c r="F38" s="467">
        <v>1.1896730926402506E-2</v>
      </c>
      <c r="G38" s="473">
        <v>54.129503988331557</v>
      </c>
      <c r="H38" s="473">
        <v>-1.0191794217744174</v>
      </c>
      <c r="I38" s="474">
        <v>2.0566906644257794</v>
      </c>
      <c r="J38" s="474">
        <v>3.3663614770087502E-2</v>
      </c>
      <c r="K38" s="467">
        <v>1.6640219801221573E-2</v>
      </c>
      <c r="L38" s="468">
        <v>407790879.65944183</v>
      </c>
      <c r="M38" s="468">
        <v>11390530.322428882</v>
      </c>
      <c r="N38" s="467">
        <v>2.8734914945155218E-2</v>
      </c>
      <c r="O38" s="466">
        <v>91125164.211229026</v>
      </c>
      <c r="P38" s="466">
        <v>1672614.9829862416</v>
      </c>
      <c r="Q38" s="467">
        <v>1.8698348984090753E-2</v>
      </c>
    </row>
    <row r="39" spans="1:17" x14ac:dyDescent="0.25">
      <c r="A39" s="478" t="s">
        <v>111</v>
      </c>
      <c r="B39" s="478" t="s">
        <v>444</v>
      </c>
      <c r="C39" s="247" t="s">
        <v>171</v>
      </c>
      <c r="D39" s="462">
        <v>3742949.679805838</v>
      </c>
      <c r="E39" s="462">
        <v>53574.175726496149</v>
      </c>
      <c r="F39" s="463">
        <v>1.4521204379239573E-2</v>
      </c>
      <c r="G39" s="471">
        <v>1.0218320123076157</v>
      </c>
      <c r="H39" s="471">
        <v>-1.6546445920413877E-2</v>
      </c>
      <c r="I39" s="472">
        <v>3.9127736934739725</v>
      </c>
      <c r="J39" s="472">
        <v>0.20199866884672435</v>
      </c>
      <c r="K39" s="463">
        <v>5.4435708849532145E-2</v>
      </c>
      <c r="L39" s="464">
        <v>14645315.043141112</v>
      </c>
      <c r="M39" s="464">
        <v>954872.56613192521</v>
      </c>
      <c r="N39" s="463">
        <v>6.9747385282504515E-2</v>
      </c>
      <c r="O39" s="462">
        <v>2206701.2347862124</v>
      </c>
      <c r="P39" s="462">
        <v>-144668.02681575157</v>
      </c>
      <c r="Q39" s="463">
        <v>-6.1525014032543193E-2</v>
      </c>
    </row>
    <row r="40" spans="1:17" x14ac:dyDescent="0.25">
      <c r="A40" s="478" t="s">
        <v>111</v>
      </c>
      <c r="B40" s="478" t="s">
        <v>444</v>
      </c>
      <c r="C40" s="248" t="s">
        <v>172</v>
      </c>
      <c r="D40" s="466">
        <v>29274.003238558769</v>
      </c>
      <c r="E40" s="466">
        <v>-14703.196267962456</v>
      </c>
      <c r="F40" s="467">
        <v>-0.33433680254655984</v>
      </c>
      <c r="G40" s="473">
        <v>7.9918556744016621E-3</v>
      </c>
      <c r="H40" s="473">
        <v>-4.3855715000012188E-3</v>
      </c>
      <c r="I40" s="474">
        <v>2.9556653637862227</v>
      </c>
      <c r="J40" s="474">
        <v>-2.9776939741695596E-2</v>
      </c>
      <c r="K40" s="467">
        <v>-9.9740462934111897E-3</v>
      </c>
      <c r="L40" s="468">
        <v>86524.157431573869</v>
      </c>
      <c r="M40" s="468">
        <v>-44767.234365881683</v>
      </c>
      <c r="N40" s="467">
        <v>-0.34097615809378051</v>
      </c>
      <c r="O40" s="466">
        <v>33670.914099931717</v>
      </c>
      <c r="P40" s="466">
        <v>-16965.28454208374</v>
      </c>
      <c r="Q40" s="467">
        <v>-0.3350426176740442</v>
      </c>
    </row>
    <row r="41" spans="1:17" x14ac:dyDescent="0.25">
      <c r="A41" s="478" t="s">
        <v>111</v>
      </c>
      <c r="B41" s="478" t="s">
        <v>451</v>
      </c>
      <c r="C41" s="247" t="s">
        <v>37</v>
      </c>
      <c r="D41" s="462">
        <v>154905331.76458129</v>
      </c>
      <c r="E41" s="462">
        <v>19346737.40515697</v>
      </c>
      <c r="F41" s="463">
        <v>0.14271863393522968</v>
      </c>
      <c r="G41" s="471">
        <v>3.6952379204361261</v>
      </c>
      <c r="H41" s="471">
        <v>0.33861543635110491</v>
      </c>
      <c r="I41" s="472">
        <v>5.6380185481555474</v>
      </c>
      <c r="J41" s="472">
        <v>-0.18862304381133477</v>
      </c>
      <c r="K41" s="463">
        <v>-3.2372515253278493E-2</v>
      </c>
      <c r="L41" s="464">
        <v>873359133.69689798</v>
      </c>
      <c r="M41" s="464">
        <v>83507789.653709054</v>
      </c>
      <c r="N41" s="463">
        <v>0.10572595752795587</v>
      </c>
      <c r="O41" s="462">
        <v>211842254.98018932</v>
      </c>
      <c r="P41" s="462">
        <v>18194577.142460823</v>
      </c>
      <c r="Q41" s="463">
        <v>9.3957115032938243E-2</v>
      </c>
    </row>
    <row r="42" spans="1:17" x14ac:dyDescent="0.25">
      <c r="A42" s="478" t="s">
        <v>111</v>
      </c>
      <c r="B42" s="478" t="s">
        <v>451</v>
      </c>
      <c r="C42" s="248" t="s">
        <v>166</v>
      </c>
      <c r="D42" s="466">
        <v>48325009.892337523</v>
      </c>
      <c r="E42" s="466">
        <v>1650519.7222241089</v>
      </c>
      <c r="F42" s="467">
        <v>3.5362351387417376E-2</v>
      </c>
      <c r="G42" s="473">
        <v>1.1527841361264664</v>
      </c>
      <c r="H42" s="473">
        <v>-2.942240932385598E-3</v>
      </c>
      <c r="I42" s="474">
        <v>2.5075080396793261</v>
      </c>
      <c r="J42" s="474">
        <v>4.1900465084079297E-2</v>
      </c>
      <c r="K42" s="467">
        <v>1.6993971593779543E-2</v>
      </c>
      <c r="L42" s="468">
        <v>121175350.8226193</v>
      </c>
      <c r="M42" s="468">
        <v>6094374.3188162744</v>
      </c>
      <c r="N42" s="467">
        <v>5.2957269776163884E-2</v>
      </c>
      <c r="O42" s="466">
        <v>22050450.211525314</v>
      </c>
      <c r="P42" s="466">
        <v>1699627.9325797819</v>
      </c>
      <c r="Q42" s="467">
        <v>8.3516425492948063E-2</v>
      </c>
    </row>
    <row r="43" spans="1:17" x14ac:dyDescent="0.25">
      <c r="A43" s="478" t="s">
        <v>111</v>
      </c>
      <c r="B43" s="478" t="s">
        <v>451</v>
      </c>
      <c r="C43" s="247" t="s">
        <v>167</v>
      </c>
      <c r="D43" s="462">
        <v>1534526396.7644253</v>
      </c>
      <c r="E43" s="462">
        <v>61722713.176422834</v>
      </c>
      <c r="F43" s="463">
        <v>4.190830988829123E-2</v>
      </c>
      <c r="G43" s="471">
        <v>36.605842204655787</v>
      </c>
      <c r="H43" s="471">
        <v>0.13714036885043868</v>
      </c>
      <c r="I43" s="472">
        <v>2.1870495360510449</v>
      </c>
      <c r="J43" s="472">
        <v>0.11479383205493709</v>
      </c>
      <c r="K43" s="463">
        <v>5.5395592268642491E-2</v>
      </c>
      <c r="L43" s="464">
        <v>3356085244.1017179</v>
      </c>
      <c r="M43" s="464">
        <v>304059409.92000103</v>
      </c>
      <c r="N43" s="463">
        <v>9.9625437804173378E-2</v>
      </c>
      <c r="O43" s="462">
        <v>779046633.36247504</v>
      </c>
      <c r="P43" s="462">
        <v>28047867.113354206</v>
      </c>
      <c r="Q43" s="463">
        <v>3.7347421026321881E-2</v>
      </c>
    </row>
    <row r="44" spans="1:17" x14ac:dyDescent="0.25">
      <c r="A44" s="478" t="s">
        <v>111</v>
      </c>
      <c r="B44" s="478" t="s">
        <v>451</v>
      </c>
      <c r="C44" s="248" t="s">
        <v>168</v>
      </c>
      <c r="D44" s="466">
        <v>21196057.476075355</v>
      </c>
      <c r="E44" s="466">
        <v>12626387.124286575</v>
      </c>
      <c r="F44" s="467">
        <v>1.4733807259751854</v>
      </c>
      <c r="G44" s="473">
        <v>0.50562801458875273</v>
      </c>
      <c r="H44" s="473">
        <v>0.29343085866559382</v>
      </c>
      <c r="I44" s="474">
        <v>3.0170299088718542</v>
      </c>
      <c r="J44" s="474">
        <v>-0.43857649936862186</v>
      </c>
      <c r="K44" s="467">
        <v>-0.12691737644737613</v>
      </c>
      <c r="L44" s="468">
        <v>63949139.355486214</v>
      </c>
      <c r="M44" s="468">
        <v>34335731.571336493</v>
      </c>
      <c r="N44" s="467">
        <v>1.1594657332789085</v>
      </c>
      <c r="O44" s="466">
        <v>14000370.478550075</v>
      </c>
      <c r="P44" s="466">
        <v>6781745.0474847713</v>
      </c>
      <c r="Q44" s="467">
        <v>0.93947872932976684</v>
      </c>
    </row>
    <row r="45" spans="1:17" x14ac:dyDescent="0.25">
      <c r="A45" s="478" t="s">
        <v>111</v>
      </c>
      <c r="B45" s="478" t="s">
        <v>451</v>
      </c>
      <c r="C45" s="247" t="s">
        <v>169</v>
      </c>
      <c r="D45" s="462">
        <v>1054438.9399970847</v>
      </c>
      <c r="E45" s="462">
        <v>92745.922416620306</v>
      </c>
      <c r="F45" s="463">
        <v>9.6440257671789015E-2</v>
      </c>
      <c r="G45" s="471">
        <v>2.5153445084661719E-2</v>
      </c>
      <c r="H45" s="471">
        <v>1.3405660794454932E-3</v>
      </c>
      <c r="I45" s="472">
        <v>3.295943512340731</v>
      </c>
      <c r="J45" s="472">
        <v>-5.7578876675630219E-2</v>
      </c>
      <c r="K45" s="463">
        <v>-1.7169671168504999E-2</v>
      </c>
      <c r="L45" s="464">
        <v>3475371.1834428287</v>
      </c>
      <c r="M45" s="464">
        <v>250312.11762603652</v>
      </c>
      <c r="N45" s="463">
        <v>7.7614738991653595E-2</v>
      </c>
      <c r="O45" s="462">
        <v>968151.94833669683</v>
      </c>
      <c r="P45" s="462">
        <v>52986.965520140366</v>
      </c>
      <c r="Q45" s="463">
        <v>5.7898812252480523E-2</v>
      </c>
    </row>
    <row r="46" spans="1:17" x14ac:dyDescent="0.25">
      <c r="A46" s="478" t="s">
        <v>111</v>
      </c>
      <c r="B46" s="478" t="s">
        <v>451</v>
      </c>
      <c r="C46" s="248" t="s">
        <v>170</v>
      </c>
      <c r="D46" s="466">
        <v>2380590674.6645784</v>
      </c>
      <c r="E46" s="466">
        <v>52544353.890580177</v>
      </c>
      <c r="F46" s="467">
        <v>2.2570149666571462E-2</v>
      </c>
      <c r="G46" s="473">
        <v>56.788548424054618</v>
      </c>
      <c r="H46" s="473">
        <v>-0.85717047136369473</v>
      </c>
      <c r="I46" s="474">
        <v>2.0622664794500314</v>
      </c>
      <c r="J46" s="474">
        <v>2.6157452961669492E-2</v>
      </c>
      <c r="K46" s="467">
        <v>1.2846784048093312E-2</v>
      </c>
      <c r="L46" s="468">
        <v>4909412349.6520948</v>
      </c>
      <c r="M46" s="468">
        <v>169256221.84113693</v>
      </c>
      <c r="N46" s="467">
        <v>3.5706887553364368E-2</v>
      </c>
      <c r="O46" s="466">
        <v>1084409940.4167945</v>
      </c>
      <c r="P46" s="466">
        <v>28522316.947450757</v>
      </c>
      <c r="Q46" s="467">
        <v>2.7012644445755133E-2</v>
      </c>
    </row>
    <row r="47" spans="1:17" x14ac:dyDescent="0.25">
      <c r="A47" s="478" t="s">
        <v>111</v>
      </c>
      <c r="B47" s="478" t="s">
        <v>451</v>
      </c>
      <c r="C47" s="247" t="s">
        <v>171</v>
      </c>
      <c r="D47" s="462">
        <v>50180980.265545607</v>
      </c>
      <c r="E47" s="462">
        <v>4897292.8373290077</v>
      </c>
      <c r="F47" s="463">
        <v>0.10814695347175876</v>
      </c>
      <c r="G47" s="471">
        <v>1.1970579646910466</v>
      </c>
      <c r="H47" s="471">
        <v>7.5769830197619958E-2</v>
      </c>
      <c r="I47" s="472">
        <v>3.7656758246648074</v>
      </c>
      <c r="J47" s="472">
        <v>6.3250392995910509E-3</v>
      </c>
      <c r="K47" s="463">
        <v>1.682481806224045E-3</v>
      </c>
      <c r="L47" s="464">
        <v>188965304.24394688</v>
      </c>
      <c r="M47" s="464">
        <v>18728038.346447825</v>
      </c>
      <c r="N47" s="463">
        <v>0.11001139055959755</v>
      </c>
      <c r="O47" s="462">
        <v>29433732.869274255</v>
      </c>
      <c r="P47" s="462">
        <v>-644364.04175895825</v>
      </c>
      <c r="Q47" s="463">
        <v>-2.1423032303702478E-2</v>
      </c>
    </row>
    <row r="48" spans="1:17" x14ac:dyDescent="0.25">
      <c r="A48" s="478" t="s">
        <v>111</v>
      </c>
      <c r="B48" s="478" t="s">
        <v>451</v>
      </c>
      <c r="C48" s="248" t="s">
        <v>172</v>
      </c>
      <c r="D48" s="466">
        <v>387399.04810225964</v>
      </c>
      <c r="E48" s="466">
        <v>-120110.40387648327</v>
      </c>
      <c r="F48" s="467">
        <v>-0.23666633874143905</v>
      </c>
      <c r="G48" s="473">
        <v>9.2413323452540108E-3</v>
      </c>
      <c r="H48" s="473">
        <v>-3.3253193336558167E-3</v>
      </c>
      <c r="I48" s="474">
        <v>3.0104872196284673</v>
      </c>
      <c r="J48" s="474">
        <v>0.11312880640311684</v>
      </c>
      <c r="K48" s="467">
        <v>3.9045499475220749E-2</v>
      </c>
      <c r="L48" s="468">
        <v>1166259.8832080865</v>
      </c>
      <c r="M48" s="468">
        <v>-304176.89727391116</v>
      </c>
      <c r="N48" s="467">
        <v>-0.20686159467134954</v>
      </c>
      <c r="O48" s="466">
        <v>402788.86907494068</v>
      </c>
      <c r="P48" s="466">
        <v>-290393.85730768391</v>
      </c>
      <c r="Q48" s="467">
        <v>-0.41892829445289964</v>
      </c>
    </row>
    <row r="49" spans="1:17" x14ac:dyDescent="0.25">
      <c r="A49" s="478" t="s">
        <v>111</v>
      </c>
      <c r="B49" s="478" t="s">
        <v>452</v>
      </c>
      <c r="C49" s="247" t="s">
        <v>37</v>
      </c>
      <c r="D49" s="462">
        <v>154905331.76458135</v>
      </c>
      <c r="E49" s="462">
        <v>19346737.405157089</v>
      </c>
      <c r="F49" s="463">
        <v>0.14271863393523063</v>
      </c>
      <c r="G49" s="471">
        <v>3.6952379204361296</v>
      </c>
      <c r="H49" s="471">
        <v>0.3386154363511098</v>
      </c>
      <c r="I49" s="472">
        <v>5.6380185481555465</v>
      </c>
      <c r="J49" s="472">
        <v>-0.18862304381133832</v>
      </c>
      <c r="K49" s="463">
        <v>-3.237251525327909E-2</v>
      </c>
      <c r="L49" s="464">
        <v>873359133.69689822</v>
      </c>
      <c r="M49" s="464">
        <v>83507789.653709292</v>
      </c>
      <c r="N49" s="463">
        <v>0.10572595752795617</v>
      </c>
      <c r="O49" s="462">
        <v>211842254.98018935</v>
      </c>
      <c r="P49" s="462">
        <v>18194577.142461002</v>
      </c>
      <c r="Q49" s="463">
        <v>9.3957115032939242E-2</v>
      </c>
    </row>
    <row r="50" spans="1:17" x14ac:dyDescent="0.25">
      <c r="A50" s="478" t="s">
        <v>111</v>
      </c>
      <c r="B50" s="478" t="s">
        <v>452</v>
      </c>
      <c r="C50" s="248" t="s">
        <v>166</v>
      </c>
      <c r="D50" s="466">
        <v>48325009.892337508</v>
      </c>
      <c r="E50" s="466">
        <v>1650519.7222240791</v>
      </c>
      <c r="F50" s="467">
        <v>3.5362351387416731E-2</v>
      </c>
      <c r="G50" s="473">
        <v>1.1527841361264668</v>
      </c>
      <c r="H50" s="473">
        <v>-2.942240932385598E-3</v>
      </c>
      <c r="I50" s="474">
        <v>2.507508039679327</v>
      </c>
      <c r="J50" s="474">
        <v>4.1900465084081517E-2</v>
      </c>
      <c r="K50" s="467">
        <v>1.6993971593780452E-2</v>
      </c>
      <c r="L50" s="468">
        <v>121175350.82261932</v>
      </c>
      <c r="M50" s="468">
        <v>6094374.3188163191</v>
      </c>
      <c r="N50" s="467">
        <v>5.2957269776164287E-2</v>
      </c>
      <c r="O50" s="466">
        <v>22050450.211525317</v>
      </c>
      <c r="P50" s="466">
        <v>1699627.9325797781</v>
      </c>
      <c r="Q50" s="467">
        <v>8.3516425492947841E-2</v>
      </c>
    </row>
    <row r="51" spans="1:17" x14ac:dyDescent="0.25">
      <c r="A51" s="478" t="s">
        <v>111</v>
      </c>
      <c r="B51" s="478" t="s">
        <v>452</v>
      </c>
      <c r="C51" s="247" t="s">
        <v>167</v>
      </c>
      <c r="D51" s="462">
        <v>1534526396.7644258</v>
      </c>
      <c r="E51" s="462">
        <v>61722713.176423311</v>
      </c>
      <c r="F51" s="463">
        <v>4.1908309888291556E-2</v>
      </c>
      <c r="G51" s="471">
        <v>36.605842204655815</v>
      </c>
      <c r="H51" s="471">
        <v>0.1371403688504671</v>
      </c>
      <c r="I51" s="472">
        <v>2.187049536051044</v>
      </c>
      <c r="J51" s="472">
        <v>0.11479383205493709</v>
      </c>
      <c r="K51" s="463">
        <v>5.5395592268642518E-2</v>
      </c>
      <c r="L51" s="464">
        <v>3356085244.1017179</v>
      </c>
      <c r="M51" s="464">
        <v>304059409.92000246</v>
      </c>
      <c r="N51" s="463">
        <v>9.9625437804173905E-2</v>
      </c>
      <c r="O51" s="462">
        <v>779046633.36247504</v>
      </c>
      <c r="P51" s="462">
        <v>28047867.113354206</v>
      </c>
      <c r="Q51" s="463">
        <v>3.7347421026321881E-2</v>
      </c>
    </row>
    <row r="52" spans="1:17" x14ac:dyDescent="0.25">
      <c r="A52" s="478" t="s">
        <v>111</v>
      </c>
      <c r="B52" s="478" t="s">
        <v>452</v>
      </c>
      <c r="C52" s="248" t="s">
        <v>168</v>
      </c>
      <c r="D52" s="466">
        <v>21196057.476075351</v>
      </c>
      <c r="E52" s="466">
        <v>12626387.124286566</v>
      </c>
      <c r="F52" s="467">
        <v>1.4733807259751834</v>
      </c>
      <c r="G52" s="473">
        <v>0.50562801458875295</v>
      </c>
      <c r="H52" s="473">
        <v>0.29343085866559393</v>
      </c>
      <c r="I52" s="474">
        <v>3.0170299088718542</v>
      </c>
      <c r="J52" s="474">
        <v>-0.43857649936862098</v>
      </c>
      <c r="K52" s="467">
        <v>-0.12691737644737591</v>
      </c>
      <c r="L52" s="468">
        <v>63949139.355486199</v>
      </c>
      <c r="M52" s="468">
        <v>34335731.571336463</v>
      </c>
      <c r="N52" s="467">
        <v>1.1594657332789071</v>
      </c>
      <c r="O52" s="466">
        <v>14000370.478550075</v>
      </c>
      <c r="P52" s="466">
        <v>6781745.0474847713</v>
      </c>
      <c r="Q52" s="467">
        <v>0.93947872932976684</v>
      </c>
    </row>
    <row r="53" spans="1:17" x14ac:dyDescent="0.25">
      <c r="A53" s="478" t="s">
        <v>111</v>
      </c>
      <c r="B53" s="478" t="s">
        <v>452</v>
      </c>
      <c r="C53" s="247" t="s">
        <v>169</v>
      </c>
      <c r="D53" s="462">
        <v>1054438.9399970849</v>
      </c>
      <c r="E53" s="462">
        <v>92745.922416620539</v>
      </c>
      <c r="F53" s="463">
        <v>9.6440257671789251E-2</v>
      </c>
      <c r="G53" s="471">
        <v>2.5153445084661736E-2</v>
      </c>
      <c r="H53" s="471">
        <v>1.3405660794455106E-3</v>
      </c>
      <c r="I53" s="472">
        <v>3.2959435123407306</v>
      </c>
      <c r="J53" s="472">
        <v>-5.7578876675630219E-2</v>
      </c>
      <c r="K53" s="463">
        <v>-1.7169671168504999E-2</v>
      </c>
      <c r="L53" s="464">
        <v>3475371.1834428287</v>
      </c>
      <c r="M53" s="464">
        <v>250312.11762603698</v>
      </c>
      <c r="N53" s="463">
        <v>7.7614738991653762E-2</v>
      </c>
      <c r="O53" s="462">
        <v>968151.94833669695</v>
      </c>
      <c r="P53" s="462">
        <v>52986.965520140482</v>
      </c>
      <c r="Q53" s="463">
        <v>5.7898812252480648E-2</v>
      </c>
    </row>
    <row r="54" spans="1:17" x14ac:dyDescent="0.25">
      <c r="A54" s="478" t="s">
        <v>111</v>
      </c>
      <c r="B54" s="478" t="s">
        <v>452</v>
      </c>
      <c r="C54" s="248" t="s">
        <v>170</v>
      </c>
      <c r="D54" s="466">
        <v>2380590674.6645799</v>
      </c>
      <c r="E54" s="466">
        <v>52544353.890581131</v>
      </c>
      <c r="F54" s="467">
        <v>2.2570149666571868E-2</v>
      </c>
      <c r="G54" s="473">
        <v>56.788548424054682</v>
      </c>
      <c r="H54" s="473">
        <v>-0.85717047136363789</v>
      </c>
      <c r="I54" s="474">
        <v>2.0622664794500296</v>
      </c>
      <c r="J54" s="474">
        <v>2.6157452961667271E-2</v>
      </c>
      <c r="K54" s="467">
        <v>1.2846784048092219E-2</v>
      </c>
      <c r="L54" s="468">
        <v>4909412349.6520939</v>
      </c>
      <c r="M54" s="468">
        <v>169256221.84113407</v>
      </c>
      <c r="N54" s="467">
        <v>3.570688755336375E-2</v>
      </c>
      <c r="O54" s="466">
        <v>1084409940.416795</v>
      </c>
      <c r="P54" s="466">
        <v>28522316.947451115</v>
      </c>
      <c r="Q54" s="467">
        <v>2.701264444575547E-2</v>
      </c>
    </row>
    <row r="55" spans="1:17" x14ac:dyDescent="0.25">
      <c r="A55" s="478" t="s">
        <v>111</v>
      </c>
      <c r="B55" s="478" t="s">
        <v>452</v>
      </c>
      <c r="C55" s="247" t="s">
        <v>171</v>
      </c>
      <c r="D55" s="462">
        <v>50180980.265545629</v>
      </c>
      <c r="E55" s="462">
        <v>4897292.8373290449</v>
      </c>
      <c r="F55" s="463">
        <v>0.10814695347175962</v>
      </c>
      <c r="G55" s="471">
        <v>1.1970579646910477</v>
      </c>
      <c r="H55" s="471">
        <v>7.5769830197621513E-2</v>
      </c>
      <c r="I55" s="472">
        <v>3.7656758246648057</v>
      </c>
      <c r="J55" s="472">
        <v>6.3250392995870541E-3</v>
      </c>
      <c r="K55" s="463">
        <v>1.6824818062229807E-3</v>
      </c>
      <c r="L55" s="464">
        <v>188965304.24394688</v>
      </c>
      <c r="M55" s="464">
        <v>18728038.346447796</v>
      </c>
      <c r="N55" s="463">
        <v>0.11001139055959736</v>
      </c>
      <c r="O55" s="462">
        <v>29433732.869274236</v>
      </c>
      <c r="P55" s="462">
        <v>-644364.04175897315</v>
      </c>
      <c r="Q55" s="463">
        <v>-2.1423032303702978E-2</v>
      </c>
    </row>
    <row r="56" spans="1:17" x14ac:dyDescent="0.25">
      <c r="A56" s="478" t="s">
        <v>111</v>
      </c>
      <c r="B56" s="478" t="s">
        <v>452</v>
      </c>
      <c r="C56" s="248" t="s">
        <v>172</v>
      </c>
      <c r="D56" s="466">
        <v>387399.04810225964</v>
      </c>
      <c r="E56" s="466">
        <v>-120110.40387648321</v>
      </c>
      <c r="F56" s="467">
        <v>-0.23666633874143897</v>
      </c>
      <c r="G56" s="473">
        <v>9.241332345254016E-3</v>
      </c>
      <c r="H56" s="473">
        <v>-3.3253193336558098E-3</v>
      </c>
      <c r="I56" s="474">
        <v>3.0104872196284673</v>
      </c>
      <c r="J56" s="474">
        <v>0.11312880640311684</v>
      </c>
      <c r="K56" s="467">
        <v>3.9045499475220749E-2</v>
      </c>
      <c r="L56" s="468">
        <v>1166259.8832080865</v>
      </c>
      <c r="M56" s="468">
        <v>-304176.89727391116</v>
      </c>
      <c r="N56" s="467">
        <v>-0.20686159467134954</v>
      </c>
      <c r="O56" s="466">
        <v>402788.86907494068</v>
      </c>
      <c r="P56" s="466">
        <v>-290393.85730768391</v>
      </c>
      <c r="Q56" s="467">
        <v>-0.41892829445289964</v>
      </c>
    </row>
    <row r="57" spans="1:17" x14ac:dyDescent="0.25">
      <c r="A57" s="478" t="s">
        <v>112</v>
      </c>
      <c r="B57" s="478" t="s">
        <v>444</v>
      </c>
      <c r="C57" s="247" t="s">
        <v>37</v>
      </c>
      <c r="D57" s="462">
        <v>8848763.2567420136</v>
      </c>
      <c r="E57" s="462">
        <v>998490.26662369259</v>
      </c>
      <c r="F57" s="463">
        <v>0.12719178911109982</v>
      </c>
      <c r="G57" s="471">
        <v>4.3919193917254447</v>
      </c>
      <c r="H57" s="471">
        <v>0.44097331705118537</v>
      </c>
      <c r="I57" s="472">
        <v>6.0704573001205349</v>
      </c>
      <c r="J57" s="472">
        <v>-0.37491675800471747</v>
      </c>
      <c r="K57" s="463">
        <v>-5.8168347503755033E-2</v>
      </c>
      <c r="L57" s="464">
        <v>53716039.508927919</v>
      </c>
      <c r="M57" s="464">
        <v>3118093.6292179376</v>
      </c>
      <c r="N57" s="463">
        <v>6.1624905418706098E-2</v>
      </c>
      <c r="O57" s="462">
        <v>14338755.969042301</v>
      </c>
      <c r="P57" s="462">
        <v>954941.07246600837</v>
      </c>
      <c r="Q57" s="463">
        <v>7.1350439306381269E-2</v>
      </c>
    </row>
    <row r="58" spans="1:17" x14ac:dyDescent="0.25">
      <c r="A58" s="478" t="s">
        <v>112</v>
      </c>
      <c r="B58" s="478" t="s">
        <v>444</v>
      </c>
      <c r="C58" s="248" t="s">
        <v>166</v>
      </c>
      <c r="D58" s="466">
        <v>3021232.2283604122</v>
      </c>
      <c r="E58" s="466">
        <v>203146.59353238391</v>
      </c>
      <c r="F58" s="467">
        <v>7.2086735414192193E-2</v>
      </c>
      <c r="G58" s="473">
        <v>1.4995325364289864</v>
      </c>
      <c r="H58" s="473">
        <v>8.1224613757382658E-2</v>
      </c>
      <c r="I58" s="474">
        <v>1.8206759620534212</v>
      </c>
      <c r="J58" s="474">
        <v>-3.2594646275259764E-2</v>
      </c>
      <c r="K58" s="467">
        <v>-1.7587634600569377E-2</v>
      </c>
      <c r="L58" s="468">
        <v>5500684.893956895</v>
      </c>
      <c r="M58" s="468">
        <v>278009.61517683789</v>
      </c>
      <c r="N58" s="467">
        <v>5.3231265651610071E-2</v>
      </c>
      <c r="O58" s="466">
        <v>1316692.1695866585</v>
      </c>
      <c r="P58" s="466">
        <v>106857.11090067308</v>
      </c>
      <c r="Q58" s="467">
        <v>8.832370175876017E-2</v>
      </c>
    </row>
    <row r="59" spans="1:17" x14ac:dyDescent="0.25">
      <c r="A59" s="478" t="s">
        <v>112</v>
      </c>
      <c r="B59" s="478" t="s">
        <v>444</v>
      </c>
      <c r="C59" s="247" t="s">
        <v>167</v>
      </c>
      <c r="D59" s="462">
        <v>73001563.605275005</v>
      </c>
      <c r="E59" s="462">
        <v>1721204.6036007553</v>
      </c>
      <c r="F59" s="463">
        <v>2.4146968782246554E-2</v>
      </c>
      <c r="G59" s="471">
        <v>36.232971040331833</v>
      </c>
      <c r="H59" s="471">
        <v>0.35844095029069933</v>
      </c>
      <c r="I59" s="472">
        <v>2.6013074294655762</v>
      </c>
      <c r="J59" s="472">
        <v>0.16496487916846814</v>
      </c>
      <c r="K59" s="463">
        <v>6.7710051342472724E-2</v>
      </c>
      <c r="L59" s="464">
        <v>189899509.76900569</v>
      </c>
      <c r="M59" s="464">
        <v>16236138.132773221</v>
      </c>
      <c r="N59" s="463">
        <v>9.3492012620730286E-2</v>
      </c>
      <c r="O59" s="462">
        <v>42682717.856152773</v>
      </c>
      <c r="P59" s="462">
        <v>1223983.0474298298</v>
      </c>
      <c r="Q59" s="463">
        <v>2.9522923289311352E-2</v>
      </c>
    </row>
    <row r="60" spans="1:17" x14ac:dyDescent="0.25">
      <c r="A60" s="478" t="s">
        <v>112</v>
      </c>
      <c r="B60" s="478" t="s">
        <v>444</v>
      </c>
      <c r="C60" s="248" t="s">
        <v>168</v>
      </c>
      <c r="D60" s="466">
        <v>1253470.4096426354</v>
      </c>
      <c r="E60" s="466">
        <v>305273.24947760382</v>
      </c>
      <c r="F60" s="467">
        <v>0.32195123788861774</v>
      </c>
      <c r="G60" s="473">
        <v>0.62213677090627018</v>
      </c>
      <c r="H60" s="473">
        <v>0.14492077438143514</v>
      </c>
      <c r="I60" s="474">
        <v>3.3206745083610536</v>
      </c>
      <c r="J60" s="474">
        <v>0.37141721876649747</v>
      </c>
      <c r="K60" s="467">
        <v>0.12593584834965599</v>
      </c>
      <c r="L60" s="468">
        <v>4162367.2362851868</v>
      </c>
      <c r="M60" s="468">
        <v>1365889.8496956108</v>
      </c>
      <c r="N60" s="467">
        <v>0.48843228850899884</v>
      </c>
      <c r="O60" s="466">
        <v>798646.61899006367</v>
      </c>
      <c r="P60" s="466">
        <v>172538.60470688948</v>
      </c>
      <c r="Q60" s="467">
        <v>0.27557322502001108</v>
      </c>
    </row>
    <row r="61" spans="1:17" x14ac:dyDescent="0.25">
      <c r="A61" s="478" t="s">
        <v>112</v>
      </c>
      <c r="B61" s="478" t="s">
        <v>444</v>
      </c>
      <c r="C61" s="247" t="s">
        <v>169</v>
      </c>
      <c r="D61" s="462">
        <v>74628.165875285864</v>
      </c>
      <c r="E61" s="462">
        <v>-8961.7241042852402</v>
      </c>
      <c r="F61" s="463">
        <v>-0.10721062207972082</v>
      </c>
      <c r="G61" s="471">
        <v>3.704030488405765E-2</v>
      </c>
      <c r="H61" s="471">
        <v>-5.0294611117184945E-3</v>
      </c>
      <c r="I61" s="472">
        <v>3.3528258078792508</v>
      </c>
      <c r="J61" s="472">
        <v>4.2127586066543543E-2</v>
      </c>
      <c r="K61" s="463">
        <v>1.2724683206999585E-2</v>
      </c>
      <c r="L61" s="464">
        <v>250215.24054135205</v>
      </c>
      <c r="M61" s="464">
        <v>-26525.659575533849</v>
      </c>
      <c r="N61" s="463">
        <v>-9.5850160075111115E-2</v>
      </c>
      <c r="O61" s="462">
        <v>70022.840959191322</v>
      </c>
      <c r="P61" s="462">
        <v>-9300.4029177427292</v>
      </c>
      <c r="Q61" s="463">
        <v>-0.11724688077774313</v>
      </c>
    </row>
    <row r="62" spans="1:17" x14ac:dyDescent="0.25">
      <c r="A62" s="478" t="s">
        <v>112</v>
      </c>
      <c r="B62" s="478" t="s">
        <v>444</v>
      </c>
      <c r="C62" s="248" t="s">
        <v>170</v>
      </c>
      <c r="D62" s="466">
        <v>114823163.45553291</v>
      </c>
      <c r="E62" s="466">
        <v>-352722.57631984353</v>
      </c>
      <c r="F62" s="467">
        <v>-3.0624689635319626E-3</v>
      </c>
      <c r="G62" s="473">
        <v>56.990345833400589</v>
      </c>
      <c r="H62" s="473">
        <v>-0.97626442174416184</v>
      </c>
      <c r="I62" s="474">
        <v>2.1772966819549358</v>
      </c>
      <c r="J62" s="474">
        <v>5.3983680436169301E-2</v>
      </c>
      <c r="K62" s="467">
        <v>2.5424268771281375E-2</v>
      </c>
      <c r="L62" s="468">
        <v>250004092.80330104</v>
      </c>
      <c r="M62" s="468">
        <v>5449636.5304244161</v>
      </c>
      <c r="N62" s="467">
        <v>2.2283938773716927E-2</v>
      </c>
      <c r="O62" s="466">
        <v>56337409.447915316</v>
      </c>
      <c r="P62" s="466">
        <v>535931.29604001343</v>
      </c>
      <c r="Q62" s="467">
        <v>9.6042490950036339E-3</v>
      </c>
    </row>
    <row r="63" spans="1:17" x14ac:dyDescent="0.25">
      <c r="A63" s="478" t="s">
        <v>112</v>
      </c>
      <c r="B63" s="478" t="s">
        <v>444</v>
      </c>
      <c r="C63" s="247" t="s">
        <v>171</v>
      </c>
      <c r="D63" s="462">
        <v>426738.53570722166</v>
      </c>
      <c r="E63" s="462">
        <v>-69023.532569509116</v>
      </c>
      <c r="F63" s="463">
        <v>-0.13922713532609493</v>
      </c>
      <c r="G63" s="471">
        <v>0.21180375107686195</v>
      </c>
      <c r="H63" s="471">
        <v>-3.7707214987111742E-2</v>
      </c>
      <c r="I63" s="472">
        <v>6.3246696063514296</v>
      </c>
      <c r="J63" s="472">
        <v>0.53925162943069349</v>
      </c>
      <c r="K63" s="463">
        <v>9.3208758914547413E-2</v>
      </c>
      <c r="L63" s="464">
        <v>2698980.2466463791</v>
      </c>
      <c r="M63" s="464">
        <v>-169210.53543722443</v>
      </c>
      <c r="N63" s="463">
        <v>-5.8995564902520559E-2</v>
      </c>
      <c r="O63" s="462">
        <v>656072.27342665195</v>
      </c>
      <c r="P63" s="462">
        <v>-96597.305933800759</v>
      </c>
      <c r="Q63" s="463">
        <v>-0.12833959094757091</v>
      </c>
    </row>
    <row r="64" spans="1:17" x14ac:dyDescent="0.25">
      <c r="A64" s="478" t="s">
        <v>112</v>
      </c>
      <c r="B64" s="478" t="s">
        <v>444</v>
      </c>
      <c r="C64" s="248" t="s">
        <v>172</v>
      </c>
      <c r="D64" s="466">
        <v>17246.003238558769</v>
      </c>
      <c r="E64" s="466">
        <v>-13553.196267962456</v>
      </c>
      <c r="F64" s="467">
        <v>-0.44005027679673264</v>
      </c>
      <c r="G64" s="473">
        <v>8.5597335871175264E-3</v>
      </c>
      <c r="H64" s="473">
        <v>-6.9411256246033823E-3</v>
      </c>
      <c r="I64" s="474">
        <v>2.9317191196236347</v>
      </c>
      <c r="J64" s="474">
        <v>-5.1997122027322984E-2</v>
      </c>
      <c r="K64" s="467">
        <v>-1.7426966177772923E-2</v>
      </c>
      <c r="L64" s="468">
        <v>50560.437431573868</v>
      </c>
      <c r="M64" s="468">
        <v>-41335.634365881677</v>
      </c>
      <c r="N64" s="467">
        <v>-0.4498085016842493</v>
      </c>
      <c r="O64" s="466">
        <v>27656.914099931717</v>
      </c>
      <c r="P64" s="466">
        <v>-16390.28454208374</v>
      </c>
      <c r="Q64" s="467">
        <v>-0.37210730869157888</v>
      </c>
    </row>
    <row r="65" spans="1:17" x14ac:dyDescent="0.25">
      <c r="A65" s="478" t="s">
        <v>112</v>
      </c>
      <c r="B65" s="478" t="s">
        <v>451</v>
      </c>
      <c r="C65" s="247" t="s">
        <v>37</v>
      </c>
      <c r="D65" s="462">
        <v>84270810.639197975</v>
      </c>
      <c r="E65" s="462">
        <v>8391886.1018587053</v>
      </c>
      <c r="F65" s="463">
        <v>0.1105957438514978</v>
      </c>
      <c r="G65" s="471">
        <v>3.6379554824480391</v>
      </c>
      <c r="H65" s="471">
        <v>0.29024509797870879</v>
      </c>
      <c r="I65" s="472">
        <v>6.3493545544515451</v>
      </c>
      <c r="J65" s="472">
        <v>-0.33878798733873872</v>
      </c>
      <c r="K65" s="463">
        <v>-5.0655018971538228E-2</v>
      </c>
      <c r="L65" s="464">
        <v>535065255.33931541</v>
      </c>
      <c r="M65" s="464">
        <v>27576192.115841985</v>
      </c>
      <c r="N65" s="463">
        <v>5.4338495376990564E-2</v>
      </c>
      <c r="O65" s="462">
        <v>134264421.33969808</v>
      </c>
      <c r="P65" s="462">
        <v>7752905.9025035501</v>
      </c>
      <c r="Q65" s="463">
        <v>6.1282215106753732E-2</v>
      </c>
    </row>
    <row r="66" spans="1:17" x14ac:dyDescent="0.25">
      <c r="A66" s="478" t="s">
        <v>112</v>
      </c>
      <c r="B66" s="478" t="s">
        <v>451</v>
      </c>
      <c r="C66" s="248" t="s">
        <v>166</v>
      </c>
      <c r="D66" s="466">
        <v>28997141.394304749</v>
      </c>
      <c r="E66" s="466">
        <v>334015.47049480304</v>
      </c>
      <c r="F66" s="467">
        <v>1.1653141788605211E-2</v>
      </c>
      <c r="G66" s="473">
        <v>1.2518012905130862</v>
      </c>
      <c r="H66" s="473">
        <v>-1.2790226717389386E-2</v>
      </c>
      <c r="I66" s="474">
        <v>1.8800546030848582</v>
      </c>
      <c r="J66" s="474">
        <v>4.5912892116871218E-2</v>
      </c>
      <c r="K66" s="467">
        <v>2.5032358100967139E-2</v>
      </c>
      <c r="L66" s="468">
        <v>54516209.154665127</v>
      </c>
      <c r="M66" s="468">
        <v>1943974.3310774937</v>
      </c>
      <c r="N66" s="467">
        <v>3.6977205507826134E-2</v>
      </c>
      <c r="O66" s="466">
        <v>12232992.717541976</v>
      </c>
      <c r="P66" s="466">
        <v>546983.29448438622</v>
      </c>
      <c r="Q66" s="467">
        <v>4.6806679224914625E-2</v>
      </c>
    </row>
    <row r="67" spans="1:17" x14ac:dyDescent="0.25">
      <c r="A67" s="478" t="s">
        <v>112</v>
      </c>
      <c r="B67" s="478" t="s">
        <v>451</v>
      </c>
      <c r="C67" s="247" t="s">
        <v>167</v>
      </c>
      <c r="D67" s="462">
        <v>795780523.30322123</v>
      </c>
      <c r="E67" s="462">
        <v>14530430.256506562</v>
      </c>
      <c r="F67" s="463">
        <v>1.859894851319745E-2</v>
      </c>
      <c r="G67" s="471">
        <v>34.353699645434858</v>
      </c>
      <c r="H67" s="471">
        <v>-0.11435673922179745</v>
      </c>
      <c r="I67" s="472">
        <v>2.4641833160869826</v>
      </c>
      <c r="J67" s="472">
        <v>0.10037585253375747</v>
      </c>
      <c r="K67" s="463">
        <v>4.2463632965636981E-2</v>
      </c>
      <c r="L67" s="464">
        <v>1960949088.790766</v>
      </c>
      <c r="M67" s="464">
        <v>114224287.94529033</v>
      </c>
      <c r="N67" s="463">
        <v>6.1852360402045642E-2</v>
      </c>
      <c r="O67" s="462">
        <v>454421985.50030637</v>
      </c>
      <c r="P67" s="462">
        <v>11385057.110110044</v>
      </c>
      <c r="Q67" s="463">
        <v>2.5697761022943154E-2</v>
      </c>
    </row>
    <row r="68" spans="1:17" x14ac:dyDescent="0.25">
      <c r="A68" s="478" t="s">
        <v>112</v>
      </c>
      <c r="B68" s="478" t="s">
        <v>451</v>
      </c>
      <c r="C68" s="248" t="s">
        <v>168</v>
      </c>
      <c r="D68" s="466">
        <v>12555446.798993476</v>
      </c>
      <c r="E68" s="466">
        <v>7106169.1895976439</v>
      </c>
      <c r="F68" s="467">
        <v>1.3040571060914465</v>
      </c>
      <c r="G68" s="473">
        <v>0.54201634196380988</v>
      </c>
      <c r="H68" s="473">
        <v>0.30159908049018913</v>
      </c>
      <c r="I68" s="474">
        <v>3.3173996800621395</v>
      </c>
      <c r="J68" s="474">
        <v>-0.45178443211630448</v>
      </c>
      <c r="K68" s="467">
        <v>-0.11986265957573253</v>
      </c>
      <c r="L68" s="468">
        <v>41651435.19401817</v>
      </c>
      <c r="M68" s="468">
        <v>21112104.605833668</v>
      </c>
      <c r="N68" s="467">
        <v>1.0278866935409601</v>
      </c>
      <c r="O68" s="466">
        <v>8696384.0116300974</v>
      </c>
      <c r="P68" s="466">
        <v>3877444.9636684004</v>
      </c>
      <c r="Q68" s="467">
        <v>0.80462627252122487</v>
      </c>
    </row>
    <row r="69" spans="1:17" x14ac:dyDescent="0.25">
      <c r="A69" s="478" t="s">
        <v>112</v>
      </c>
      <c r="B69" s="478" t="s">
        <v>451</v>
      </c>
      <c r="C69" s="247" t="s">
        <v>169</v>
      </c>
      <c r="D69" s="462">
        <v>1032245.3287333923</v>
      </c>
      <c r="E69" s="462">
        <v>79172.311152927927</v>
      </c>
      <c r="F69" s="463">
        <v>8.3070561953290961E-2</v>
      </c>
      <c r="G69" s="471">
        <v>4.4561842047242499E-2</v>
      </c>
      <c r="H69" s="471">
        <v>2.5131116841550227E-3</v>
      </c>
      <c r="I69" s="472">
        <v>3.2642004396670101</v>
      </c>
      <c r="J69" s="472">
        <v>-7.5900273600778334E-2</v>
      </c>
      <c r="K69" s="463">
        <v>-2.2723947604119183E-2</v>
      </c>
      <c r="L69" s="464">
        <v>3369455.6558957566</v>
      </c>
      <c r="M69" s="464">
        <v>186095.79007896408</v>
      </c>
      <c r="N69" s="463">
        <v>5.8458923251900483E-2</v>
      </c>
      <c r="O69" s="462">
        <v>945949.57388327143</v>
      </c>
      <c r="P69" s="462">
        <v>39404.591066714958</v>
      </c>
      <c r="Q69" s="463">
        <v>4.3466779711568551E-2</v>
      </c>
    </row>
    <row r="70" spans="1:17" x14ac:dyDescent="0.25">
      <c r="A70" s="478" t="s">
        <v>112</v>
      </c>
      <c r="B70" s="478" t="s">
        <v>451</v>
      </c>
      <c r="C70" s="248" t="s">
        <v>170</v>
      </c>
      <c r="D70" s="466">
        <v>1387642152.1128197</v>
      </c>
      <c r="E70" s="466">
        <v>20103403.42918992</v>
      </c>
      <c r="F70" s="467">
        <v>1.4700426915537952E-2</v>
      </c>
      <c r="G70" s="473">
        <v>59.904257911655868</v>
      </c>
      <c r="H70" s="473">
        <v>-0.43033035572965872</v>
      </c>
      <c r="I70" s="474">
        <v>2.1877573705805351</v>
      </c>
      <c r="J70" s="474">
        <v>3.6779008497118681E-2</v>
      </c>
      <c r="K70" s="467">
        <v>1.7098734764349231E-2</v>
      </c>
      <c r="L70" s="468">
        <v>3035824346.0130572</v>
      </c>
      <c r="M70" s="468">
        <v>94278088.283938408</v>
      </c>
      <c r="N70" s="467">
        <v>3.2050520380638631E-2</v>
      </c>
      <c r="O70" s="466">
        <v>671780941.42321479</v>
      </c>
      <c r="P70" s="466">
        <v>14098080.485697508</v>
      </c>
      <c r="Q70" s="467">
        <v>2.1435985826969706E-2</v>
      </c>
    </row>
    <row r="71" spans="1:17" x14ac:dyDescent="0.25">
      <c r="A71" s="478" t="s">
        <v>112</v>
      </c>
      <c r="B71" s="478" t="s">
        <v>451</v>
      </c>
      <c r="C71" s="247" t="s">
        <v>171</v>
      </c>
      <c r="D71" s="462">
        <v>5796355.5587278549</v>
      </c>
      <c r="E71" s="462">
        <v>-533318.78852274455</v>
      </c>
      <c r="F71" s="463">
        <v>-8.425690790149426E-2</v>
      </c>
      <c r="G71" s="471">
        <v>0.25022760933646165</v>
      </c>
      <c r="H71" s="471">
        <v>-2.9031969944641856E-2</v>
      </c>
      <c r="I71" s="472">
        <v>6.1038563691160572</v>
      </c>
      <c r="J71" s="472">
        <v>0.21291180446729996</v>
      </c>
      <c r="K71" s="463">
        <v>3.6142218303151633E-2</v>
      </c>
      <c r="L71" s="464">
        <v>35380121.794802278</v>
      </c>
      <c r="M71" s="464">
        <v>-1907638.8971303105</v>
      </c>
      <c r="N71" s="463">
        <v>-5.1159921157266995E-2</v>
      </c>
      <c r="O71" s="462">
        <v>8900397.686222719</v>
      </c>
      <c r="P71" s="462">
        <v>-852252.5655194521</v>
      </c>
      <c r="Q71" s="463">
        <v>-8.7386766009291614E-2</v>
      </c>
    </row>
    <row r="72" spans="1:17" x14ac:dyDescent="0.25">
      <c r="A72" s="478" t="s">
        <v>112</v>
      </c>
      <c r="B72" s="478" t="s">
        <v>451</v>
      </c>
      <c r="C72" s="248" t="s">
        <v>172</v>
      </c>
      <c r="D72" s="466">
        <v>224186.54810225964</v>
      </c>
      <c r="E72" s="466">
        <v>-191724.2702904591</v>
      </c>
      <c r="F72" s="467">
        <v>-0.46097447292036003</v>
      </c>
      <c r="G72" s="473">
        <v>9.6780922786134302E-3</v>
      </c>
      <c r="H72" s="473">
        <v>-8.6715215863179471E-3</v>
      </c>
      <c r="I72" s="474">
        <v>3.0256448879291593</v>
      </c>
      <c r="J72" s="474">
        <v>0.16002472189436423</v>
      </c>
      <c r="K72" s="467">
        <v>5.5842963345624767E-2</v>
      </c>
      <c r="L72" s="468">
        <v>678308.88320808648</v>
      </c>
      <c r="M72" s="468">
        <v>-513533.5452501236</v>
      </c>
      <c r="N72" s="467">
        <v>-0.43087369016929555</v>
      </c>
      <c r="O72" s="466">
        <v>321181.86907494068</v>
      </c>
      <c r="P72" s="466">
        <v>-326194.92009915062</v>
      </c>
      <c r="Q72" s="467">
        <v>-0.50387181862868879</v>
      </c>
    </row>
    <row r="73" spans="1:17" x14ac:dyDescent="0.25">
      <c r="A73" s="478" t="s">
        <v>112</v>
      </c>
      <c r="B73" s="478" t="s">
        <v>452</v>
      </c>
      <c r="C73" s="247" t="s">
        <v>37</v>
      </c>
      <c r="D73" s="462">
        <v>84270810.639197975</v>
      </c>
      <c r="E73" s="462">
        <v>8391886.1018586904</v>
      </c>
      <c r="F73" s="463">
        <v>0.11059574385149758</v>
      </c>
      <c r="G73" s="471">
        <v>3.63795548244804</v>
      </c>
      <c r="H73" s="471">
        <v>0.29024509797870746</v>
      </c>
      <c r="I73" s="472">
        <v>6.3493545544515433</v>
      </c>
      <c r="J73" s="472">
        <v>-0.33878798733873783</v>
      </c>
      <c r="K73" s="463">
        <v>-5.065501897153811E-2</v>
      </c>
      <c r="L73" s="464">
        <v>535065255.33931524</v>
      </c>
      <c r="M73" s="464">
        <v>27576192.115841925</v>
      </c>
      <c r="N73" s="463">
        <v>5.433849537699046E-2</v>
      </c>
      <c r="O73" s="462">
        <v>134264421.33969805</v>
      </c>
      <c r="P73" s="462">
        <v>7752905.9025035053</v>
      </c>
      <c r="Q73" s="463">
        <v>6.1282215106753371E-2</v>
      </c>
    </row>
    <row r="74" spans="1:17" x14ac:dyDescent="0.25">
      <c r="A74" s="478" t="s">
        <v>112</v>
      </c>
      <c r="B74" s="478" t="s">
        <v>452</v>
      </c>
      <c r="C74" s="248" t="s">
        <v>166</v>
      </c>
      <c r="D74" s="466">
        <v>28997141.394304749</v>
      </c>
      <c r="E74" s="466">
        <v>334015.47049481422</v>
      </c>
      <c r="F74" s="467">
        <v>1.1653141788605607E-2</v>
      </c>
      <c r="G74" s="473">
        <v>1.2518012905130864</v>
      </c>
      <c r="H74" s="473">
        <v>-1.2790226717389164E-2</v>
      </c>
      <c r="I74" s="474">
        <v>1.8800546030848588</v>
      </c>
      <c r="J74" s="474">
        <v>4.5912892116871662E-2</v>
      </c>
      <c r="K74" s="467">
        <v>2.5032358100967378E-2</v>
      </c>
      <c r="L74" s="468">
        <v>54516209.154665142</v>
      </c>
      <c r="M74" s="468">
        <v>1943974.3310775235</v>
      </c>
      <c r="N74" s="467">
        <v>3.6977205507826717E-2</v>
      </c>
      <c r="O74" s="466">
        <v>12232992.717541974</v>
      </c>
      <c r="P74" s="466">
        <v>546983.2944843825</v>
      </c>
      <c r="Q74" s="467">
        <v>4.6806679224914299E-2</v>
      </c>
    </row>
    <row r="75" spans="1:17" x14ac:dyDescent="0.25">
      <c r="A75" s="478" t="s">
        <v>112</v>
      </c>
      <c r="B75" s="478" t="s">
        <v>452</v>
      </c>
      <c r="C75" s="247" t="s">
        <v>167</v>
      </c>
      <c r="D75" s="462">
        <v>795780523.30322146</v>
      </c>
      <c r="E75" s="462">
        <v>14530430.256506801</v>
      </c>
      <c r="F75" s="463">
        <v>1.8598948513197756E-2</v>
      </c>
      <c r="G75" s="471">
        <v>34.353699645434872</v>
      </c>
      <c r="H75" s="471">
        <v>-0.11435673922179745</v>
      </c>
      <c r="I75" s="472">
        <v>2.4641833160869826</v>
      </c>
      <c r="J75" s="472">
        <v>0.10037585253375614</v>
      </c>
      <c r="K75" s="463">
        <v>4.2463632965636391E-2</v>
      </c>
      <c r="L75" s="464">
        <v>1960949088.7907667</v>
      </c>
      <c r="M75" s="464">
        <v>114224287.94529009</v>
      </c>
      <c r="N75" s="463">
        <v>6.1852360402045482E-2</v>
      </c>
      <c r="O75" s="462">
        <v>454421985.50030631</v>
      </c>
      <c r="P75" s="462">
        <v>11385057.110109985</v>
      </c>
      <c r="Q75" s="463">
        <v>2.5697761022943019E-2</v>
      </c>
    </row>
    <row r="76" spans="1:17" x14ac:dyDescent="0.25">
      <c r="A76" s="478" t="s">
        <v>112</v>
      </c>
      <c r="B76" s="478" t="s">
        <v>452</v>
      </c>
      <c r="C76" s="248" t="s">
        <v>168</v>
      </c>
      <c r="D76" s="466">
        <v>12555446.798993474</v>
      </c>
      <c r="E76" s="466">
        <v>7106169.1895976411</v>
      </c>
      <c r="F76" s="467">
        <v>1.3040571060914457</v>
      </c>
      <c r="G76" s="473">
        <v>0.54201634196380988</v>
      </c>
      <c r="H76" s="473">
        <v>0.30159908049018891</v>
      </c>
      <c r="I76" s="474">
        <v>3.3173996800621399</v>
      </c>
      <c r="J76" s="474">
        <v>-0.4517844321163027</v>
      </c>
      <c r="K76" s="467">
        <v>-0.1198626595757321</v>
      </c>
      <c r="L76" s="468">
        <v>41651435.19401817</v>
      </c>
      <c r="M76" s="468">
        <v>21112104.605833672</v>
      </c>
      <c r="N76" s="467">
        <v>1.0278866935409603</v>
      </c>
      <c r="O76" s="466">
        <v>8696384.0116300937</v>
      </c>
      <c r="P76" s="466">
        <v>3877444.9636683967</v>
      </c>
      <c r="Q76" s="467">
        <v>0.8046262725212241</v>
      </c>
    </row>
    <row r="77" spans="1:17" x14ac:dyDescent="0.25">
      <c r="A77" s="478" t="s">
        <v>112</v>
      </c>
      <c r="B77" s="478" t="s">
        <v>452</v>
      </c>
      <c r="C77" s="247" t="s">
        <v>169</v>
      </c>
      <c r="D77" s="462">
        <v>1032245.3287333924</v>
      </c>
      <c r="E77" s="462">
        <v>79172.311152928043</v>
      </c>
      <c r="F77" s="463">
        <v>8.3070561953291086E-2</v>
      </c>
      <c r="G77" s="471">
        <v>4.4561842047242513E-2</v>
      </c>
      <c r="H77" s="471">
        <v>2.5131116841550158E-3</v>
      </c>
      <c r="I77" s="472">
        <v>3.2642004396670097</v>
      </c>
      <c r="J77" s="472">
        <v>-7.590027360077789E-2</v>
      </c>
      <c r="K77" s="463">
        <v>-2.2723947604119055E-2</v>
      </c>
      <c r="L77" s="464">
        <v>3369455.6558957566</v>
      </c>
      <c r="M77" s="464">
        <v>186095.79007896502</v>
      </c>
      <c r="N77" s="463">
        <v>5.8458923251900788E-2</v>
      </c>
      <c r="O77" s="462">
        <v>945949.57388327154</v>
      </c>
      <c r="P77" s="462">
        <v>39404.591066715075</v>
      </c>
      <c r="Q77" s="463">
        <v>4.3466779711568683E-2</v>
      </c>
    </row>
    <row r="78" spans="1:17" x14ac:dyDescent="0.25">
      <c r="A78" s="478" t="s">
        <v>112</v>
      </c>
      <c r="B78" s="478" t="s">
        <v>452</v>
      </c>
      <c r="C78" s="248" t="s">
        <v>170</v>
      </c>
      <c r="D78" s="466">
        <v>1387642152.1128192</v>
      </c>
      <c r="E78" s="466">
        <v>20103403.429188967</v>
      </c>
      <c r="F78" s="467">
        <v>1.4700426915537249E-2</v>
      </c>
      <c r="G78" s="473">
        <v>59.904257911655854</v>
      </c>
      <c r="H78" s="473">
        <v>-0.43033035572971556</v>
      </c>
      <c r="I78" s="474">
        <v>2.1877573705805369</v>
      </c>
      <c r="J78" s="474">
        <v>3.6779008497121346E-2</v>
      </c>
      <c r="K78" s="467">
        <v>1.7098734764350476E-2</v>
      </c>
      <c r="L78" s="468">
        <v>3035824346.0130587</v>
      </c>
      <c r="M78" s="468">
        <v>94278088.283939838</v>
      </c>
      <c r="N78" s="467">
        <v>3.2050520380639116E-2</v>
      </c>
      <c r="O78" s="466">
        <v>671780941.42321455</v>
      </c>
      <c r="P78" s="466">
        <v>14098080.485697269</v>
      </c>
      <c r="Q78" s="467">
        <v>2.1435985826969341E-2</v>
      </c>
    </row>
    <row r="79" spans="1:17" x14ac:dyDescent="0.25">
      <c r="A79" s="478" t="s">
        <v>112</v>
      </c>
      <c r="B79" s="478" t="s">
        <v>452</v>
      </c>
      <c r="C79" s="247" t="s">
        <v>171</v>
      </c>
      <c r="D79" s="462">
        <v>5796355.5587278567</v>
      </c>
      <c r="E79" s="462">
        <v>-533318.78852274362</v>
      </c>
      <c r="F79" s="463">
        <v>-8.4256907901494094E-2</v>
      </c>
      <c r="G79" s="471">
        <v>0.25022760933646176</v>
      </c>
      <c r="H79" s="471">
        <v>-2.9031969944641856E-2</v>
      </c>
      <c r="I79" s="472">
        <v>6.1038563691160537</v>
      </c>
      <c r="J79" s="472">
        <v>0.21291180446729729</v>
      </c>
      <c r="K79" s="463">
        <v>3.6142218303151188E-2</v>
      </c>
      <c r="L79" s="464">
        <v>35380121.794802271</v>
      </c>
      <c r="M79" s="464">
        <v>-1907638.897130318</v>
      </c>
      <c r="N79" s="463">
        <v>-5.1159921157267189E-2</v>
      </c>
      <c r="O79" s="462">
        <v>8900397.6862227153</v>
      </c>
      <c r="P79" s="462">
        <v>-852252.56551945955</v>
      </c>
      <c r="Q79" s="463">
        <v>-8.7386766009292349E-2</v>
      </c>
    </row>
    <row r="80" spans="1:17" x14ac:dyDescent="0.25">
      <c r="A80" s="478" t="s">
        <v>112</v>
      </c>
      <c r="B80" s="478" t="s">
        <v>452</v>
      </c>
      <c r="C80" s="248" t="s">
        <v>172</v>
      </c>
      <c r="D80" s="466">
        <v>224186.54810225964</v>
      </c>
      <c r="E80" s="466">
        <v>-191724.2702904591</v>
      </c>
      <c r="F80" s="467">
        <v>-0.46097447292036003</v>
      </c>
      <c r="G80" s="473">
        <v>9.6780922786134337E-3</v>
      </c>
      <c r="H80" s="473">
        <v>-8.6715215863179505E-3</v>
      </c>
      <c r="I80" s="474">
        <v>3.0256448879291593</v>
      </c>
      <c r="J80" s="474">
        <v>0.16002472189436423</v>
      </c>
      <c r="K80" s="467">
        <v>5.5842963345624767E-2</v>
      </c>
      <c r="L80" s="468">
        <v>678308.88320808648</v>
      </c>
      <c r="M80" s="468">
        <v>-513533.5452501236</v>
      </c>
      <c r="N80" s="467">
        <v>-0.43087369016929555</v>
      </c>
      <c r="O80" s="466">
        <v>321181.86907494068</v>
      </c>
      <c r="P80" s="466">
        <v>-326194.92009915074</v>
      </c>
      <c r="Q80" s="467">
        <v>-0.50387181862868891</v>
      </c>
    </row>
    <row r="81" spans="1:17" x14ac:dyDescent="0.25">
      <c r="A81" s="478" t="s">
        <v>113</v>
      </c>
      <c r="B81" s="478" t="s">
        <v>444</v>
      </c>
      <c r="C81" s="247" t="s">
        <v>37</v>
      </c>
      <c r="D81" s="462">
        <v>39333.325840008096</v>
      </c>
      <c r="E81" s="462">
        <v>-244.0352535925922</v>
      </c>
      <c r="F81" s="463">
        <v>-6.1660314596379334E-3</v>
      </c>
      <c r="G81" s="471">
        <v>3.4651033817912973</v>
      </c>
      <c r="H81" s="471">
        <v>0.13651962004177598</v>
      </c>
      <c r="I81" s="472">
        <v>9.4516931995689575</v>
      </c>
      <c r="J81" s="472">
        <v>-0.37335619094912431</v>
      </c>
      <c r="K81" s="463">
        <v>-3.8000439092900781E-2</v>
      </c>
      <c r="L81" s="464">
        <v>371766.52835843444</v>
      </c>
      <c r="M81" s="464">
        <v>-17082.999132561032</v>
      </c>
      <c r="N81" s="463">
        <v>-4.3932158649611884E-2</v>
      </c>
      <c r="O81" s="462">
        <v>94452.276557207108</v>
      </c>
      <c r="P81" s="462">
        <v>-1138.1747179851664</v>
      </c>
      <c r="Q81" s="463">
        <v>-1.1906782558317586E-2</v>
      </c>
    </row>
    <row r="82" spans="1:17" x14ac:dyDescent="0.25">
      <c r="A82" s="478" t="s">
        <v>113</v>
      </c>
      <c r="B82" s="478" t="s">
        <v>444</v>
      </c>
      <c r="C82" s="248" t="s">
        <v>166</v>
      </c>
      <c r="D82" s="466">
        <v>12.31379771232605</v>
      </c>
      <c r="E82" s="466">
        <v>-228.14547035098076</v>
      </c>
      <c r="F82" s="467">
        <v>-0.94879050488881911</v>
      </c>
      <c r="G82" s="473">
        <v>1.0847946667218863E-3</v>
      </c>
      <c r="H82" s="473">
        <v>-1.9138605603568344E-2</v>
      </c>
      <c r="I82" s="474">
        <v>3.6400925313175425</v>
      </c>
      <c r="J82" s="474">
        <v>2.0345796369482416</v>
      </c>
      <c r="K82" s="467">
        <v>1.2672459025920766</v>
      </c>
      <c r="L82" s="468">
        <v>44.823363084793094</v>
      </c>
      <c r="M82" s="468">
        <v>-341.23709236145021</v>
      </c>
      <c r="N82" s="467">
        <v>-0.88389548203536616</v>
      </c>
      <c r="O82" s="466">
        <v>11.282551765441895</v>
      </c>
      <c r="P82" s="466">
        <v>-110.44250273704529</v>
      </c>
      <c r="Q82" s="467">
        <v>-0.90731117918528958</v>
      </c>
    </row>
    <row r="83" spans="1:17" x14ac:dyDescent="0.25">
      <c r="A83" s="478" t="s">
        <v>113</v>
      </c>
      <c r="B83" s="478" t="s">
        <v>444</v>
      </c>
      <c r="C83" s="247" t="s">
        <v>167</v>
      </c>
      <c r="D83" s="462">
        <v>208992.23161323369</v>
      </c>
      <c r="E83" s="462">
        <v>-38286.949698985816</v>
      </c>
      <c r="F83" s="463">
        <v>-0.15483288765277806</v>
      </c>
      <c r="G83" s="471">
        <v>18.41135152101791</v>
      </c>
      <c r="H83" s="471">
        <v>-2.3856254575117646</v>
      </c>
      <c r="I83" s="472">
        <v>2.6819546823427318</v>
      </c>
      <c r="J83" s="472">
        <v>0.22167961582162565</v>
      </c>
      <c r="K83" s="463">
        <v>9.0103589975850329E-2</v>
      </c>
      <c r="L83" s="464">
        <v>560507.69414836878</v>
      </c>
      <c r="M83" s="464">
        <v>-47867.110103836749</v>
      </c>
      <c r="N83" s="463">
        <v>-7.8680296700770577E-2</v>
      </c>
      <c r="O83" s="462">
        <v>139432.34759831429</v>
      </c>
      <c r="P83" s="462">
        <v>-17133.38004865768</v>
      </c>
      <c r="Q83" s="463">
        <v>-0.10943250675710091</v>
      </c>
    </row>
    <row r="84" spans="1:17" x14ac:dyDescent="0.25">
      <c r="A84" s="478" t="s">
        <v>113</v>
      </c>
      <c r="B84" s="478" t="s">
        <v>444</v>
      </c>
      <c r="C84" s="248" t="s">
        <v>168</v>
      </c>
      <c r="D84" s="465"/>
      <c r="E84" s="466">
        <v>-1.0562999763898552E-2</v>
      </c>
      <c r="F84" s="467">
        <v>-1</v>
      </c>
      <c r="G84" s="465"/>
      <c r="H84" s="473">
        <v>-8.8838236097458711E-7</v>
      </c>
      <c r="I84" s="465"/>
      <c r="J84" s="474">
        <v>-5.2920565406227356</v>
      </c>
      <c r="K84" s="467">
        <v>-1</v>
      </c>
      <c r="L84" s="465"/>
      <c r="M84" s="468">
        <v>-5.5899991989135742E-2</v>
      </c>
      <c r="N84" s="467">
        <v>-1</v>
      </c>
      <c r="O84" s="465"/>
      <c r="P84" s="466">
        <v>-9.9999997764825821E-3</v>
      </c>
      <c r="Q84" s="467">
        <v>-1</v>
      </c>
    </row>
    <row r="85" spans="1:17" x14ac:dyDescent="0.25">
      <c r="A85" s="478" t="s">
        <v>113</v>
      </c>
      <c r="B85" s="478" t="s">
        <v>444</v>
      </c>
      <c r="C85" s="247" t="s">
        <v>169</v>
      </c>
      <c r="D85" s="461"/>
      <c r="E85" s="461"/>
      <c r="F85" s="461"/>
      <c r="G85" s="461"/>
      <c r="H85" s="461"/>
      <c r="I85" s="461"/>
      <c r="J85" s="461"/>
      <c r="K85" s="461"/>
      <c r="L85" s="461"/>
      <c r="M85" s="461"/>
      <c r="N85" s="461"/>
      <c r="O85" s="461"/>
      <c r="P85" s="461"/>
      <c r="Q85" s="461"/>
    </row>
    <row r="86" spans="1:17" x14ac:dyDescent="0.25">
      <c r="A86" s="478" t="s">
        <v>113</v>
      </c>
      <c r="B86" s="478" t="s">
        <v>444</v>
      </c>
      <c r="C86" s="248" t="s">
        <v>170</v>
      </c>
      <c r="D86" s="466">
        <v>881223.82139550743</v>
      </c>
      <c r="E86" s="466">
        <v>-14150.113251612405</v>
      </c>
      <c r="F86" s="467">
        <v>-1.5803579604078126E-2</v>
      </c>
      <c r="G86" s="473">
        <v>77.632175220909176</v>
      </c>
      <c r="H86" s="473">
        <v>2.3283384514063101</v>
      </c>
      <c r="I86" s="474">
        <v>2.6585893971787979</v>
      </c>
      <c r="J86" s="474">
        <v>-3.1463392412428792E-2</v>
      </c>
      <c r="K86" s="467">
        <v>-1.1696198875416822E-2</v>
      </c>
      <c r="L86" s="468">
        <v>2342812.308103479</v>
      </c>
      <c r="M86" s="468">
        <v>-65790.842521278653</v>
      </c>
      <c r="N86" s="467">
        <v>-2.731493666950217E-2</v>
      </c>
      <c r="O86" s="466">
        <v>448231.00675725937</v>
      </c>
      <c r="P86" s="466">
        <v>-7189.6707137145568</v>
      </c>
      <c r="Q86" s="467">
        <v>-1.578687808739819E-2</v>
      </c>
    </row>
    <row r="87" spans="1:17" x14ac:dyDescent="0.25">
      <c r="A87" s="478" t="s">
        <v>113</v>
      </c>
      <c r="B87" s="478" t="s">
        <v>444</v>
      </c>
      <c r="C87" s="247" t="s">
        <v>171</v>
      </c>
      <c r="D87" s="462">
        <v>5565.3585895852448</v>
      </c>
      <c r="E87" s="462">
        <v>-978.72092907068509</v>
      </c>
      <c r="F87" s="463">
        <v>-0.14955822683397066</v>
      </c>
      <c r="G87" s="471">
        <v>0.49028508161488094</v>
      </c>
      <c r="H87" s="471">
        <v>-6.0093119950402119E-2</v>
      </c>
      <c r="I87" s="472">
        <v>8.1243975216764976</v>
      </c>
      <c r="J87" s="472">
        <v>-5.5959797309999004E-3</v>
      </c>
      <c r="K87" s="463">
        <v>-6.8831294022942346E-4</v>
      </c>
      <c r="L87" s="464">
        <v>45215.185532467367</v>
      </c>
      <c r="M87" s="464">
        <v>-7988.1384268992479</v>
      </c>
      <c r="N87" s="463">
        <v>-0.15014359691135257</v>
      </c>
      <c r="O87" s="462">
        <v>9893.6126512289047</v>
      </c>
      <c r="P87" s="462">
        <v>-1741.2133774739086</v>
      </c>
      <c r="Q87" s="463">
        <v>-0.14965529980236753</v>
      </c>
    </row>
    <row r="88" spans="1:17" x14ac:dyDescent="0.25">
      <c r="A88" s="478" t="s">
        <v>113</v>
      </c>
      <c r="B88" s="478" t="s">
        <v>444</v>
      </c>
      <c r="C88" s="248" t="s">
        <v>172</v>
      </c>
      <c r="D88" s="465"/>
      <c r="E88" s="465"/>
      <c r="F88" s="465"/>
      <c r="G88" s="465"/>
      <c r="H88" s="465"/>
      <c r="I88" s="465"/>
      <c r="J88" s="465"/>
      <c r="K88" s="465"/>
      <c r="L88" s="465"/>
      <c r="M88" s="465"/>
      <c r="N88" s="465"/>
      <c r="O88" s="465"/>
      <c r="P88" s="465"/>
      <c r="Q88" s="465"/>
    </row>
    <row r="89" spans="1:17" x14ac:dyDescent="0.25">
      <c r="A89" s="478" t="s">
        <v>113</v>
      </c>
      <c r="B89" s="478" t="s">
        <v>451</v>
      </c>
      <c r="C89" s="247" t="s">
        <v>37</v>
      </c>
      <c r="D89" s="462">
        <v>281218.97010158177</v>
      </c>
      <c r="E89" s="462">
        <v>-29445.46561544796</v>
      </c>
      <c r="F89" s="463">
        <v>-9.4782222327722473E-2</v>
      </c>
      <c r="G89" s="471">
        <v>2.2558276983250782</v>
      </c>
      <c r="H89" s="471">
        <v>-3.6495642526590988E-2</v>
      </c>
      <c r="I89" s="472">
        <v>10.13389402759492</v>
      </c>
      <c r="J89" s="472">
        <v>0.11122341072811182</v>
      </c>
      <c r="K89" s="463">
        <v>1.1097183074233505E-2</v>
      </c>
      <c r="L89" s="464">
        <v>2849843.241558814</v>
      </c>
      <c r="M89" s="464">
        <v>-263844.07000776706</v>
      </c>
      <c r="N89" s="463">
        <v>-8.4736854926842325E-2</v>
      </c>
      <c r="O89" s="462">
        <v>672654.44264421542</v>
      </c>
      <c r="P89" s="462">
        <v>-75608.281243875506</v>
      </c>
      <c r="Q89" s="463">
        <v>-0.1010450993081721</v>
      </c>
    </row>
    <row r="90" spans="1:17" x14ac:dyDescent="0.25">
      <c r="A90" s="478" t="s">
        <v>113</v>
      </c>
      <c r="B90" s="478" t="s">
        <v>451</v>
      </c>
      <c r="C90" s="248" t="s">
        <v>166</v>
      </c>
      <c r="D90" s="466">
        <v>699.28685507923365</v>
      </c>
      <c r="E90" s="466">
        <v>-6648.5046019155925</v>
      </c>
      <c r="F90" s="467">
        <v>-0.90483033450635864</v>
      </c>
      <c r="G90" s="473">
        <v>5.6094034345995827E-3</v>
      </c>
      <c r="H90" s="473">
        <v>-4.8608305205605808E-2</v>
      </c>
      <c r="I90" s="474">
        <v>1.9962722376649342</v>
      </c>
      <c r="J90" s="474">
        <v>0.2418569445023151</v>
      </c>
      <c r="K90" s="467">
        <v>0.13785615381083949</v>
      </c>
      <c r="L90" s="468">
        <v>1395.9669349586964</v>
      </c>
      <c r="M90" s="468">
        <v>-11495.110768162669</v>
      </c>
      <c r="N90" s="467">
        <v>-0.891710610461941</v>
      </c>
      <c r="O90" s="466">
        <v>370.63611733913422</v>
      </c>
      <c r="P90" s="466">
        <v>-3417.2649883215699</v>
      </c>
      <c r="Q90" s="467">
        <v>-0.9021526415287745</v>
      </c>
    </row>
    <row r="91" spans="1:17" x14ac:dyDescent="0.25">
      <c r="A91" s="478" t="s">
        <v>113</v>
      </c>
      <c r="B91" s="478" t="s">
        <v>451</v>
      </c>
      <c r="C91" s="247" t="s">
        <v>167</v>
      </c>
      <c r="D91" s="462">
        <v>2457988.0653996891</v>
      </c>
      <c r="E91" s="462">
        <v>-313842.81503674993</v>
      </c>
      <c r="F91" s="463">
        <v>-0.11322581664409979</v>
      </c>
      <c r="G91" s="471">
        <v>19.717011117984693</v>
      </c>
      <c r="H91" s="471">
        <v>-0.73570858085265201</v>
      </c>
      <c r="I91" s="472">
        <v>2.6659802898869529</v>
      </c>
      <c r="J91" s="472">
        <v>0.19831285098361562</v>
      </c>
      <c r="K91" s="463">
        <v>8.0364496389249418E-2</v>
      </c>
      <c r="L91" s="464">
        <v>6552947.7351329336</v>
      </c>
      <c r="M91" s="464">
        <v>-287009.0746668363</v>
      </c>
      <c r="N91" s="463">
        <v>-4.1960655987714944E-2</v>
      </c>
      <c r="O91" s="462">
        <v>1610575.2595922572</v>
      </c>
      <c r="P91" s="462">
        <v>-163456.35303357965</v>
      </c>
      <c r="Q91" s="463">
        <v>-9.2138354170385586E-2</v>
      </c>
    </row>
    <row r="92" spans="1:17" x14ac:dyDescent="0.25">
      <c r="A92" s="478" t="s">
        <v>113</v>
      </c>
      <c r="B92" s="478" t="s">
        <v>451</v>
      </c>
      <c r="C92" s="248" t="s">
        <v>168</v>
      </c>
      <c r="D92" s="465"/>
      <c r="E92" s="466">
        <v>-177.79556295200854</v>
      </c>
      <c r="F92" s="467">
        <v>-1</v>
      </c>
      <c r="G92" s="465"/>
      <c r="H92" s="473">
        <v>-1.311913666313527E-3</v>
      </c>
      <c r="I92" s="465"/>
      <c r="J92" s="474">
        <v>-4.8016071761487726</v>
      </c>
      <c r="K92" s="467">
        <v>-1</v>
      </c>
      <c r="L92" s="465"/>
      <c r="M92" s="468">
        <v>-853.70445095777507</v>
      </c>
      <c r="N92" s="467">
        <v>-1</v>
      </c>
      <c r="O92" s="465"/>
      <c r="P92" s="466">
        <v>-168.31919241882861</v>
      </c>
      <c r="Q92" s="467">
        <v>-1</v>
      </c>
    </row>
    <row r="93" spans="1:17" x14ac:dyDescent="0.25">
      <c r="A93" s="478" t="s">
        <v>113</v>
      </c>
      <c r="B93" s="478" t="s">
        <v>451</v>
      </c>
      <c r="C93" s="247" t="s">
        <v>169</v>
      </c>
      <c r="D93" s="461"/>
      <c r="E93" s="461"/>
      <c r="F93" s="461"/>
      <c r="G93" s="461"/>
      <c r="H93" s="461"/>
      <c r="I93" s="461"/>
      <c r="J93" s="461"/>
      <c r="K93" s="461"/>
      <c r="L93" s="461"/>
      <c r="M93" s="461"/>
      <c r="N93" s="461"/>
      <c r="O93" s="461"/>
      <c r="P93" s="461"/>
      <c r="Q93" s="461"/>
    </row>
    <row r="94" spans="1:17" x14ac:dyDescent="0.25">
      <c r="A94" s="478" t="s">
        <v>113</v>
      </c>
      <c r="B94" s="478" t="s">
        <v>451</v>
      </c>
      <c r="C94" s="248" t="s">
        <v>170</v>
      </c>
      <c r="D94" s="466">
        <v>9654308.1478211451</v>
      </c>
      <c r="E94" s="466">
        <v>-697848.25011790916</v>
      </c>
      <c r="F94" s="467">
        <v>-6.7410906799750384E-2</v>
      </c>
      <c r="G94" s="473">
        <v>77.443053433250327</v>
      </c>
      <c r="H94" s="473">
        <v>1.0568083055406561</v>
      </c>
      <c r="I94" s="474">
        <v>2.7593903830205768</v>
      </c>
      <c r="J94" s="474">
        <v>7.7194796705692958E-3</v>
      </c>
      <c r="K94" s="467">
        <v>2.8053789648941141E-3</v>
      </c>
      <c r="L94" s="468">
        <v>26640005.057814866</v>
      </c>
      <c r="M94" s="468">
        <v>-1845722.4893226512</v>
      </c>
      <c r="N94" s="467">
        <v>-6.4794640974796688E-2</v>
      </c>
      <c r="O94" s="466">
        <v>4905315.8023572443</v>
      </c>
      <c r="P94" s="466">
        <v>-413711.19263800699</v>
      </c>
      <c r="Q94" s="467">
        <v>-7.7779487306094477E-2</v>
      </c>
    </row>
    <row r="95" spans="1:17" x14ac:dyDescent="0.25">
      <c r="A95" s="478" t="s">
        <v>113</v>
      </c>
      <c r="B95" s="478" t="s">
        <v>451</v>
      </c>
      <c r="C95" s="247" t="s">
        <v>171</v>
      </c>
      <c r="D95" s="462">
        <v>72117.524521503045</v>
      </c>
      <c r="E95" s="462">
        <v>-38088.042029354183</v>
      </c>
      <c r="F95" s="463">
        <v>-0.34560905788526991</v>
      </c>
      <c r="G95" s="471">
        <v>0.57849834700511038</v>
      </c>
      <c r="H95" s="471">
        <v>-0.23468386328953172</v>
      </c>
      <c r="I95" s="472">
        <v>8.2047287485758815</v>
      </c>
      <c r="J95" s="472">
        <v>0.71569496606072658</v>
      </c>
      <c r="K95" s="463">
        <v>9.5565728082530291E-2</v>
      </c>
      <c r="L95" s="464">
        <v>591704.72671770211</v>
      </c>
      <c r="M95" s="464">
        <v>-233628.48420288984</v>
      </c>
      <c r="N95" s="463">
        <v>-0.28307171105146284</v>
      </c>
      <c r="O95" s="462">
        <v>128205.39566832334</v>
      </c>
      <c r="P95" s="462">
        <v>-67681.903907938438</v>
      </c>
      <c r="Q95" s="463">
        <v>-0.34551450785398613</v>
      </c>
    </row>
    <row r="96" spans="1:17" x14ac:dyDescent="0.25">
      <c r="A96" s="478" t="s">
        <v>113</v>
      </c>
      <c r="B96" s="478" t="s">
        <v>451</v>
      </c>
      <c r="C96" s="248" t="s">
        <v>172</v>
      </c>
      <c r="D96" s="465"/>
      <c r="E96" s="465"/>
      <c r="F96" s="465"/>
      <c r="G96" s="465"/>
      <c r="H96" s="465"/>
      <c r="I96" s="465"/>
      <c r="J96" s="465"/>
      <c r="K96" s="465"/>
      <c r="L96" s="465"/>
      <c r="M96" s="465"/>
      <c r="N96" s="465"/>
      <c r="O96" s="465"/>
      <c r="P96" s="465"/>
      <c r="Q96" s="465"/>
    </row>
    <row r="97" spans="1:17" x14ac:dyDescent="0.25">
      <c r="A97" s="478" t="s">
        <v>113</v>
      </c>
      <c r="B97" s="478" t="s">
        <v>452</v>
      </c>
      <c r="C97" s="247" t="s">
        <v>37</v>
      </c>
      <c r="D97" s="462">
        <v>281218.97010158183</v>
      </c>
      <c r="E97" s="462">
        <v>-29445.465615447902</v>
      </c>
      <c r="F97" s="463">
        <v>-9.4782222327722293E-2</v>
      </c>
      <c r="G97" s="471">
        <v>2.2558276983250782</v>
      </c>
      <c r="H97" s="471">
        <v>-3.64956425265901E-2</v>
      </c>
      <c r="I97" s="472">
        <v>10.133894027594918</v>
      </c>
      <c r="J97" s="472">
        <v>0.11122341072810649</v>
      </c>
      <c r="K97" s="463">
        <v>1.1097183074232969E-2</v>
      </c>
      <c r="L97" s="464">
        <v>2849843.241558814</v>
      </c>
      <c r="M97" s="464">
        <v>-263844.07000776846</v>
      </c>
      <c r="N97" s="463">
        <v>-8.4736854926842728E-2</v>
      </c>
      <c r="O97" s="462">
        <v>672654.44264421565</v>
      </c>
      <c r="P97" s="462">
        <v>-75608.281243875041</v>
      </c>
      <c r="Q97" s="463">
        <v>-0.1010450993081715</v>
      </c>
    </row>
    <row r="98" spans="1:17" x14ac:dyDescent="0.25">
      <c r="A98" s="478" t="s">
        <v>113</v>
      </c>
      <c r="B98" s="478" t="s">
        <v>452</v>
      </c>
      <c r="C98" s="248" t="s">
        <v>166</v>
      </c>
      <c r="D98" s="466">
        <v>699.28685507923365</v>
      </c>
      <c r="E98" s="466">
        <v>-6648.5046019155943</v>
      </c>
      <c r="F98" s="467">
        <v>-0.90483033450635864</v>
      </c>
      <c r="G98" s="473">
        <v>5.6094034345995827E-3</v>
      </c>
      <c r="H98" s="473">
        <v>-4.8608305205605794E-2</v>
      </c>
      <c r="I98" s="474">
        <v>1.9962722376649342</v>
      </c>
      <c r="J98" s="474">
        <v>0.24185694450231554</v>
      </c>
      <c r="K98" s="467">
        <v>0.13785615381083979</v>
      </c>
      <c r="L98" s="468">
        <v>1395.9669349586964</v>
      </c>
      <c r="M98" s="468">
        <v>-11495.110768162669</v>
      </c>
      <c r="N98" s="467">
        <v>-0.891710610461941</v>
      </c>
      <c r="O98" s="466">
        <v>370.63611733913422</v>
      </c>
      <c r="P98" s="466">
        <v>-3417.2649883215704</v>
      </c>
      <c r="Q98" s="467">
        <v>-0.9021526415287745</v>
      </c>
    </row>
    <row r="99" spans="1:17" x14ac:dyDescent="0.25">
      <c r="A99" s="478" t="s">
        <v>113</v>
      </c>
      <c r="B99" s="478" t="s">
        <v>452</v>
      </c>
      <c r="C99" s="247" t="s">
        <v>167</v>
      </c>
      <c r="D99" s="462">
        <v>2457988.0653996896</v>
      </c>
      <c r="E99" s="462">
        <v>-313842.815036749</v>
      </c>
      <c r="F99" s="463">
        <v>-0.11322581664409948</v>
      </c>
      <c r="G99" s="471">
        <v>19.717011117984693</v>
      </c>
      <c r="H99" s="471">
        <v>-0.73570858085263779</v>
      </c>
      <c r="I99" s="472">
        <v>2.6659802898869525</v>
      </c>
      <c r="J99" s="472">
        <v>0.19831285098361517</v>
      </c>
      <c r="K99" s="463">
        <v>8.0364496389249238E-2</v>
      </c>
      <c r="L99" s="464">
        <v>6552947.7351329336</v>
      </c>
      <c r="M99" s="464">
        <v>-287009.07466683537</v>
      </c>
      <c r="N99" s="463">
        <v>-4.1960655987714812E-2</v>
      </c>
      <c r="O99" s="462">
        <v>1610575.2595922574</v>
      </c>
      <c r="P99" s="462">
        <v>-163456.35303358035</v>
      </c>
      <c r="Q99" s="463">
        <v>-9.2138354170385933E-2</v>
      </c>
    </row>
    <row r="100" spans="1:17" x14ac:dyDescent="0.25">
      <c r="A100" s="478" t="s">
        <v>113</v>
      </c>
      <c r="B100" s="478" t="s">
        <v>452</v>
      </c>
      <c r="C100" s="248" t="s">
        <v>168</v>
      </c>
      <c r="D100" s="465"/>
      <c r="E100" s="466">
        <v>-177.79556295200854</v>
      </c>
      <c r="F100" s="467">
        <v>-1</v>
      </c>
      <c r="G100" s="465"/>
      <c r="H100" s="473">
        <v>-1.3119136663135265E-3</v>
      </c>
      <c r="I100" s="465"/>
      <c r="J100" s="474">
        <v>-4.8016071761487726</v>
      </c>
      <c r="K100" s="467">
        <v>-1</v>
      </c>
      <c r="L100" s="465"/>
      <c r="M100" s="468">
        <v>-853.70445095777507</v>
      </c>
      <c r="N100" s="467">
        <v>-1</v>
      </c>
      <c r="O100" s="465"/>
      <c r="P100" s="466">
        <v>-168.31919241882861</v>
      </c>
      <c r="Q100" s="467">
        <v>-1</v>
      </c>
    </row>
    <row r="101" spans="1:17" x14ac:dyDescent="0.25">
      <c r="A101" s="478" t="s">
        <v>113</v>
      </c>
      <c r="B101" s="478" t="s">
        <v>452</v>
      </c>
      <c r="C101" s="247" t="s">
        <v>169</v>
      </c>
      <c r="D101" s="461"/>
      <c r="E101" s="461"/>
      <c r="F101" s="461"/>
      <c r="G101" s="461"/>
      <c r="H101" s="461"/>
      <c r="I101" s="461"/>
      <c r="J101" s="461"/>
      <c r="K101" s="461"/>
      <c r="L101" s="461"/>
      <c r="M101" s="461"/>
      <c r="N101" s="461"/>
      <c r="O101" s="461"/>
      <c r="P101" s="461"/>
      <c r="Q101" s="461"/>
    </row>
    <row r="102" spans="1:17" x14ac:dyDescent="0.25">
      <c r="A102" s="478" t="s">
        <v>113</v>
      </c>
      <c r="B102" s="478" t="s">
        <v>452</v>
      </c>
      <c r="C102" s="248" t="s">
        <v>170</v>
      </c>
      <c r="D102" s="466">
        <v>9654308.147821147</v>
      </c>
      <c r="E102" s="466">
        <v>-697848.25011790358</v>
      </c>
      <c r="F102" s="467">
        <v>-6.7410906799749856E-2</v>
      </c>
      <c r="G102" s="473">
        <v>77.443053433250341</v>
      </c>
      <c r="H102" s="473">
        <v>1.0568083055407271</v>
      </c>
      <c r="I102" s="474">
        <v>2.7593903830205768</v>
      </c>
      <c r="J102" s="474">
        <v>7.7194796705688518E-3</v>
      </c>
      <c r="K102" s="467">
        <v>2.8053789648939524E-3</v>
      </c>
      <c r="L102" s="468">
        <v>26640005.05781487</v>
      </c>
      <c r="M102" s="468">
        <v>-1845722.48932264</v>
      </c>
      <c r="N102" s="467">
        <v>-6.4794640974796314E-2</v>
      </c>
      <c r="O102" s="466">
        <v>4905315.8023572434</v>
      </c>
      <c r="P102" s="466">
        <v>-413711.19263800699</v>
      </c>
      <c r="Q102" s="467">
        <v>-7.7779487306094491E-2</v>
      </c>
    </row>
    <row r="103" spans="1:17" x14ac:dyDescent="0.25">
      <c r="A103" s="478" t="s">
        <v>113</v>
      </c>
      <c r="B103" s="478" t="s">
        <v>452</v>
      </c>
      <c r="C103" s="247" t="s">
        <v>171</v>
      </c>
      <c r="D103" s="462">
        <v>72117.524521503045</v>
      </c>
      <c r="E103" s="462">
        <v>-38088.042029354183</v>
      </c>
      <c r="F103" s="463">
        <v>-0.34560905788526991</v>
      </c>
      <c r="G103" s="471">
        <v>0.57849834700511027</v>
      </c>
      <c r="H103" s="471">
        <v>-0.2346838632895315</v>
      </c>
      <c r="I103" s="472">
        <v>8.2047287485758833</v>
      </c>
      <c r="J103" s="472">
        <v>0.71569496606072835</v>
      </c>
      <c r="K103" s="463">
        <v>9.5565728082530527E-2</v>
      </c>
      <c r="L103" s="464">
        <v>591704.72671770223</v>
      </c>
      <c r="M103" s="464">
        <v>-233628.48420288973</v>
      </c>
      <c r="N103" s="463">
        <v>-0.28307171105146273</v>
      </c>
      <c r="O103" s="462">
        <v>128205.39566832333</v>
      </c>
      <c r="P103" s="462">
        <v>-67681.903907938453</v>
      </c>
      <c r="Q103" s="463">
        <v>-0.34551450785398624</v>
      </c>
    </row>
    <row r="104" spans="1:17" x14ac:dyDescent="0.25">
      <c r="A104" s="478" t="s">
        <v>113</v>
      </c>
      <c r="B104" s="478" t="s">
        <v>452</v>
      </c>
      <c r="C104" s="248" t="s">
        <v>172</v>
      </c>
      <c r="D104" s="465"/>
      <c r="E104" s="465"/>
      <c r="F104" s="465"/>
      <c r="G104" s="465"/>
      <c r="H104" s="465"/>
      <c r="I104" s="465"/>
      <c r="J104" s="465"/>
      <c r="K104" s="465"/>
      <c r="L104" s="465"/>
      <c r="M104" s="465"/>
      <c r="N104" s="465"/>
      <c r="O104" s="465"/>
      <c r="P104" s="465"/>
      <c r="Q104" s="465"/>
    </row>
    <row r="105" spans="1:17" x14ac:dyDescent="0.25">
      <c r="A105" s="478" t="s">
        <v>114</v>
      </c>
      <c r="B105" s="478" t="s">
        <v>444</v>
      </c>
      <c r="C105" s="247" t="s">
        <v>37</v>
      </c>
      <c r="D105" s="462">
        <v>77564.842459782871</v>
      </c>
      <c r="E105" s="462">
        <v>13653.878159430824</v>
      </c>
      <c r="F105" s="463">
        <v>0.21363905722442078</v>
      </c>
      <c r="G105" s="471">
        <v>2.7305740509924807</v>
      </c>
      <c r="H105" s="471">
        <v>0.5113923234945954</v>
      </c>
      <c r="I105" s="472">
        <v>6.7287589228049782</v>
      </c>
      <c r="J105" s="472">
        <v>-1.6587598448012013</v>
      </c>
      <c r="K105" s="463">
        <v>-0.19776526178487655</v>
      </c>
      <c r="L105" s="464">
        <v>521915.12579722644</v>
      </c>
      <c r="M105" s="464">
        <v>-14139.2867277849</v>
      </c>
      <c r="N105" s="463">
        <v>-2.637658863991757E-2</v>
      </c>
      <c r="O105" s="462">
        <v>105194.57817924023</v>
      </c>
      <c r="P105" s="462">
        <v>-9772.9292753561895</v>
      </c>
      <c r="Q105" s="463">
        <v>-8.5006011626509059E-2</v>
      </c>
    </row>
    <row r="106" spans="1:17" x14ac:dyDescent="0.25">
      <c r="A106" s="478" t="s">
        <v>114</v>
      </c>
      <c r="B106" s="478" t="s">
        <v>444</v>
      </c>
      <c r="C106" s="248" t="s">
        <v>166</v>
      </c>
      <c r="D106" s="466">
        <v>201731.80274917578</v>
      </c>
      <c r="E106" s="466">
        <v>-13264.982433802303</v>
      </c>
      <c r="F106" s="467">
        <v>-6.1698515270881035E-2</v>
      </c>
      <c r="G106" s="473">
        <v>7.1017178450719296</v>
      </c>
      <c r="H106" s="473">
        <v>-0.36361994746431847</v>
      </c>
      <c r="I106" s="474">
        <v>1.608455602068513</v>
      </c>
      <c r="J106" s="474">
        <v>1.7170670061109172E-2</v>
      </c>
      <c r="K106" s="467">
        <v>1.079044344336774E-2</v>
      </c>
      <c r="L106" s="468">
        <v>324476.64824729203</v>
      </c>
      <c r="M106" s="468">
        <v>-17644.496444413671</v>
      </c>
      <c r="N106" s="467">
        <v>-5.1573826167083558E-2</v>
      </c>
      <c r="O106" s="466">
        <v>103301.0789321661</v>
      </c>
      <c r="P106" s="466">
        <v>-4387.1309901434433</v>
      </c>
      <c r="Q106" s="467">
        <v>-4.0739195064236747E-2</v>
      </c>
    </row>
    <row r="107" spans="1:17" x14ac:dyDescent="0.25">
      <c r="A107" s="478" t="s">
        <v>114</v>
      </c>
      <c r="B107" s="478" t="s">
        <v>444</v>
      </c>
      <c r="C107" s="247" t="s">
        <v>167</v>
      </c>
      <c r="D107" s="462">
        <v>1483141.3227435085</v>
      </c>
      <c r="E107" s="462">
        <v>-84096.723164313473</v>
      </c>
      <c r="F107" s="463">
        <v>-5.3659189415351694E-2</v>
      </c>
      <c r="G107" s="471">
        <v>52.212150265604045</v>
      </c>
      <c r="H107" s="471">
        <v>-2.207088627009135</v>
      </c>
      <c r="I107" s="472">
        <v>2.399707223025267</v>
      </c>
      <c r="J107" s="472">
        <v>2.1089579336488473E-2</v>
      </c>
      <c r="K107" s="463">
        <v>8.8663175405453536E-3</v>
      </c>
      <c r="L107" s="464">
        <v>3559104.9449548461</v>
      </c>
      <c r="M107" s="464">
        <v>-168755.12290182337</v>
      </c>
      <c r="N107" s="463">
        <v>-4.5268631287131177E-2</v>
      </c>
      <c r="O107" s="462">
        <v>863116.36280071735</v>
      </c>
      <c r="P107" s="462">
        <v>-73894.613671747968</v>
      </c>
      <c r="Q107" s="463">
        <v>-7.8862057678274602E-2</v>
      </c>
    </row>
    <row r="108" spans="1:17" x14ac:dyDescent="0.25">
      <c r="A108" s="478" t="s">
        <v>114</v>
      </c>
      <c r="B108" s="478" t="s">
        <v>444</v>
      </c>
      <c r="C108" s="248" t="s">
        <v>168</v>
      </c>
      <c r="D108" s="466">
        <v>226737.2158202854</v>
      </c>
      <c r="E108" s="466">
        <v>19467.9262103847</v>
      </c>
      <c r="F108" s="467">
        <v>9.3925763179991947E-2</v>
      </c>
      <c r="G108" s="473">
        <v>7.982002390247442</v>
      </c>
      <c r="H108" s="473">
        <v>0.78498658538302912</v>
      </c>
      <c r="I108" s="474">
        <v>1.8976512414703239</v>
      </c>
      <c r="J108" s="474">
        <v>0.10345399241702946</v>
      </c>
      <c r="K108" s="467">
        <v>5.7660322727401798E-2</v>
      </c>
      <c r="L108" s="468">
        <v>430268.15908888937</v>
      </c>
      <c r="M108" s="468">
        <v>58386.169857574918</v>
      </c>
      <c r="N108" s="467">
        <v>0.15700187572476954</v>
      </c>
      <c r="O108" s="466">
        <v>113452.87664139271</v>
      </c>
      <c r="P108" s="466">
        <v>9812.9824791922147</v>
      </c>
      <c r="Q108" s="467">
        <v>9.4683447513314839E-2</v>
      </c>
    </row>
    <row r="109" spans="1:17" x14ac:dyDescent="0.25">
      <c r="A109" s="478" t="s">
        <v>114</v>
      </c>
      <c r="B109" s="478" t="s">
        <v>444</v>
      </c>
      <c r="C109" s="247" t="s">
        <v>169</v>
      </c>
      <c r="D109" s="462">
        <v>892.48778343200684</v>
      </c>
      <c r="E109" s="462">
        <v>-320.90411853790283</v>
      </c>
      <c r="F109" s="463">
        <v>-0.26446865024970373</v>
      </c>
      <c r="G109" s="471">
        <v>3.1418925185477085E-2</v>
      </c>
      <c r="H109" s="471">
        <v>-1.0713706775619711E-2</v>
      </c>
      <c r="I109" s="472">
        <v>2.7620714966972981</v>
      </c>
      <c r="J109" s="472">
        <v>-0.9517005027831491</v>
      </c>
      <c r="K109" s="463">
        <v>-0.25626250155267771</v>
      </c>
      <c r="L109" s="464">
        <v>2465.1150677680971</v>
      </c>
      <c r="M109" s="464">
        <v>-2041.1458021640774</v>
      </c>
      <c r="N109" s="463">
        <v>-0.45295775390713222</v>
      </c>
      <c r="O109" s="462">
        <v>892.48778343200684</v>
      </c>
      <c r="P109" s="462">
        <v>-401.31049633026123</v>
      </c>
      <c r="Q109" s="463">
        <v>-0.310180112779251</v>
      </c>
    </row>
    <row r="110" spans="1:17" x14ac:dyDescent="0.25">
      <c r="A110" s="478" t="s">
        <v>114</v>
      </c>
      <c r="B110" s="478" t="s">
        <v>444</v>
      </c>
      <c r="C110" s="248" t="s">
        <v>170</v>
      </c>
      <c r="D110" s="466">
        <v>850078.00879829179</v>
      </c>
      <c r="E110" s="466">
        <v>25133.515248519834</v>
      </c>
      <c r="F110" s="467">
        <v>3.0466916798691786E-2</v>
      </c>
      <c r="G110" s="473">
        <v>29.92594168353412</v>
      </c>
      <c r="H110" s="473">
        <v>1.281377072019307</v>
      </c>
      <c r="I110" s="474">
        <v>3.2774253715691617</v>
      </c>
      <c r="J110" s="474">
        <v>0.11047381669655465</v>
      </c>
      <c r="K110" s="467">
        <v>3.4883330162276051E-2</v>
      </c>
      <c r="L110" s="468">
        <v>2786067.2338485145</v>
      </c>
      <c r="M110" s="468">
        <v>173507.98731746897</v>
      </c>
      <c r="N110" s="467">
        <v>6.6413034478683214E-2</v>
      </c>
      <c r="O110" s="466">
        <v>557106.57789111137</v>
      </c>
      <c r="P110" s="466">
        <v>16819.274995167041</v>
      </c>
      <c r="Q110" s="467">
        <v>3.1130242937443819E-2</v>
      </c>
    </row>
    <row r="111" spans="1:17" x14ac:dyDescent="0.25">
      <c r="A111" s="478" t="s">
        <v>114</v>
      </c>
      <c r="B111" s="478" t="s">
        <v>444</v>
      </c>
      <c r="C111" s="247" t="s">
        <v>171</v>
      </c>
      <c r="D111" s="462">
        <v>375.94365379254816</v>
      </c>
      <c r="E111" s="462">
        <v>94.444788237226021</v>
      </c>
      <c r="F111" s="463">
        <v>0.33550681652272968</v>
      </c>
      <c r="G111" s="471">
        <v>1.3234629931898485E-2</v>
      </c>
      <c r="H111" s="471">
        <v>3.4601390352196858E-3</v>
      </c>
      <c r="I111" s="472">
        <v>2.1565507408197466</v>
      </c>
      <c r="J111" s="472">
        <v>-2.901801413210563</v>
      </c>
      <c r="K111" s="463">
        <v>-0.57366536074371843</v>
      </c>
      <c r="L111" s="464">
        <v>810.74156509280203</v>
      </c>
      <c r="M111" s="464">
        <v>-613.17882784605024</v>
      </c>
      <c r="N111" s="463">
        <v>-0.43062718315347709</v>
      </c>
      <c r="O111" s="462">
        <v>164.23690092563629</v>
      </c>
      <c r="P111" s="462">
        <v>-207.35645842552185</v>
      </c>
      <c r="Q111" s="463">
        <v>-0.55801981711295501</v>
      </c>
    </row>
    <row r="112" spans="1:17" x14ac:dyDescent="0.25">
      <c r="A112" s="478" t="s">
        <v>114</v>
      </c>
      <c r="B112" s="478" t="s">
        <v>444</v>
      </c>
      <c r="C112" s="248" t="s">
        <v>172</v>
      </c>
      <c r="D112" s="466">
        <v>84.087878227233887</v>
      </c>
      <c r="E112" s="466">
        <v>4.7731161117553711</v>
      </c>
      <c r="F112" s="467">
        <v>6.0179416598462987E-2</v>
      </c>
      <c r="G112" s="473">
        <v>2.9602094326350442E-3</v>
      </c>
      <c r="H112" s="473">
        <v>2.0616131687939019E-4</v>
      </c>
      <c r="I112" s="474">
        <v>4.3594017120819641</v>
      </c>
      <c r="J112" s="474">
        <v>0.86940171208196437</v>
      </c>
      <c r="K112" s="467">
        <v>0.24911223841890098</v>
      </c>
      <c r="L112" s="468">
        <v>366.57284030914309</v>
      </c>
      <c r="M112" s="468">
        <v>89.764320526123072</v>
      </c>
      <c r="N112" s="467">
        <v>0.32428308419295043</v>
      </c>
      <c r="O112" s="466">
        <v>101.57720565795898</v>
      </c>
      <c r="P112" s="466">
        <v>22.262443542480469</v>
      </c>
      <c r="Q112" s="467">
        <v>0.28068474201646615</v>
      </c>
    </row>
    <row r="113" spans="1:17" x14ac:dyDescent="0.25">
      <c r="A113" s="478" t="s">
        <v>114</v>
      </c>
      <c r="B113" s="478" t="s">
        <v>451</v>
      </c>
      <c r="C113" s="247" t="s">
        <v>37</v>
      </c>
      <c r="D113" s="462">
        <v>701007.70279534045</v>
      </c>
      <c r="E113" s="462">
        <v>-781.17654760286678</v>
      </c>
      <c r="F113" s="463">
        <v>-1.1131218669840578E-3</v>
      </c>
      <c r="G113" s="471">
        <v>2.0436712599009157</v>
      </c>
      <c r="H113" s="471">
        <v>7.7320664028035502E-2</v>
      </c>
      <c r="I113" s="472">
        <v>7.7759660027984658</v>
      </c>
      <c r="J113" s="472">
        <v>-0.41709466604544865</v>
      </c>
      <c r="K113" s="463">
        <v>-5.0908284816143436E-2</v>
      </c>
      <c r="L113" s="464">
        <v>5451012.0646364186</v>
      </c>
      <c r="M113" s="464">
        <v>-298786.80054029822</v>
      </c>
      <c r="N113" s="463">
        <v>-5.1964739558088037E-2</v>
      </c>
      <c r="O113" s="462">
        <v>1121165.6333508301</v>
      </c>
      <c r="P113" s="462">
        <v>-122677.98380236095</v>
      </c>
      <c r="Q113" s="463">
        <v>-9.862814111884613E-2</v>
      </c>
    </row>
    <row r="114" spans="1:17" x14ac:dyDescent="0.25">
      <c r="A114" s="478" t="s">
        <v>114</v>
      </c>
      <c r="B114" s="478" t="s">
        <v>451</v>
      </c>
      <c r="C114" s="248" t="s">
        <v>166</v>
      </c>
      <c r="D114" s="466">
        <v>2565518.1269585169</v>
      </c>
      <c r="E114" s="466">
        <v>-284253.56808184925</v>
      </c>
      <c r="F114" s="467">
        <v>-9.9746084423728856E-2</v>
      </c>
      <c r="G114" s="473">
        <v>7.4793410142465557</v>
      </c>
      <c r="H114" s="473">
        <v>-0.5054681435884385</v>
      </c>
      <c r="I114" s="474">
        <v>1.5993308726418476</v>
      </c>
      <c r="J114" s="474">
        <v>7.776339576787783E-2</v>
      </c>
      <c r="K114" s="467">
        <v>5.1107425040157396E-2</v>
      </c>
      <c r="L114" s="468">
        <v>4103112.3447670434</v>
      </c>
      <c r="M114" s="468">
        <v>-233007.58292238228</v>
      </c>
      <c r="N114" s="467">
        <v>-5.3736424916306293E-2</v>
      </c>
      <c r="O114" s="466">
        <v>1287884.8523875154</v>
      </c>
      <c r="P114" s="466">
        <v>-131887.50319616939</v>
      </c>
      <c r="Q114" s="467">
        <v>-9.2893415396828827E-2</v>
      </c>
    </row>
    <row r="115" spans="1:17" x14ac:dyDescent="0.25">
      <c r="A115" s="478" t="s">
        <v>114</v>
      </c>
      <c r="B115" s="478" t="s">
        <v>451</v>
      </c>
      <c r="C115" s="247" t="s">
        <v>167</v>
      </c>
      <c r="D115" s="462">
        <v>18349663.382708937</v>
      </c>
      <c r="E115" s="462">
        <v>-1327306.4259601273</v>
      </c>
      <c r="F115" s="463">
        <v>-6.7454818443404688E-2</v>
      </c>
      <c r="G115" s="471">
        <v>53.495388901663482</v>
      </c>
      <c r="H115" s="471">
        <v>-1.6377465000754086</v>
      </c>
      <c r="I115" s="472">
        <v>2.3552329237532832</v>
      </c>
      <c r="J115" s="472">
        <v>4.2070811409985254E-2</v>
      </c>
      <c r="K115" s="463">
        <v>1.818757586659862E-2</v>
      </c>
      <c r="L115" s="464">
        <v>43217731.33874613</v>
      </c>
      <c r="M115" s="464">
        <v>-2298289.7083901018</v>
      </c>
      <c r="N115" s="463">
        <v>-5.0494082204813134E-2</v>
      </c>
      <c r="O115" s="462">
        <v>10760352.487905473</v>
      </c>
      <c r="P115" s="462">
        <v>-1137862.3791214991</v>
      </c>
      <c r="Q115" s="463">
        <v>-9.563303334475913E-2</v>
      </c>
    </row>
    <row r="116" spans="1:17" x14ac:dyDescent="0.25">
      <c r="A116" s="478" t="s">
        <v>114</v>
      </c>
      <c r="B116" s="478" t="s">
        <v>451</v>
      </c>
      <c r="C116" s="248" t="s">
        <v>168</v>
      </c>
      <c r="D116" s="466">
        <v>2597076.0082261828</v>
      </c>
      <c r="E116" s="466">
        <v>728356.76817078353</v>
      </c>
      <c r="F116" s="467">
        <v>0.38976254568299462</v>
      </c>
      <c r="G116" s="473">
        <v>7.5713427636038277</v>
      </c>
      <c r="H116" s="473">
        <v>2.3353561309253639</v>
      </c>
      <c r="I116" s="474">
        <v>1.8570777886099812</v>
      </c>
      <c r="J116" s="474">
        <v>6.2477946170163001E-2</v>
      </c>
      <c r="K116" s="467">
        <v>3.4814416391133834E-2</v>
      </c>
      <c r="L116" s="468">
        <v>4822972.1702087168</v>
      </c>
      <c r="M116" s="468">
        <v>1469368.9164410406</v>
      </c>
      <c r="N116" s="467">
        <v>0.43814631763320455</v>
      </c>
      <c r="O116" s="466">
        <v>1299037.4998980507</v>
      </c>
      <c r="P116" s="466">
        <v>364600.19363628572</v>
      </c>
      <c r="Q116" s="467">
        <v>0.390181546897861</v>
      </c>
    </row>
    <row r="117" spans="1:17" x14ac:dyDescent="0.25">
      <c r="A117" s="478" t="s">
        <v>114</v>
      </c>
      <c r="B117" s="478" t="s">
        <v>451</v>
      </c>
      <c r="C117" s="247" t="s">
        <v>169</v>
      </c>
      <c r="D117" s="462">
        <v>13598.298279881477</v>
      </c>
      <c r="E117" s="462">
        <v>-1509.9921621084213</v>
      </c>
      <c r="F117" s="463">
        <v>-9.9944607757324902E-2</v>
      </c>
      <c r="G117" s="471">
        <v>3.9643574909856975E-2</v>
      </c>
      <c r="H117" s="471">
        <v>-2.6885235141618918E-3</v>
      </c>
      <c r="I117" s="472">
        <v>3.2891852980916898</v>
      </c>
      <c r="J117" s="472">
        <v>-1.1706475566049646</v>
      </c>
      <c r="K117" s="463">
        <v>-0.26248686772468488</v>
      </c>
      <c r="L117" s="464">
        <v>44727.322781251671</v>
      </c>
      <c r="M117" s="464">
        <v>-22653.127310234311</v>
      </c>
      <c r="N117" s="463">
        <v>-0.33619732844581729</v>
      </c>
      <c r="O117" s="462">
        <v>14021.032920002937</v>
      </c>
      <c r="P117" s="462">
        <v>-2335.4067128896713</v>
      </c>
      <c r="Q117" s="463">
        <v>-0.14278209471657852</v>
      </c>
    </row>
    <row r="118" spans="1:17" x14ac:dyDescent="0.25">
      <c r="A118" s="478" t="s">
        <v>114</v>
      </c>
      <c r="B118" s="478" t="s">
        <v>451</v>
      </c>
      <c r="C118" s="248" t="s">
        <v>170</v>
      </c>
      <c r="D118" s="466">
        <v>10067862.602876985</v>
      </c>
      <c r="E118" s="466">
        <v>-502560.9705263488</v>
      </c>
      <c r="F118" s="467">
        <v>-4.7544071156321734E-2</v>
      </c>
      <c r="G118" s="473">
        <v>29.351177409441277</v>
      </c>
      <c r="H118" s="473">
        <v>-0.26621794120989861</v>
      </c>
      <c r="I118" s="474">
        <v>3.2683350700946665</v>
      </c>
      <c r="J118" s="474">
        <v>8.7278042681870449E-2</v>
      </c>
      <c r="K118" s="467">
        <v>2.7436805417114782E-2</v>
      </c>
      <c r="L118" s="468">
        <v>32905148.425877422</v>
      </c>
      <c r="M118" s="468">
        <v>-719971.76502713561</v>
      </c>
      <c r="N118" s="467">
        <v>-2.1411723168260517E-2</v>
      </c>
      <c r="O118" s="466">
        <v>6714345.5953188716</v>
      </c>
      <c r="P118" s="466">
        <v>-444100.02344249748</v>
      </c>
      <c r="Q118" s="467">
        <v>-6.2038611046868641E-2</v>
      </c>
    </row>
    <row r="119" spans="1:17" x14ac:dyDescent="0.25">
      <c r="A119" s="478" t="s">
        <v>114</v>
      </c>
      <c r="B119" s="478" t="s">
        <v>451</v>
      </c>
      <c r="C119" s="247" t="s">
        <v>171</v>
      </c>
      <c r="D119" s="462">
        <v>6277.3442275373582</v>
      </c>
      <c r="E119" s="462">
        <v>-85.820824063969667</v>
      </c>
      <c r="F119" s="463">
        <v>-1.3487128397270216E-2</v>
      </c>
      <c r="G119" s="471">
        <v>1.8300552098310389E-2</v>
      </c>
      <c r="H119" s="471">
        <v>4.7152436767943298E-4</v>
      </c>
      <c r="I119" s="472">
        <v>3.025792049480962</v>
      </c>
      <c r="J119" s="472">
        <v>-0.75790451222029898</v>
      </c>
      <c r="K119" s="463">
        <v>-0.20030795278137284</v>
      </c>
      <c r="L119" s="464">
        <v>18993.938255537749</v>
      </c>
      <c r="M119" s="464">
        <v>-5082.3474717438221</v>
      </c>
      <c r="N119" s="463">
        <v>-0.21109350210048636</v>
      </c>
      <c r="O119" s="462">
        <v>4664.5967720746994</v>
      </c>
      <c r="P119" s="462">
        <v>-794.70813548564911</v>
      </c>
      <c r="Q119" s="463">
        <v>-0.14556947247718169</v>
      </c>
    </row>
    <row r="120" spans="1:17" x14ac:dyDescent="0.25">
      <c r="A120" s="478" t="s">
        <v>114</v>
      </c>
      <c r="B120" s="478" t="s">
        <v>451</v>
      </c>
      <c r="C120" s="248" t="s">
        <v>172</v>
      </c>
      <c r="D120" s="466">
        <v>389.15757822990417</v>
      </c>
      <c r="E120" s="466">
        <v>-382.36385577917099</v>
      </c>
      <c r="F120" s="467">
        <v>-0.49559719137326436</v>
      </c>
      <c r="G120" s="473">
        <v>1.1345241357972476E-3</v>
      </c>
      <c r="H120" s="473">
        <v>-1.0272109331779496E-3</v>
      </c>
      <c r="I120" s="474">
        <v>3.6883626075841511</v>
      </c>
      <c r="J120" s="474">
        <v>0.17546633858881711</v>
      </c>
      <c r="K120" s="467">
        <v>4.9949194383413824E-2</v>
      </c>
      <c r="L120" s="468">
        <v>1435.3542600011826</v>
      </c>
      <c r="M120" s="468">
        <v>-1274.9205069792272</v>
      </c>
      <c r="N120" s="467">
        <v>-0.47040267743762765</v>
      </c>
      <c r="O120" s="466">
        <v>409.39064168930054</v>
      </c>
      <c r="P120" s="466">
        <v>-394.03181540966034</v>
      </c>
      <c r="Q120" s="467">
        <v>-0.49044162498575244</v>
      </c>
    </row>
    <row r="121" spans="1:17" x14ac:dyDescent="0.25">
      <c r="A121" s="478" t="s">
        <v>114</v>
      </c>
      <c r="B121" s="478" t="s">
        <v>452</v>
      </c>
      <c r="C121" s="247" t="s">
        <v>37</v>
      </c>
      <c r="D121" s="462">
        <v>701007.70279534068</v>
      </c>
      <c r="E121" s="462">
        <v>-781.17654760240112</v>
      </c>
      <c r="F121" s="463">
        <v>-1.1131218669833947E-3</v>
      </c>
      <c r="G121" s="471">
        <v>2.0436712599009161</v>
      </c>
      <c r="H121" s="471">
        <v>7.732066402803639E-2</v>
      </c>
      <c r="I121" s="472">
        <v>7.7759660027984632</v>
      </c>
      <c r="J121" s="472">
        <v>-0.41709466604545664</v>
      </c>
      <c r="K121" s="463">
        <v>-5.0908284816144379E-2</v>
      </c>
      <c r="L121" s="464">
        <v>5451012.0646364186</v>
      </c>
      <c r="M121" s="464">
        <v>-298786.80054030009</v>
      </c>
      <c r="N121" s="463">
        <v>-5.1964739558088342E-2</v>
      </c>
      <c r="O121" s="462">
        <v>1121165.6333508296</v>
      </c>
      <c r="P121" s="462">
        <v>-122677.98380236188</v>
      </c>
      <c r="Q121" s="463">
        <v>-9.8628141118846852E-2</v>
      </c>
    </row>
    <row r="122" spans="1:17" x14ac:dyDescent="0.25">
      <c r="A122" s="478" t="s">
        <v>114</v>
      </c>
      <c r="B122" s="478" t="s">
        <v>452</v>
      </c>
      <c r="C122" s="248" t="s">
        <v>166</v>
      </c>
      <c r="D122" s="466">
        <v>2565518.1269585174</v>
      </c>
      <c r="E122" s="466">
        <v>-284253.56808184879</v>
      </c>
      <c r="F122" s="467">
        <v>-9.974608442372869E-2</v>
      </c>
      <c r="G122" s="473">
        <v>7.4793410142465557</v>
      </c>
      <c r="H122" s="473">
        <v>-0.5054681435884385</v>
      </c>
      <c r="I122" s="474">
        <v>1.5993308726418478</v>
      </c>
      <c r="J122" s="474">
        <v>7.776339576787783E-2</v>
      </c>
      <c r="K122" s="467">
        <v>5.1107425040157389E-2</v>
      </c>
      <c r="L122" s="468">
        <v>4103112.3447670443</v>
      </c>
      <c r="M122" s="468">
        <v>-233007.58292238228</v>
      </c>
      <c r="N122" s="467">
        <v>-5.3736424916306279E-2</v>
      </c>
      <c r="O122" s="466">
        <v>1287884.8523875154</v>
      </c>
      <c r="P122" s="466">
        <v>-131887.50319616939</v>
      </c>
      <c r="Q122" s="467">
        <v>-9.2893415396828827E-2</v>
      </c>
    </row>
    <row r="123" spans="1:17" x14ac:dyDescent="0.25">
      <c r="A123" s="478" t="s">
        <v>114</v>
      </c>
      <c r="B123" s="478" t="s">
        <v>452</v>
      </c>
      <c r="C123" s="247" t="s">
        <v>167</v>
      </c>
      <c r="D123" s="462">
        <v>18349663.382708933</v>
      </c>
      <c r="E123" s="462">
        <v>-1327306.425960131</v>
      </c>
      <c r="F123" s="463">
        <v>-6.7454818443404882E-2</v>
      </c>
      <c r="G123" s="471">
        <v>53.495388901663468</v>
      </c>
      <c r="H123" s="471">
        <v>-1.6377465000754228</v>
      </c>
      <c r="I123" s="472">
        <v>2.3552329237532845</v>
      </c>
      <c r="J123" s="472">
        <v>4.2070811409986142E-2</v>
      </c>
      <c r="K123" s="463">
        <v>1.8187575866599002E-2</v>
      </c>
      <c r="L123" s="464">
        <v>43217731.338746145</v>
      </c>
      <c r="M123" s="464">
        <v>-2298289.7083900943</v>
      </c>
      <c r="N123" s="463">
        <v>-5.0494082204812961E-2</v>
      </c>
      <c r="O123" s="462">
        <v>10760352.487905473</v>
      </c>
      <c r="P123" s="462">
        <v>-1137862.3791214973</v>
      </c>
      <c r="Q123" s="463">
        <v>-9.5633033344758978E-2</v>
      </c>
    </row>
    <row r="124" spans="1:17" x14ac:dyDescent="0.25">
      <c r="A124" s="478" t="s">
        <v>114</v>
      </c>
      <c r="B124" s="478" t="s">
        <v>452</v>
      </c>
      <c r="C124" s="248" t="s">
        <v>168</v>
      </c>
      <c r="D124" s="466">
        <v>2597076.0082261828</v>
      </c>
      <c r="E124" s="466">
        <v>728356.76817078353</v>
      </c>
      <c r="F124" s="467">
        <v>0.38976254568299462</v>
      </c>
      <c r="G124" s="473">
        <v>7.571342763603826</v>
      </c>
      <c r="H124" s="473">
        <v>2.3353561309253621</v>
      </c>
      <c r="I124" s="474">
        <v>1.8570777886099812</v>
      </c>
      <c r="J124" s="474">
        <v>6.2477946170163445E-2</v>
      </c>
      <c r="K124" s="467">
        <v>3.4814416391134091E-2</v>
      </c>
      <c r="L124" s="468">
        <v>4822972.1702087168</v>
      </c>
      <c r="M124" s="468">
        <v>1469368.9164410415</v>
      </c>
      <c r="N124" s="467">
        <v>0.43814631763320494</v>
      </c>
      <c r="O124" s="466">
        <v>1299037.4998980507</v>
      </c>
      <c r="P124" s="466">
        <v>364600.19363628561</v>
      </c>
      <c r="Q124" s="467">
        <v>0.39018154689786078</v>
      </c>
    </row>
    <row r="125" spans="1:17" x14ac:dyDescent="0.25">
      <c r="A125" s="478" t="s">
        <v>114</v>
      </c>
      <c r="B125" s="478" t="s">
        <v>452</v>
      </c>
      <c r="C125" s="247" t="s">
        <v>169</v>
      </c>
      <c r="D125" s="462">
        <v>13598.298279881477</v>
      </c>
      <c r="E125" s="462">
        <v>-1509.9921621084213</v>
      </c>
      <c r="F125" s="463">
        <v>-9.9944607757324902E-2</v>
      </c>
      <c r="G125" s="471">
        <v>3.9643574909856968E-2</v>
      </c>
      <c r="H125" s="471">
        <v>-2.6885235141618988E-3</v>
      </c>
      <c r="I125" s="472">
        <v>3.2891852980916898</v>
      </c>
      <c r="J125" s="472">
        <v>-1.1706475566049646</v>
      </c>
      <c r="K125" s="463">
        <v>-0.26248686772468488</v>
      </c>
      <c r="L125" s="464">
        <v>44727.322781251671</v>
      </c>
      <c r="M125" s="464">
        <v>-22653.127310234311</v>
      </c>
      <c r="N125" s="463">
        <v>-0.33619732844581729</v>
      </c>
      <c r="O125" s="462">
        <v>14021.032920002937</v>
      </c>
      <c r="P125" s="462">
        <v>-2335.4067128896713</v>
      </c>
      <c r="Q125" s="463">
        <v>-0.14278209471657852</v>
      </c>
    </row>
    <row r="126" spans="1:17" x14ac:dyDescent="0.25">
      <c r="A126" s="478" t="s">
        <v>114</v>
      </c>
      <c r="B126" s="478" t="s">
        <v>452</v>
      </c>
      <c r="C126" s="248" t="s">
        <v>170</v>
      </c>
      <c r="D126" s="466">
        <v>10067862.602876982</v>
      </c>
      <c r="E126" s="466">
        <v>-502560.97052635625</v>
      </c>
      <c r="F126" s="467">
        <v>-4.7544071156322427E-2</v>
      </c>
      <c r="G126" s="473">
        <v>29.351177409441259</v>
      </c>
      <c r="H126" s="473">
        <v>-0.26621794120992703</v>
      </c>
      <c r="I126" s="474">
        <v>3.2683350700946656</v>
      </c>
      <c r="J126" s="474">
        <v>8.7278042681869117E-2</v>
      </c>
      <c r="K126" s="467">
        <v>2.7436805417114359E-2</v>
      </c>
      <c r="L126" s="468">
        <v>32905148.425877403</v>
      </c>
      <c r="M126" s="468">
        <v>-719971.76502716914</v>
      </c>
      <c r="N126" s="467">
        <v>-2.1411723168261506E-2</v>
      </c>
      <c r="O126" s="466">
        <v>6714345.5953188716</v>
      </c>
      <c r="P126" s="466">
        <v>-444100.02344249655</v>
      </c>
      <c r="Q126" s="467">
        <v>-6.2038611046868516E-2</v>
      </c>
    </row>
    <row r="127" spans="1:17" x14ac:dyDescent="0.25">
      <c r="A127" s="478" t="s">
        <v>114</v>
      </c>
      <c r="B127" s="478" t="s">
        <v>452</v>
      </c>
      <c r="C127" s="247" t="s">
        <v>171</v>
      </c>
      <c r="D127" s="462">
        <v>6277.3442275373591</v>
      </c>
      <c r="E127" s="462">
        <v>-85.820824063968757</v>
      </c>
      <c r="F127" s="463">
        <v>-1.3487128397270074E-2</v>
      </c>
      <c r="G127" s="471">
        <v>1.8300552098310389E-2</v>
      </c>
      <c r="H127" s="471">
        <v>4.7152436767943298E-4</v>
      </c>
      <c r="I127" s="472">
        <v>3.0257920494809616</v>
      </c>
      <c r="J127" s="472">
        <v>-0.75790451222029942</v>
      </c>
      <c r="K127" s="463">
        <v>-0.20030795278137295</v>
      </c>
      <c r="L127" s="464">
        <v>18993.938255537749</v>
      </c>
      <c r="M127" s="464">
        <v>-5082.3474717438221</v>
      </c>
      <c r="N127" s="463">
        <v>-0.21109350210048636</v>
      </c>
      <c r="O127" s="462">
        <v>4664.5967720746994</v>
      </c>
      <c r="P127" s="462">
        <v>-794.70813548564911</v>
      </c>
      <c r="Q127" s="463">
        <v>-0.14556947247718169</v>
      </c>
    </row>
    <row r="128" spans="1:17" x14ac:dyDescent="0.25">
      <c r="A128" s="478" t="s">
        <v>114</v>
      </c>
      <c r="B128" s="478" t="s">
        <v>452</v>
      </c>
      <c r="C128" s="248" t="s">
        <v>172</v>
      </c>
      <c r="D128" s="466">
        <v>389.15757822990417</v>
      </c>
      <c r="E128" s="466">
        <v>-382.36385577917099</v>
      </c>
      <c r="F128" s="467">
        <v>-0.49559719137326436</v>
      </c>
      <c r="G128" s="473">
        <v>1.1345241357972474E-3</v>
      </c>
      <c r="H128" s="473">
        <v>-1.0272109331779498E-3</v>
      </c>
      <c r="I128" s="474">
        <v>3.6883626075841511</v>
      </c>
      <c r="J128" s="474">
        <v>0.17546633858881711</v>
      </c>
      <c r="K128" s="467">
        <v>4.9949194383413824E-2</v>
      </c>
      <c r="L128" s="468">
        <v>1435.3542600011826</v>
      </c>
      <c r="M128" s="468">
        <v>-1274.9205069792272</v>
      </c>
      <c r="N128" s="467">
        <v>-0.47040267743762765</v>
      </c>
      <c r="O128" s="466">
        <v>409.39064168930054</v>
      </c>
      <c r="P128" s="466">
        <v>-394.03181540966034</v>
      </c>
      <c r="Q128" s="467">
        <v>-0.49044162498575244</v>
      </c>
    </row>
    <row r="129" spans="1:17" x14ac:dyDescent="0.25">
      <c r="A129" s="478" t="s">
        <v>115</v>
      </c>
      <c r="B129" s="478" t="s">
        <v>444</v>
      </c>
      <c r="C129" s="247" t="s">
        <v>37</v>
      </c>
      <c r="D129" s="462">
        <v>7487070.0644972185</v>
      </c>
      <c r="E129" s="462">
        <v>348963.32950747199</v>
      </c>
      <c r="F129" s="463">
        <v>4.8887379029640313E-2</v>
      </c>
      <c r="G129" s="471">
        <v>4.5740848045780194</v>
      </c>
      <c r="H129" s="471">
        <v>-1.8726735474329459E-2</v>
      </c>
      <c r="I129" s="472">
        <v>4.8107187828116471</v>
      </c>
      <c r="J129" s="472">
        <v>0.28442692702197547</v>
      </c>
      <c r="K129" s="463">
        <v>6.2838839404082886E-2</v>
      </c>
      <c r="L129" s="464">
        <v>36018188.587503582</v>
      </c>
      <c r="M129" s="464">
        <v>3709034.2071620896</v>
      </c>
      <c r="N129" s="463">
        <v>0.11479824459345342</v>
      </c>
      <c r="O129" s="462">
        <v>8290557.4707711935</v>
      </c>
      <c r="P129" s="462">
        <v>631172.59964935482</v>
      </c>
      <c r="Q129" s="463">
        <v>8.2405129167625907E-2</v>
      </c>
    </row>
    <row r="130" spans="1:17" x14ac:dyDescent="0.25">
      <c r="A130" s="478" t="s">
        <v>115</v>
      </c>
      <c r="B130" s="478" t="s">
        <v>444</v>
      </c>
      <c r="C130" s="248" t="s">
        <v>166</v>
      </c>
      <c r="D130" s="466">
        <v>2109163.4219748965</v>
      </c>
      <c r="E130" s="466">
        <v>445313.70131146023</v>
      </c>
      <c r="F130" s="467">
        <v>0.26764057822114956</v>
      </c>
      <c r="G130" s="473">
        <v>1.2885537701289045</v>
      </c>
      <c r="H130" s="473">
        <v>0.21799704105711859</v>
      </c>
      <c r="I130" s="474">
        <v>3.1933996209951401</v>
      </c>
      <c r="J130" s="474">
        <v>-0.14600551094958103</v>
      </c>
      <c r="K130" s="467">
        <v>-4.3722011909514531E-2</v>
      </c>
      <c r="L130" s="468">
        <v>6735401.6723514469</v>
      </c>
      <c r="M130" s="468">
        <v>1179133.376383177</v>
      </c>
      <c r="N130" s="467">
        <v>0.21221678176318048</v>
      </c>
      <c r="O130" s="466">
        <v>1115290.9472988248</v>
      </c>
      <c r="P130" s="466">
        <v>265872.68417125172</v>
      </c>
      <c r="Q130" s="467">
        <v>0.31300561303250507</v>
      </c>
    </row>
    <row r="131" spans="1:17" x14ac:dyDescent="0.25">
      <c r="A131" s="478" t="s">
        <v>115</v>
      </c>
      <c r="B131" s="478" t="s">
        <v>444</v>
      </c>
      <c r="C131" s="247" t="s">
        <v>167</v>
      </c>
      <c r="D131" s="462">
        <v>66908719.300166741</v>
      </c>
      <c r="E131" s="462">
        <v>3752394.4172891825</v>
      </c>
      <c r="F131" s="463">
        <v>5.9414388412371059E-2</v>
      </c>
      <c r="G131" s="471">
        <v>40.876625116132232</v>
      </c>
      <c r="H131" s="471">
        <v>0.24048607837769964</v>
      </c>
      <c r="I131" s="472">
        <v>1.9729474417841546</v>
      </c>
      <c r="J131" s="472">
        <v>0.21910785263178889</v>
      </c>
      <c r="K131" s="463">
        <v>0.12493038359208448</v>
      </c>
      <c r="L131" s="464">
        <v>132007386.57631806</v>
      </c>
      <c r="M131" s="464">
        <v>21241323.691358745</v>
      </c>
      <c r="N131" s="463">
        <v>0.19176743433970206</v>
      </c>
      <c r="O131" s="462">
        <v>29692797.092556834</v>
      </c>
      <c r="P131" s="462">
        <v>1714032.828290496</v>
      </c>
      <c r="Q131" s="463">
        <v>6.1261920365782874E-2</v>
      </c>
    </row>
    <row r="132" spans="1:17" x14ac:dyDescent="0.25">
      <c r="A132" s="478" t="s">
        <v>115</v>
      </c>
      <c r="B132" s="478" t="s">
        <v>444</v>
      </c>
      <c r="C132" s="248" t="s">
        <v>168</v>
      </c>
      <c r="D132" s="466">
        <v>1007752.3252984933</v>
      </c>
      <c r="E132" s="466">
        <v>622079.15278275218</v>
      </c>
      <c r="F132" s="467">
        <v>1.6129697295897925</v>
      </c>
      <c r="G132" s="473">
        <v>0.61566735160979813</v>
      </c>
      <c r="H132" s="473">
        <v>0.36751692977088457</v>
      </c>
      <c r="I132" s="474">
        <v>2.5719197662616429</v>
      </c>
      <c r="J132" s="474">
        <v>-0.29275211080342345</v>
      </c>
      <c r="K132" s="467">
        <v>-0.10219394170314398</v>
      </c>
      <c r="L132" s="468">
        <v>2591858.124931328</v>
      </c>
      <c r="M132" s="468">
        <v>1487031.033887021</v>
      </c>
      <c r="N132" s="467">
        <v>1.3459400533720136</v>
      </c>
      <c r="O132" s="466">
        <v>582225.26051205397</v>
      </c>
      <c r="P132" s="466">
        <v>233934.85830324888</v>
      </c>
      <c r="Q132" s="467">
        <v>0.67166610627128787</v>
      </c>
    </row>
    <row r="133" spans="1:17" x14ac:dyDescent="0.25">
      <c r="A133" s="478" t="s">
        <v>115</v>
      </c>
      <c r="B133" s="478" t="s">
        <v>444</v>
      </c>
      <c r="C133" s="247" t="s">
        <v>169</v>
      </c>
      <c r="D133" s="462">
        <v>2818</v>
      </c>
      <c r="E133" s="462">
        <v>2022</v>
      </c>
      <c r="F133" s="463">
        <v>2.5402010050251258</v>
      </c>
      <c r="G133" s="471">
        <v>1.7216041613424449E-3</v>
      </c>
      <c r="H133" s="471">
        <v>1.2094406253222846E-3</v>
      </c>
      <c r="I133" s="472">
        <v>4.8338679914833165</v>
      </c>
      <c r="J133" s="472">
        <v>-4.3996330124700833E-2</v>
      </c>
      <c r="K133" s="463">
        <v>-9.0195887429269823E-3</v>
      </c>
      <c r="L133" s="464">
        <v>13621.839999999986</v>
      </c>
      <c r="M133" s="464">
        <v>9739.0600000000049</v>
      </c>
      <c r="N133" s="463">
        <v>2.5082698478925027</v>
      </c>
      <c r="O133" s="462">
        <v>2832</v>
      </c>
      <c r="P133" s="462">
        <v>2036</v>
      </c>
      <c r="Q133" s="463">
        <v>2.557788944723618</v>
      </c>
    </row>
    <row r="134" spans="1:17" x14ac:dyDescent="0.25">
      <c r="A134" s="478" t="s">
        <v>115</v>
      </c>
      <c r="B134" s="478" t="s">
        <v>444</v>
      </c>
      <c r="C134" s="248" t="s">
        <v>170</v>
      </c>
      <c r="D134" s="466">
        <v>82570874.391211599</v>
      </c>
      <c r="E134" s="466">
        <v>2697967.7166978866</v>
      </c>
      <c r="F134" s="467">
        <v>3.3778258849302266E-2</v>
      </c>
      <c r="G134" s="473">
        <v>50.44512454137481</v>
      </c>
      <c r="H134" s="473">
        <v>-0.94682309006640253</v>
      </c>
      <c r="I134" s="474">
        <v>1.882552118941613</v>
      </c>
      <c r="J134" s="474">
        <v>1.1613697701022607E-2</v>
      </c>
      <c r="K134" s="467">
        <v>6.2074184640036117E-3</v>
      </c>
      <c r="L134" s="468">
        <v>155443974.54803717</v>
      </c>
      <c r="M134" s="468">
        <v>6006684.6345254779</v>
      </c>
      <c r="N134" s="467">
        <v>4.0195353100969014E-2</v>
      </c>
      <c r="O134" s="466">
        <v>34339523.756556451</v>
      </c>
      <c r="P134" s="466">
        <v>1143873.3576599844</v>
      </c>
      <c r="Q134" s="467">
        <v>3.445853128089367E-2</v>
      </c>
    </row>
    <row r="135" spans="1:17" x14ac:dyDescent="0.25">
      <c r="A135" s="478" t="s">
        <v>115</v>
      </c>
      <c r="B135" s="478" t="s">
        <v>444</v>
      </c>
      <c r="C135" s="247" t="s">
        <v>171</v>
      </c>
      <c r="D135" s="462">
        <v>3310645.7855090313</v>
      </c>
      <c r="E135" s="462">
        <v>123576.42922507599</v>
      </c>
      <c r="F135" s="463">
        <v>3.8774314396836054E-2</v>
      </c>
      <c r="G135" s="471">
        <v>2.0225768492062373</v>
      </c>
      <c r="H135" s="471">
        <v>-2.8052184783569967E-2</v>
      </c>
      <c r="I135" s="472">
        <v>3.594803063213361</v>
      </c>
      <c r="J135" s="472">
        <v>0.21582157047212513</v>
      </c>
      <c r="K135" s="463">
        <v>6.3871782350911163E-2</v>
      </c>
      <c r="L135" s="464">
        <v>11901119.61096227</v>
      </c>
      <c r="M135" s="464">
        <v>1132071.2399960607</v>
      </c>
      <c r="N135" s="463">
        <v>0.10512268131770776</v>
      </c>
      <c r="O135" s="462">
        <v>1540735.3487083316</v>
      </c>
      <c r="P135" s="462">
        <v>-46329.507504477398</v>
      </c>
      <c r="Q135" s="463">
        <v>-2.919194343136856E-2</v>
      </c>
    </row>
    <row r="136" spans="1:17" x14ac:dyDescent="0.25">
      <c r="A136" s="478" t="s">
        <v>115</v>
      </c>
      <c r="B136" s="478" t="s">
        <v>444</v>
      </c>
      <c r="C136" s="248" t="s">
        <v>172</v>
      </c>
      <c r="D136" s="466">
        <v>12028</v>
      </c>
      <c r="E136" s="466">
        <v>-1150</v>
      </c>
      <c r="F136" s="467">
        <v>-8.7266656548793439E-2</v>
      </c>
      <c r="G136" s="473">
        <v>7.3482806432316992E-3</v>
      </c>
      <c r="H136" s="473">
        <v>-1.1307282483181396E-3</v>
      </c>
      <c r="I136" s="474">
        <v>2.9900000000000007</v>
      </c>
      <c r="J136" s="474">
        <v>5.235999392927404E-4</v>
      </c>
      <c r="K136" s="467">
        <v>1.7514770790032246E-4</v>
      </c>
      <c r="L136" s="468">
        <v>35963.720000000008</v>
      </c>
      <c r="M136" s="468">
        <v>-3431.5999999999985</v>
      </c>
      <c r="N136" s="467">
        <v>-8.7106793395763715E-2</v>
      </c>
      <c r="O136" s="466">
        <v>6014</v>
      </c>
      <c r="P136" s="466">
        <v>-575</v>
      </c>
      <c r="Q136" s="467">
        <v>-8.7266656548793439E-2</v>
      </c>
    </row>
    <row r="137" spans="1:17" x14ac:dyDescent="0.25">
      <c r="A137" s="478" t="s">
        <v>115</v>
      </c>
      <c r="B137" s="478" t="s">
        <v>451</v>
      </c>
      <c r="C137" s="247" t="s">
        <v>37</v>
      </c>
      <c r="D137" s="462">
        <v>70353303.496570215</v>
      </c>
      <c r="E137" s="462">
        <v>10984298.110202223</v>
      </c>
      <c r="F137" s="463">
        <v>0.18501738472318052</v>
      </c>
      <c r="G137" s="471">
        <v>3.776087746083693</v>
      </c>
      <c r="H137" s="471">
        <v>0.39977467454852578</v>
      </c>
      <c r="I137" s="472">
        <v>4.767992526436986</v>
      </c>
      <c r="J137" s="472">
        <v>6.4383434608272339E-2</v>
      </c>
      <c r="K137" s="463">
        <v>1.368809213336237E-2</v>
      </c>
      <c r="L137" s="464">
        <v>335444025.28179985</v>
      </c>
      <c r="M137" s="464">
        <v>56195431.773651481</v>
      </c>
      <c r="N137" s="463">
        <v>0.20123801186490745</v>
      </c>
      <c r="O137" s="462">
        <v>76905180.825401291</v>
      </c>
      <c r="P137" s="462">
        <v>10517281.148755454</v>
      </c>
      <c r="Q137" s="463">
        <v>0.15842165816333634</v>
      </c>
    </row>
    <row r="138" spans="1:17" x14ac:dyDescent="0.25">
      <c r="A138" s="478" t="s">
        <v>115</v>
      </c>
      <c r="B138" s="478" t="s">
        <v>451</v>
      </c>
      <c r="C138" s="248" t="s">
        <v>166</v>
      </c>
      <c r="D138" s="466">
        <v>19327237.108851291</v>
      </c>
      <c r="E138" s="466">
        <v>1323220.6540048122</v>
      </c>
      <c r="F138" s="467">
        <v>7.3495858955884036E-2</v>
      </c>
      <c r="G138" s="473">
        <v>1.0373548871936809</v>
      </c>
      <c r="H138" s="473">
        <v>1.3467158217340902E-2</v>
      </c>
      <c r="I138" s="474">
        <v>3.4489073047302838</v>
      </c>
      <c r="J138" s="474">
        <v>-2.2309840580037488E-2</v>
      </c>
      <c r="K138" s="467">
        <v>-6.4270944876434755E-3</v>
      </c>
      <c r="L138" s="468">
        <v>66657849.244971432</v>
      </c>
      <c r="M138" s="468">
        <v>4161998.6424591839</v>
      </c>
      <c r="N138" s="467">
        <v>6.6596399638280582E-2</v>
      </c>
      <c r="O138" s="466">
        <v>9817120.8067027964</v>
      </c>
      <c r="P138" s="466">
        <v>1156095.851920519</v>
      </c>
      <c r="Q138" s="467">
        <v>0.13348256793581553</v>
      </c>
    </row>
    <row r="139" spans="1:17" x14ac:dyDescent="0.25">
      <c r="A139" s="478" t="s">
        <v>115</v>
      </c>
      <c r="B139" s="478" t="s">
        <v>451</v>
      </c>
      <c r="C139" s="247" t="s">
        <v>167</v>
      </c>
      <c r="D139" s="462">
        <v>736288013.01004446</v>
      </c>
      <c r="E139" s="462">
        <v>47506253.349192977</v>
      </c>
      <c r="F139" s="463">
        <v>6.8971416102227401E-2</v>
      </c>
      <c r="G139" s="471">
        <v>39.518942328714964</v>
      </c>
      <c r="H139" s="471">
        <v>0.34794993220252479</v>
      </c>
      <c r="I139" s="472">
        <v>1.8859243082074422</v>
      </c>
      <c r="J139" s="472">
        <v>0.14595216214400675</v>
      </c>
      <c r="K139" s="463">
        <v>8.388189573851125E-2</v>
      </c>
      <c r="L139" s="464">
        <v>1388583461.5774002</v>
      </c>
      <c r="M139" s="464">
        <v>190122385.05095911</v>
      </c>
      <c r="N139" s="463">
        <v>0.15863876497516316</v>
      </c>
      <c r="O139" s="462">
        <v>323014134.46119386</v>
      </c>
      <c r="P139" s="462">
        <v>16826328.214894831</v>
      </c>
      <c r="Q139" s="463">
        <v>5.4954272742526025E-2</v>
      </c>
    </row>
    <row r="140" spans="1:17" x14ac:dyDescent="0.25">
      <c r="A140" s="478" t="s">
        <v>115</v>
      </c>
      <c r="B140" s="478" t="s">
        <v>451</v>
      </c>
      <c r="C140" s="248" t="s">
        <v>168</v>
      </c>
      <c r="D140" s="466">
        <v>8640813.1457286589</v>
      </c>
      <c r="E140" s="466">
        <v>5520598.1988986591</v>
      </c>
      <c r="F140" s="467">
        <v>1.7693006068403532</v>
      </c>
      <c r="G140" s="473">
        <v>0.46378019245927155</v>
      </c>
      <c r="H140" s="473">
        <v>0.28633368746189314</v>
      </c>
      <c r="I140" s="474">
        <v>2.5805543371315798</v>
      </c>
      <c r="J140" s="474">
        <v>-0.32732978179177907</v>
      </c>
      <c r="K140" s="467">
        <v>-0.11256630883660268</v>
      </c>
      <c r="L140" s="468">
        <v>22298087.839553662</v>
      </c>
      <c r="M140" s="468">
        <v>13224864.348039413</v>
      </c>
      <c r="N140" s="467">
        <v>1.4575706594693711</v>
      </c>
      <c r="O140" s="466">
        <v>5304087.7012433577</v>
      </c>
      <c r="P140" s="466">
        <v>2904569.6373321693</v>
      </c>
      <c r="Q140" s="467">
        <v>1.2104804214716984</v>
      </c>
    </row>
    <row r="141" spans="1:17" x14ac:dyDescent="0.25">
      <c r="A141" s="478" t="s">
        <v>115</v>
      </c>
      <c r="B141" s="478" t="s">
        <v>451</v>
      </c>
      <c r="C141" s="247" t="s">
        <v>169</v>
      </c>
      <c r="D141" s="462">
        <v>22193.611263692379</v>
      </c>
      <c r="E141" s="462">
        <v>13573.611263692379</v>
      </c>
      <c r="F141" s="463">
        <v>1.5746648797786982</v>
      </c>
      <c r="G141" s="471">
        <v>1.1912023937619273E-3</v>
      </c>
      <c r="H141" s="471">
        <v>7.0098332259460377E-4</v>
      </c>
      <c r="I141" s="472">
        <v>4.7723430985900279</v>
      </c>
      <c r="J141" s="472">
        <v>-6.5151100945889162E-2</v>
      </c>
      <c r="K141" s="463">
        <v>-1.3467943993015931E-2</v>
      </c>
      <c r="L141" s="464">
        <v>105915.52754707223</v>
      </c>
      <c r="M141" s="464">
        <v>64216.327547072622</v>
      </c>
      <c r="N141" s="463">
        <v>1.5399894373770535</v>
      </c>
      <c r="O141" s="462">
        <v>22202.374453425407</v>
      </c>
      <c r="P141" s="462">
        <v>13582.374453425407</v>
      </c>
      <c r="Q141" s="463">
        <v>1.5756814911166366</v>
      </c>
    </row>
    <row r="142" spans="1:17" x14ac:dyDescent="0.25">
      <c r="A142" s="478" t="s">
        <v>115</v>
      </c>
      <c r="B142" s="478" t="s">
        <v>451</v>
      </c>
      <c r="C142" s="248" t="s">
        <v>170</v>
      </c>
      <c r="D142" s="466">
        <v>983294292.92093909</v>
      </c>
      <c r="E142" s="466">
        <v>33138877.22851038</v>
      </c>
      <c r="F142" s="467">
        <v>3.4877322889708857E-2</v>
      </c>
      <c r="G142" s="473">
        <v>52.776562659545895</v>
      </c>
      <c r="H142" s="473">
        <v>-1.2587395846936147</v>
      </c>
      <c r="I142" s="474">
        <v>1.8783270092597459</v>
      </c>
      <c r="J142" s="474">
        <v>1.5343213872211159E-2</v>
      </c>
      <c r="K142" s="467">
        <v>8.2358278747236714E-3</v>
      </c>
      <c r="L142" s="468">
        <v>1846948228.4443641</v>
      </c>
      <c r="M142" s="468">
        <v>76824085.909662485</v>
      </c>
      <c r="N142" s="467">
        <v>4.3400394392483367E-2</v>
      </c>
      <c r="O142" s="466">
        <v>407723726.89997947</v>
      </c>
      <c r="P142" s="466">
        <v>14837991.363148391</v>
      </c>
      <c r="Q142" s="467">
        <v>3.7766683849883381E-2</v>
      </c>
    </row>
    <row r="143" spans="1:17" x14ac:dyDescent="0.25">
      <c r="A143" s="478" t="s">
        <v>115</v>
      </c>
      <c r="B143" s="478" t="s">
        <v>451</v>
      </c>
      <c r="C143" s="247" t="s">
        <v>171</v>
      </c>
      <c r="D143" s="462">
        <v>44312507.182296239</v>
      </c>
      <c r="E143" s="462">
        <v>5468699.6678811163</v>
      </c>
      <c r="F143" s="463">
        <v>0.14078691090855744</v>
      </c>
      <c r="G143" s="471">
        <v>2.3783945749963515</v>
      </c>
      <c r="H143" s="471">
        <v>0.16934872345123786</v>
      </c>
      <c r="I143" s="472">
        <v>3.4526026047912461</v>
      </c>
      <c r="J143" s="472">
        <v>5.1180848038538063E-2</v>
      </c>
      <c r="K143" s="463">
        <v>1.5046898532042005E-2</v>
      </c>
      <c r="L143" s="464">
        <v>152993477.7224268</v>
      </c>
      <c r="M143" s="464">
        <v>20869305.727780879</v>
      </c>
      <c r="N143" s="463">
        <v>0.15795221580368024</v>
      </c>
      <c r="O143" s="462">
        <v>20405129.787383217</v>
      </c>
      <c r="P143" s="462">
        <v>275570.42766844109</v>
      </c>
      <c r="Q143" s="463">
        <v>1.3689839044362755E-2</v>
      </c>
    </row>
    <row r="144" spans="1:17" x14ac:dyDescent="0.25">
      <c r="A144" s="478" t="s">
        <v>115</v>
      </c>
      <c r="B144" s="478" t="s">
        <v>451</v>
      </c>
      <c r="C144" s="248" t="s">
        <v>172</v>
      </c>
      <c r="D144" s="466">
        <v>163212.5</v>
      </c>
      <c r="E144" s="466">
        <v>71613.866413975833</v>
      </c>
      <c r="F144" s="467">
        <v>0.78182243129991902</v>
      </c>
      <c r="G144" s="473">
        <v>8.7601390500124856E-3</v>
      </c>
      <c r="H144" s="473">
        <v>3.5509282522471998E-3</v>
      </c>
      <c r="I144" s="474">
        <v>2.9896668453702993</v>
      </c>
      <c r="J144" s="474">
        <v>-5.1801581799499008E-2</v>
      </c>
      <c r="K144" s="467">
        <v>-1.7031767069074048E-2</v>
      </c>
      <c r="L144" s="468">
        <v>487950.99999999994</v>
      </c>
      <c r="M144" s="468">
        <v>209356.64797621238</v>
      </c>
      <c r="N144" s="467">
        <v>0.75147484669156761</v>
      </c>
      <c r="O144" s="466">
        <v>81607</v>
      </c>
      <c r="P144" s="466">
        <v>35801.062791466713</v>
      </c>
      <c r="Q144" s="467">
        <v>0.78158127468238447</v>
      </c>
    </row>
    <row r="145" spans="1:17" x14ac:dyDescent="0.25">
      <c r="A145" s="478" t="s">
        <v>115</v>
      </c>
      <c r="B145" s="478" t="s">
        <v>452</v>
      </c>
      <c r="C145" s="247" t="s">
        <v>37</v>
      </c>
      <c r="D145" s="462">
        <v>70353303.496570274</v>
      </c>
      <c r="E145" s="462">
        <v>10984298.110202238</v>
      </c>
      <c r="F145" s="463">
        <v>0.18501738472318063</v>
      </c>
      <c r="G145" s="471">
        <v>3.776087746083697</v>
      </c>
      <c r="H145" s="471">
        <v>0.39977467454852711</v>
      </c>
      <c r="I145" s="472">
        <v>4.7679925264369896</v>
      </c>
      <c r="J145" s="472">
        <v>6.4383434608270562E-2</v>
      </c>
      <c r="K145" s="463">
        <v>1.3688092133361977E-2</v>
      </c>
      <c r="L145" s="464">
        <v>335444025.28180039</v>
      </c>
      <c r="M145" s="464">
        <v>56195431.773651481</v>
      </c>
      <c r="N145" s="463">
        <v>0.20123801186490706</v>
      </c>
      <c r="O145" s="462">
        <v>76905180.825401291</v>
      </c>
      <c r="P145" s="462">
        <v>10517281.148755394</v>
      </c>
      <c r="Q145" s="463">
        <v>0.15842165816333528</v>
      </c>
    </row>
    <row r="146" spans="1:17" x14ac:dyDescent="0.25">
      <c r="A146" s="478" t="s">
        <v>115</v>
      </c>
      <c r="B146" s="478" t="s">
        <v>452</v>
      </c>
      <c r="C146" s="248" t="s">
        <v>166</v>
      </c>
      <c r="D146" s="466">
        <v>19327237.108851302</v>
      </c>
      <c r="E146" s="466">
        <v>1323220.6540048197</v>
      </c>
      <c r="F146" s="467">
        <v>7.3495858955884438E-2</v>
      </c>
      <c r="G146" s="473">
        <v>1.0373548871936815</v>
      </c>
      <c r="H146" s="473">
        <v>1.3467158217341568E-2</v>
      </c>
      <c r="I146" s="474">
        <v>3.4489073047302821</v>
      </c>
      <c r="J146" s="474">
        <v>-2.2309840580042373E-2</v>
      </c>
      <c r="K146" s="467">
        <v>-6.4270944876448771E-3</v>
      </c>
      <c r="L146" s="468">
        <v>66657849.244971432</v>
      </c>
      <c r="M146" s="468">
        <v>4161998.6424591169</v>
      </c>
      <c r="N146" s="467">
        <v>6.6596399638279444E-2</v>
      </c>
      <c r="O146" s="466">
        <v>9817120.8067028187</v>
      </c>
      <c r="P146" s="466">
        <v>1156095.8519205358</v>
      </c>
      <c r="Q146" s="467">
        <v>0.13348256793581739</v>
      </c>
    </row>
    <row r="147" spans="1:17" x14ac:dyDescent="0.25">
      <c r="A147" s="478" t="s">
        <v>115</v>
      </c>
      <c r="B147" s="478" t="s">
        <v>452</v>
      </c>
      <c r="C147" s="247" t="s">
        <v>167</v>
      </c>
      <c r="D147" s="462">
        <v>736288013.01004338</v>
      </c>
      <c r="E147" s="462">
        <v>47506253.349191666</v>
      </c>
      <c r="F147" s="463">
        <v>6.8971416102225472E-2</v>
      </c>
      <c r="G147" s="471">
        <v>39.518942328714921</v>
      </c>
      <c r="H147" s="471">
        <v>0.34794993220246084</v>
      </c>
      <c r="I147" s="472">
        <v>1.8859243082074446</v>
      </c>
      <c r="J147" s="472">
        <v>0.14595216214400852</v>
      </c>
      <c r="K147" s="463">
        <v>8.3881895738512235E-2</v>
      </c>
      <c r="L147" s="464">
        <v>1388583461.5774</v>
      </c>
      <c r="M147" s="464">
        <v>190122385.05095792</v>
      </c>
      <c r="N147" s="463">
        <v>0.15863876497516202</v>
      </c>
      <c r="O147" s="462">
        <v>323014134.46119416</v>
      </c>
      <c r="P147" s="462">
        <v>16826328.214894831</v>
      </c>
      <c r="Q147" s="463">
        <v>5.4954272742525977E-2</v>
      </c>
    </row>
    <row r="148" spans="1:17" x14ac:dyDescent="0.25">
      <c r="A148" s="478" t="s">
        <v>115</v>
      </c>
      <c r="B148" s="478" t="s">
        <v>452</v>
      </c>
      <c r="C148" s="248" t="s">
        <v>168</v>
      </c>
      <c r="D148" s="466">
        <v>8640813.1457286552</v>
      </c>
      <c r="E148" s="466">
        <v>5520598.1988986582</v>
      </c>
      <c r="F148" s="467">
        <v>1.7693006068403545</v>
      </c>
      <c r="G148" s="473">
        <v>0.46378019245927143</v>
      </c>
      <c r="H148" s="473">
        <v>0.28633368746189314</v>
      </c>
      <c r="I148" s="474">
        <v>2.5805543371315776</v>
      </c>
      <c r="J148" s="474">
        <v>-0.32732978179178485</v>
      </c>
      <c r="K148" s="467">
        <v>-0.11256630883660453</v>
      </c>
      <c r="L148" s="468">
        <v>22298087.839553632</v>
      </c>
      <c r="M148" s="468">
        <v>13224864.348039379</v>
      </c>
      <c r="N148" s="467">
        <v>1.4575706594693667</v>
      </c>
      <c r="O148" s="466">
        <v>5304087.7012433605</v>
      </c>
      <c r="P148" s="466">
        <v>2904569.6373321712</v>
      </c>
      <c r="Q148" s="467">
        <v>1.2104804214716989</v>
      </c>
    </row>
    <row r="149" spans="1:17" x14ac:dyDescent="0.25">
      <c r="A149" s="478" t="s">
        <v>115</v>
      </c>
      <c r="B149" s="478" t="s">
        <v>452</v>
      </c>
      <c r="C149" s="247" t="s">
        <v>169</v>
      </c>
      <c r="D149" s="462">
        <v>22193.611263692379</v>
      </c>
      <c r="E149" s="462">
        <v>13573.611263692379</v>
      </c>
      <c r="F149" s="463">
        <v>1.5746648797786982</v>
      </c>
      <c r="G149" s="471">
        <v>1.1912023937619277E-3</v>
      </c>
      <c r="H149" s="471">
        <v>7.0098332259460421E-4</v>
      </c>
      <c r="I149" s="472">
        <v>4.7723430985900279</v>
      </c>
      <c r="J149" s="472">
        <v>-6.5151100945943341E-2</v>
      </c>
      <c r="K149" s="463">
        <v>-1.346794399302698E-2</v>
      </c>
      <c r="L149" s="464">
        <v>105915.52754707223</v>
      </c>
      <c r="M149" s="464">
        <v>64216.327547072156</v>
      </c>
      <c r="N149" s="463">
        <v>1.5399894373770251</v>
      </c>
      <c r="O149" s="462">
        <v>22202.374453425407</v>
      </c>
      <c r="P149" s="462">
        <v>13582.374453425407</v>
      </c>
      <c r="Q149" s="463">
        <v>1.5756814911166366</v>
      </c>
    </row>
    <row r="150" spans="1:17" x14ac:dyDescent="0.25">
      <c r="A150" s="478" t="s">
        <v>115</v>
      </c>
      <c r="B150" s="478" t="s">
        <v>452</v>
      </c>
      <c r="C150" s="248" t="s">
        <v>170</v>
      </c>
      <c r="D150" s="466">
        <v>983294292.92093861</v>
      </c>
      <c r="E150" s="466">
        <v>33138877.228510618</v>
      </c>
      <c r="F150" s="467">
        <v>3.4877322889709135E-2</v>
      </c>
      <c r="G150" s="473">
        <v>52.776562659545881</v>
      </c>
      <c r="H150" s="473">
        <v>-1.2587395846935863</v>
      </c>
      <c r="I150" s="474">
        <v>1.8783270092597453</v>
      </c>
      <c r="J150" s="474">
        <v>1.534321387220916E-2</v>
      </c>
      <c r="K150" s="467">
        <v>8.2358278747225924E-3</v>
      </c>
      <c r="L150" s="468">
        <v>1846948228.4443626</v>
      </c>
      <c r="M150" s="468">
        <v>76824085.909661055</v>
      </c>
      <c r="N150" s="467">
        <v>4.3400394392482555E-2</v>
      </c>
      <c r="O150" s="466">
        <v>407723726.89997888</v>
      </c>
      <c r="P150" s="466">
        <v>14837991.363147676</v>
      </c>
      <c r="Q150" s="467">
        <v>3.7766683849881549E-2</v>
      </c>
    </row>
    <row r="151" spans="1:17" x14ac:dyDescent="0.25">
      <c r="A151" s="478" t="s">
        <v>115</v>
      </c>
      <c r="B151" s="478" t="s">
        <v>452</v>
      </c>
      <c r="C151" s="247" t="s">
        <v>171</v>
      </c>
      <c r="D151" s="462">
        <v>44312507.182296246</v>
      </c>
      <c r="E151" s="462">
        <v>5468699.6678811386</v>
      </c>
      <c r="F151" s="463">
        <v>0.14078691090855808</v>
      </c>
      <c r="G151" s="471">
        <v>2.3783945749963529</v>
      </c>
      <c r="H151" s="471">
        <v>0.16934872345124008</v>
      </c>
      <c r="I151" s="472">
        <v>3.4526026047912461</v>
      </c>
      <c r="J151" s="472">
        <v>5.1180848038537619E-2</v>
      </c>
      <c r="K151" s="463">
        <v>1.5046898532041874E-2</v>
      </c>
      <c r="L151" s="464">
        <v>152993477.72242683</v>
      </c>
      <c r="M151" s="464">
        <v>20869305.727780938</v>
      </c>
      <c r="N151" s="463">
        <v>0.15795221580368074</v>
      </c>
      <c r="O151" s="462">
        <v>20405129.787383202</v>
      </c>
      <c r="P151" s="462">
        <v>275570.42766843736</v>
      </c>
      <c r="Q151" s="463">
        <v>1.3689839044362578E-2</v>
      </c>
    </row>
    <row r="152" spans="1:17" x14ac:dyDescent="0.25">
      <c r="A152" s="478" t="s">
        <v>115</v>
      </c>
      <c r="B152" s="478" t="s">
        <v>452</v>
      </c>
      <c r="C152" s="248" t="s">
        <v>172</v>
      </c>
      <c r="D152" s="466">
        <v>163212.5</v>
      </c>
      <c r="E152" s="466">
        <v>71613.866413975833</v>
      </c>
      <c r="F152" s="467">
        <v>0.78182243129991902</v>
      </c>
      <c r="G152" s="473">
        <v>8.7601390500124891E-3</v>
      </c>
      <c r="H152" s="473">
        <v>3.5509282522472032E-3</v>
      </c>
      <c r="I152" s="474">
        <v>2.9896668453702993</v>
      </c>
      <c r="J152" s="474">
        <v>-5.1801581799499008E-2</v>
      </c>
      <c r="K152" s="467">
        <v>-1.7031767069074048E-2</v>
      </c>
      <c r="L152" s="468">
        <v>487950.99999999994</v>
      </c>
      <c r="M152" s="468">
        <v>209356.64797621238</v>
      </c>
      <c r="N152" s="467">
        <v>0.75147484669156761</v>
      </c>
      <c r="O152" s="466">
        <v>81607</v>
      </c>
      <c r="P152" s="466">
        <v>35801.062791466713</v>
      </c>
      <c r="Q152" s="467">
        <v>0.78158127468238447</v>
      </c>
    </row>
  </sheetData>
  <mergeCells count="24">
    <mergeCell ref="A129:A152"/>
    <mergeCell ref="B129:B136"/>
    <mergeCell ref="B137:B144"/>
    <mergeCell ref="B145:B152"/>
    <mergeCell ref="A81:A104"/>
    <mergeCell ref="B81:B88"/>
    <mergeCell ref="B89:B96"/>
    <mergeCell ref="B97:B104"/>
    <mergeCell ref="A105:A128"/>
    <mergeCell ref="B105:B112"/>
    <mergeCell ref="B113:B120"/>
    <mergeCell ref="B121:B128"/>
    <mergeCell ref="A57:A80"/>
    <mergeCell ref="B57:B64"/>
    <mergeCell ref="B65:B72"/>
    <mergeCell ref="B73:B80"/>
    <mergeCell ref="A9:A32"/>
    <mergeCell ref="B9:B16"/>
    <mergeCell ref="B17:B24"/>
    <mergeCell ref="B25:B32"/>
    <mergeCell ref="A33:A56"/>
    <mergeCell ref="B33:B40"/>
    <mergeCell ref="B41:B48"/>
    <mergeCell ref="B49:B56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8:Q134"/>
  <sheetViews>
    <sheetView topLeftCell="D1" workbookViewId="0">
      <selection activeCell="E9" sqref="E9:R62"/>
    </sheetView>
  </sheetViews>
  <sheetFormatPr defaultRowHeight="12.5" x14ac:dyDescent="0.25"/>
  <cols>
    <col min="1" max="1" width="29.54296875" customWidth="1"/>
    <col min="2" max="2" width="39" customWidth="1"/>
    <col min="3" max="3" width="11.81640625" customWidth="1"/>
    <col min="4" max="4" width="13" customWidth="1"/>
    <col min="5" max="5" width="11" customWidth="1"/>
    <col min="6" max="6" width="10" customWidth="1"/>
    <col min="7" max="7" width="12.90625" customWidth="1"/>
    <col min="8" max="8" width="18.36328125" customWidth="1"/>
    <col min="9" max="9" width="7.26953125" customWidth="1"/>
    <col min="10" max="11" width="10" customWidth="1"/>
    <col min="12" max="12" width="14.08984375" customWidth="1"/>
    <col min="13" max="13" width="12.08984375" customWidth="1"/>
    <col min="14" max="14" width="11" customWidth="1"/>
    <col min="15" max="15" width="13" customWidth="1"/>
    <col min="16" max="16" width="11" customWidth="1"/>
    <col min="17" max="17" width="9.6328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6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6" t="s">
        <v>49</v>
      </c>
      <c r="M8" s="256" t="s">
        <v>50</v>
      </c>
      <c r="N8" s="256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78" t="s">
        <v>109</v>
      </c>
      <c r="B9" s="478" t="s">
        <v>444</v>
      </c>
      <c r="C9" s="247" t="s">
        <v>39</v>
      </c>
      <c r="D9" s="462">
        <v>11441938.75948216</v>
      </c>
      <c r="E9" s="462">
        <v>3676661.9975314587</v>
      </c>
      <c r="F9" s="463">
        <v>0.47347468869967885</v>
      </c>
      <c r="G9" s="471">
        <v>3.0996325592987484</v>
      </c>
      <c r="H9" s="471">
        <v>0.93166030120657428</v>
      </c>
      <c r="I9" s="472">
        <v>3.5031622834207603</v>
      </c>
      <c r="J9" s="472">
        <v>0.20774046586441841</v>
      </c>
      <c r="K9" s="463">
        <v>6.3039112248903073E-2</v>
      </c>
      <c r="L9" s="464">
        <v>40082968.311428025</v>
      </c>
      <c r="M9" s="464">
        <v>14493105.85073242</v>
      </c>
      <c r="N9" s="463">
        <v>0.56636122499653541</v>
      </c>
      <c r="O9" s="462">
        <v>7584854.4284860492</v>
      </c>
      <c r="P9" s="462">
        <v>2466173.7905982286</v>
      </c>
      <c r="Q9" s="463">
        <v>0.48179872218319797</v>
      </c>
    </row>
    <row r="10" spans="1:17" x14ac:dyDescent="0.25">
      <c r="A10" s="478" t="s">
        <v>109</v>
      </c>
      <c r="B10" s="478" t="s">
        <v>444</v>
      </c>
      <c r="C10" s="248" t="s">
        <v>173</v>
      </c>
      <c r="D10" s="466">
        <v>208118622.02354342</v>
      </c>
      <c r="E10" s="466">
        <v>1048849.1194963157</v>
      </c>
      <c r="F10" s="467">
        <v>5.0651966474234561E-3</v>
      </c>
      <c r="G10" s="473">
        <v>56.379541140784816</v>
      </c>
      <c r="H10" s="473">
        <v>-1.4318591360351789</v>
      </c>
      <c r="I10" s="474">
        <v>2.1255160608916008</v>
      </c>
      <c r="J10" s="474">
        <v>7.2138551919163962E-2</v>
      </c>
      <c r="K10" s="467">
        <v>3.5131655822637289E-2</v>
      </c>
      <c r="L10" s="468">
        <v>442359473.68166995</v>
      </c>
      <c r="M10" s="468">
        <v>17167059.212469518</v>
      </c>
      <c r="N10" s="467">
        <v>4.0374801215351981E-2</v>
      </c>
      <c r="O10" s="466">
        <v>104800565.2045787</v>
      </c>
      <c r="P10" s="466">
        <v>780082.33499248326</v>
      </c>
      <c r="Q10" s="467">
        <v>7.4993146875745355E-3</v>
      </c>
    </row>
    <row r="11" spans="1:17" x14ac:dyDescent="0.25">
      <c r="A11" s="478" t="s">
        <v>109</v>
      </c>
      <c r="B11" s="478" t="s">
        <v>444</v>
      </c>
      <c r="C11" s="247" t="s">
        <v>174</v>
      </c>
      <c r="D11" s="462">
        <v>6547618.3709518528</v>
      </c>
      <c r="E11" s="462">
        <v>-705449.79474612977</v>
      </c>
      <c r="F11" s="463">
        <v>-9.7262259037137061E-2</v>
      </c>
      <c r="G11" s="471">
        <v>1.7737563113284409</v>
      </c>
      <c r="H11" s="471">
        <v>-0.25121344201420825</v>
      </c>
      <c r="I11" s="472">
        <v>2.8107370543368906</v>
      </c>
      <c r="J11" s="472">
        <v>7.5257702490338474E-2</v>
      </c>
      <c r="K11" s="463">
        <v>2.7511705558858148E-2</v>
      </c>
      <c r="L11" s="464">
        <v>18403633.572891321</v>
      </c>
      <c r="M11" s="464">
        <v>-1436984.631911058</v>
      </c>
      <c r="N11" s="463">
        <v>-7.2426404110898068E-2</v>
      </c>
      <c r="O11" s="462">
        <v>2211257.2064270973</v>
      </c>
      <c r="P11" s="462">
        <v>-267791.58570259809</v>
      </c>
      <c r="Q11" s="463">
        <v>-0.10802191007807649</v>
      </c>
    </row>
    <row r="12" spans="1:17" x14ac:dyDescent="0.25">
      <c r="A12" s="478" t="s">
        <v>109</v>
      </c>
      <c r="B12" s="478" t="s">
        <v>444</v>
      </c>
      <c r="C12" s="248" t="s">
        <v>175</v>
      </c>
      <c r="D12" s="466">
        <v>4253504.7245420367</v>
      </c>
      <c r="E12" s="466">
        <v>759973.2675833609</v>
      </c>
      <c r="F12" s="467">
        <v>0.21753726192148337</v>
      </c>
      <c r="G12" s="473">
        <v>1.1522786489654526</v>
      </c>
      <c r="H12" s="473">
        <v>0.17692651231396739</v>
      </c>
      <c r="I12" s="474">
        <v>1.894780194112117</v>
      </c>
      <c r="J12" s="474">
        <v>4.329090438601102E-2</v>
      </c>
      <c r="K12" s="467">
        <v>2.3381666113993626E-2</v>
      </c>
      <c r="L12" s="468">
        <v>8059456.5076245666</v>
      </c>
      <c r="M12" s="468">
        <v>1591220.4317443399</v>
      </c>
      <c r="N12" s="467">
        <v>0.24600531166107747</v>
      </c>
      <c r="O12" s="466">
        <v>1191450.0846411586</v>
      </c>
      <c r="P12" s="466">
        <v>213942.64570945501</v>
      </c>
      <c r="Q12" s="467">
        <v>0.21886549113454137</v>
      </c>
    </row>
    <row r="13" spans="1:17" x14ac:dyDescent="0.25">
      <c r="A13" s="478" t="s">
        <v>109</v>
      </c>
      <c r="B13" s="478" t="s">
        <v>444</v>
      </c>
      <c r="C13" s="247" t="s">
        <v>176</v>
      </c>
      <c r="D13" s="462">
        <v>85821831.549013957</v>
      </c>
      <c r="E13" s="462">
        <v>3092189.7964993119</v>
      </c>
      <c r="F13" s="463">
        <v>3.7377048068811709E-2</v>
      </c>
      <c r="G13" s="471">
        <v>23.249219294022474</v>
      </c>
      <c r="H13" s="471">
        <v>0.15209426685213856</v>
      </c>
      <c r="I13" s="472">
        <v>1.622161359942919</v>
      </c>
      <c r="J13" s="472">
        <v>6.2911845625051033E-2</v>
      </c>
      <c r="K13" s="463">
        <v>4.0347516575994169E-2</v>
      </c>
      <c r="L13" s="464">
        <v>139216858.9783406</v>
      </c>
      <c r="M13" s="464">
        <v>10220705.256040931</v>
      </c>
      <c r="N13" s="463">
        <v>7.9232635711324079E-2</v>
      </c>
      <c r="O13" s="462">
        <v>21385301.930708051</v>
      </c>
      <c r="P13" s="462">
        <v>766339.88278876245</v>
      </c>
      <c r="Q13" s="463">
        <v>3.7166753641999922E-2</v>
      </c>
    </row>
    <row r="14" spans="1:17" x14ac:dyDescent="0.25">
      <c r="A14" s="478" t="s">
        <v>109</v>
      </c>
      <c r="B14" s="478" t="s">
        <v>444</v>
      </c>
      <c r="C14" s="248" t="s">
        <v>177</v>
      </c>
      <c r="D14" s="466">
        <v>47231969.509801641</v>
      </c>
      <c r="E14" s="466">
        <v>2959897.4242865965</v>
      </c>
      <c r="F14" s="467">
        <v>6.6856988725743804E-2</v>
      </c>
      <c r="G14" s="473">
        <v>12.795187389992007</v>
      </c>
      <c r="H14" s="473">
        <v>0.43495516234601794</v>
      </c>
      <c r="I14" s="474">
        <v>4.3195700164998225</v>
      </c>
      <c r="J14" s="474">
        <v>0.13082510012699</v>
      </c>
      <c r="K14" s="467">
        <v>3.1232529728803735E-2</v>
      </c>
      <c r="L14" s="468">
        <v>204021799.31477299</v>
      </c>
      <c r="M14" s="468">
        <v>18577382.429280281</v>
      </c>
      <c r="N14" s="467">
        <v>0.10017763134250275</v>
      </c>
      <c r="O14" s="466">
        <v>56246887.8917135</v>
      </c>
      <c r="P14" s="466">
        <v>2828570.8811772689</v>
      </c>
      <c r="Q14" s="467">
        <v>5.2951329047288435E-2</v>
      </c>
    </row>
    <row r="15" spans="1:17" x14ac:dyDescent="0.25">
      <c r="A15" s="478" t="s">
        <v>109</v>
      </c>
      <c r="B15" s="478" t="s">
        <v>444</v>
      </c>
      <c r="C15" s="247" t="s">
        <v>178</v>
      </c>
      <c r="D15" s="462">
        <v>5723067.4745300822</v>
      </c>
      <c r="E15" s="462">
        <v>124874.86561473273</v>
      </c>
      <c r="F15" s="463">
        <v>2.2306282462640607E-2</v>
      </c>
      <c r="G15" s="471">
        <v>1.5503846556088328</v>
      </c>
      <c r="H15" s="471">
        <v>-1.2563664669230645E-2</v>
      </c>
      <c r="I15" s="472">
        <v>1.8229358790075927</v>
      </c>
      <c r="J15" s="472">
        <v>0.10059546674914066</v>
      </c>
      <c r="K15" s="463">
        <v>5.8406262799833464E-2</v>
      </c>
      <c r="L15" s="464">
        <v>10432785.037302259</v>
      </c>
      <c r="M15" s="464">
        <v>790791.67136077769</v>
      </c>
      <c r="N15" s="463">
        <v>8.2015371858074462E-2</v>
      </c>
      <c r="O15" s="462">
        <v>902058.17048674822</v>
      </c>
      <c r="P15" s="462">
        <v>16825.203507661819</v>
      </c>
      <c r="Q15" s="463">
        <v>1.9006526118292785E-2</v>
      </c>
    </row>
    <row r="16" spans="1:17" x14ac:dyDescent="0.25">
      <c r="A16" s="478" t="s">
        <v>109</v>
      </c>
      <c r="B16" s="478" t="s">
        <v>451</v>
      </c>
      <c r="C16" s="248" t="s">
        <v>39</v>
      </c>
      <c r="D16" s="466">
        <v>135999985.14568979</v>
      </c>
      <c r="E16" s="466">
        <v>31533418.841837779</v>
      </c>
      <c r="F16" s="467">
        <v>0.30185177858837159</v>
      </c>
      <c r="G16" s="473">
        <v>3.2179232562495943</v>
      </c>
      <c r="H16" s="473">
        <v>0.65384297105400613</v>
      </c>
      <c r="I16" s="474">
        <v>3.2764273259609586</v>
      </c>
      <c r="J16" s="474">
        <v>6.5314563636857503E-2</v>
      </c>
      <c r="K16" s="467">
        <v>2.0340165067758289E-2</v>
      </c>
      <c r="L16" s="468">
        <v>445594067.66162246</v>
      </c>
      <c r="M16" s="468">
        <v>110140143.36714637</v>
      </c>
      <c r="N16" s="467">
        <v>0.32833165865861375</v>
      </c>
      <c r="O16" s="466">
        <v>89923305.985024944</v>
      </c>
      <c r="P16" s="466">
        <v>20947197.347462386</v>
      </c>
      <c r="Q16" s="467">
        <v>0.30368772262190358</v>
      </c>
    </row>
    <row r="17" spans="1:17" x14ac:dyDescent="0.25">
      <c r="A17" s="478" t="s">
        <v>109</v>
      </c>
      <c r="B17" s="478" t="s">
        <v>451</v>
      </c>
      <c r="C17" s="247" t="s">
        <v>173</v>
      </c>
      <c r="D17" s="462">
        <v>2387296018.0965877</v>
      </c>
      <c r="E17" s="462">
        <v>20731099.576323509</v>
      </c>
      <c r="F17" s="463">
        <v>8.7599961505750671E-3</v>
      </c>
      <c r="G17" s="471">
        <v>56.486295700367791</v>
      </c>
      <c r="H17" s="471">
        <v>-1.5998716343918815</v>
      </c>
      <c r="I17" s="472">
        <v>2.1018753449792631</v>
      </c>
      <c r="J17" s="472">
        <v>4.4478379668637213E-2</v>
      </c>
      <c r="K17" s="463">
        <v>2.1618764107548816E-2</v>
      </c>
      <c r="L17" s="464">
        <v>5017798641.6043863</v>
      </c>
      <c r="M17" s="464">
        <v>148835160.03020668</v>
      </c>
      <c r="N17" s="463">
        <v>3.0568140548486295E-2</v>
      </c>
      <c r="O17" s="462">
        <v>1200349582.5514154</v>
      </c>
      <c r="P17" s="462">
        <v>11429942.666904926</v>
      </c>
      <c r="Q17" s="463">
        <v>9.6137218054663555E-3</v>
      </c>
    </row>
    <row r="18" spans="1:17" x14ac:dyDescent="0.25">
      <c r="A18" s="478" t="s">
        <v>109</v>
      </c>
      <c r="B18" s="478" t="s">
        <v>451</v>
      </c>
      <c r="C18" s="248" t="s">
        <v>174</v>
      </c>
      <c r="D18" s="466">
        <v>78795090.617869198</v>
      </c>
      <c r="E18" s="466">
        <v>893775.15163989365</v>
      </c>
      <c r="F18" s="467">
        <v>1.1473171489990443E-2</v>
      </c>
      <c r="G18" s="473">
        <v>1.8643866343508302</v>
      </c>
      <c r="H18" s="473">
        <v>-4.7662686737992788E-2</v>
      </c>
      <c r="I18" s="474">
        <v>2.7799601598610515</v>
      </c>
      <c r="J18" s="474">
        <v>0.11102005027140072</v>
      </c>
      <c r="K18" s="467">
        <v>4.1597055652354088E-2</v>
      </c>
      <c r="L18" s="468">
        <v>219047212.7103177</v>
      </c>
      <c r="M18" s="468">
        <v>11133267.27270171</v>
      </c>
      <c r="N18" s="467">
        <v>5.3547477295322728E-2</v>
      </c>
      <c r="O18" s="466">
        <v>26601143.732517596</v>
      </c>
      <c r="P18" s="466">
        <v>214676.089647118</v>
      </c>
      <c r="Q18" s="467">
        <v>8.1358404070096379E-3</v>
      </c>
    </row>
    <row r="19" spans="1:17" x14ac:dyDescent="0.25">
      <c r="A19" s="478" t="s">
        <v>109</v>
      </c>
      <c r="B19" s="478" t="s">
        <v>451</v>
      </c>
      <c r="C19" s="247" t="s">
        <v>175</v>
      </c>
      <c r="D19" s="462">
        <v>50256591.679693505</v>
      </c>
      <c r="E19" s="462">
        <v>10298931.565788724</v>
      </c>
      <c r="F19" s="463">
        <v>0.25774611267101749</v>
      </c>
      <c r="G19" s="471">
        <v>1.1891314177180334</v>
      </c>
      <c r="H19" s="471">
        <v>0.20839038098663343</v>
      </c>
      <c r="I19" s="472">
        <v>1.8568238251624352</v>
      </c>
      <c r="J19" s="472">
        <v>3.0528509675110893E-2</v>
      </c>
      <c r="K19" s="463">
        <v>1.6716086065721929E-2</v>
      </c>
      <c r="L19" s="464">
        <v>93317636.802315101</v>
      </c>
      <c r="M19" s="464">
        <v>20343149.318456098</v>
      </c>
      <c r="N19" s="463">
        <v>0.27877070493925338</v>
      </c>
      <c r="O19" s="462">
        <v>14061149.055252135</v>
      </c>
      <c r="P19" s="462">
        <v>2872963.4912606031</v>
      </c>
      <c r="Q19" s="463">
        <v>0.25678547024703047</v>
      </c>
    </row>
    <row r="20" spans="1:17" x14ac:dyDescent="0.25">
      <c r="A20" s="478" t="s">
        <v>109</v>
      </c>
      <c r="B20" s="478" t="s">
        <v>451</v>
      </c>
      <c r="C20" s="248" t="s">
        <v>176</v>
      </c>
      <c r="D20" s="466">
        <v>1018873741.9633881</v>
      </c>
      <c r="E20" s="466">
        <v>51877903.057691693</v>
      </c>
      <c r="F20" s="467">
        <v>5.3648527708660534E-2</v>
      </c>
      <c r="G20" s="473">
        <v>24.107778437870984</v>
      </c>
      <c r="H20" s="473">
        <v>0.37334306653400162</v>
      </c>
      <c r="I20" s="474">
        <v>1.6196696240476327</v>
      </c>
      <c r="J20" s="474">
        <v>5.1812374747427503E-2</v>
      </c>
      <c r="K20" s="467">
        <v>3.3046614907417976E-2</v>
      </c>
      <c r="L20" s="468">
        <v>1650238850.5978456</v>
      </c>
      <c r="M20" s="468">
        <v>134127414.52641606</v>
      </c>
      <c r="N20" s="467">
        <v>8.8468044851616592E-2</v>
      </c>
      <c r="O20" s="466">
        <v>253938498.30524662</v>
      </c>
      <c r="P20" s="466">
        <v>12929618.162075073</v>
      </c>
      <c r="Q20" s="467">
        <v>5.3647891124983534E-2</v>
      </c>
    </row>
    <row r="21" spans="1:17" x14ac:dyDescent="0.25">
      <c r="A21" s="478" t="s">
        <v>109</v>
      </c>
      <c r="B21" s="478" t="s">
        <v>451</v>
      </c>
      <c r="C21" s="247" t="s">
        <v>177</v>
      </c>
      <c r="D21" s="462">
        <v>480800044.66925901</v>
      </c>
      <c r="E21" s="462">
        <v>33306735.189530015</v>
      </c>
      <c r="F21" s="463">
        <v>7.4429571311923223E-2</v>
      </c>
      <c r="G21" s="471">
        <v>11.37630745834009</v>
      </c>
      <c r="H21" s="471">
        <v>0.39280514568110902</v>
      </c>
      <c r="I21" s="472">
        <v>4.264330568272972</v>
      </c>
      <c r="J21" s="472">
        <v>7.6594235104719743E-2</v>
      </c>
      <c r="K21" s="463">
        <v>1.829012836793667E-2</v>
      </c>
      <c r="L21" s="464">
        <v>2050290327.7101316</v>
      </c>
      <c r="M21" s="464">
        <v>176306336.75216532</v>
      </c>
      <c r="N21" s="463">
        <v>9.4081026093525408E-2</v>
      </c>
      <c r="O21" s="462">
        <v>567004481.71949434</v>
      </c>
      <c r="P21" s="462">
        <v>31998815.319654167</v>
      </c>
      <c r="Q21" s="463">
        <v>5.9810236282132445E-2</v>
      </c>
    </row>
    <row r="22" spans="1:17" x14ac:dyDescent="0.25">
      <c r="A22" s="478" t="s">
        <v>109</v>
      </c>
      <c r="B22" s="478" t="s">
        <v>451</v>
      </c>
      <c r="C22" s="248" t="s">
        <v>178</v>
      </c>
      <c r="D22" s="466">
        <v>74306327.334797978</v>
      </c>
      <c r="E22" s="466">
        <v>3454450.1988473386</v>
      </c>
      <c r="F22" s="467">
        <v>4.8755944633886508E-2</v>
      </c>
      <c r="G22" s="473">
        <v>1.7581770951003624</v>
      </c>
      <c r="H22" s="473">
        <v>1.9152756873478616E-2</v>
      </c>
      <c r="I22" s="474">
        <v>1.8035267619610056</v>
      </c>
      <c r="J22" s="474">
        <v>0.11351576047546286</v>
      </c>
      <c r="K22" s="467">
        <v>6.7168651787284789E-2</v>
      </c>
      <c r="L22" s="468">
        <v>134013449.93134275</v>
      </c>
      <c r="M22" s="468">
        <v>14272998.095684186</v>
      </c>
      <c r="N22" s="467">
        <v>0.11919946748884493</v>
      </c>
      <c r="O22" s="466">
        <v>11827585.248324851</v>
      </c>
      <c r="P22" s="466">
        <v>671297.18400561996</v>
      </c>
      <c r="Q22" s="467">
        <v>6.0172091302716224E-2</v>
      </c>
    </row>
    <row r="23" spans="1:17" x14ac:dyDescent="0.25">
      <c r="A23" s="478" t="s">
        <v>109</v>
      </c>
      <c r="B23" s="478" t="s">
        <v>452</v>
      </c>
      <c r="C23" s="247" t="s">
        <v>39</v>
      </c>
      <c r="D23" s="462">
        <v>135999985.1456897</v>
      </c>
      <c r="E23" s="462">
        <v>31533418.841837674</v>
      </c>
      <c r="F23" s="463">
        <v>0.30185177858837059</v>
      </c>
      <c r="G23" s="471">
        <v>3.2179232562495912</v>
      </c>
      <c r="H23" s="471">
        <v>0.65384297105400169</v>
      </c>
      <c r="I23" s="472">
        <v>3.2764273259609591</v>
      </c>
      <c r="J23" s="472">
        <v>6.5314563636857947E-2</v>
      </c>
      <c r="K23" s="463">
        <v>2.0340165067758428E-2</v>
      </c>
      <c r="L23" s="464">
        <v>445594067.66162223</v>
      </c>
      <c r="M23" s="464">
        <v>110140143.36714607</v>
      </c>
      <c r="N23" s="463">
        <v>0.3283316586586128</v>
      </c>
      <c r="O23" s="462">
        <v>89923305.985024929</v>
      </c>
      <c r="P23" s="462">
        <v>20947197.347462386</v>
      </c>
      <c r="Q23" s="463">
        <v>0.30368772262190363</v>
      </c>
    </row>
    <row r="24" spans="1:17" x14ac:dyDescent="0.25">
      <c r="A24" s="478" t="s">
        <v>109</v>
      </c>
      <c r="B24" s="478" t="s">
        <v>452</v>
      </c>
      <c r="C24" s="248" t="s">
        <v>173</v>
      </c>
      <c r="D24" s="466">
        <v>2387296018.0965891</v>
      </c>
      <c r="E24" s="466">
        <v>20731099.57632637</v>
      </c>
      <c r="F24" s="467">
        <v>8.7599961505762797E-3</v>
      </c>
      <c r="G24" s="473">
        <v>56.486295700367812</v>
      </c>
      <c r="H24" s="473">
        <v>-1.5998716343918318</v>
      </c>
      <c r="I24" s="474">
        <v>2.1018753449792609</v>
      </c>
      <c r="J24" s="474">
        <v>4.4478379668633661E-2</v>
      </c>
      <c r="K24" s="467">
        <v>2.1618764107547074E-2</v>
      </c>
      <c r="L24" s="468">
        <v>5017798641.6043844</v>
      </c>
      <c r="M24" s="468">
        <v>148835160.03020382</v>
      </c>
      <c r="N24" s="467">
        <v>3.0568140548485702E-2</v>
      </c>
      <c r="O24" s="466">
        <v>1200349582.551415</v>
      </c>
      <c r="P24" s="466">
        <v>11429942.666903734</v>
      </c>
      <c r="Q24" s="467">
        <v>9.6137218054653476E-3</v>
      </c>
    </row>
    <row r="25" spans="1:17" x14ac:dyDescent="0.25">
      <c r="A25" s="478" t="s">
        <v>109</v>
      </c>
      <c r="B25" s="478" t="s">
        <v>452</v>
      </c>
      <c r="C25" s="247" t="s">
        <v>174</v>
      </c>
      <c r="D25" s="462">
        <v>78795090.617869243</v>
      </c>
      <c r="E25" s="462">
        <v>893775.15163993835</v>
      </c>
      <c r="F25" s="463">
        <v>1.1473171489991017E-2</v>
      </c>
      <c r="G25" s="471">
        <v>1.8643866343508309</v>
      </c>
      <c r="H25" s="471">
        <v>-4.7662686737992566E-2</v>
      </c>
      <c r="I25" s="472">
        <v>2.7799601598610488</v>
      </c>
      <c r="J25" s="472">
        <v>0.11102005027139583</v>
      </c>
      <c r="K25" s="463">
        <v>4.1597055652352222E-2</v>
      </c>
      <c r="L25" s="464">
        <v>219047212.71031761</v>
      </c>
      <c r="M25" s="464">
        <v>11133267.272701442</v>
      </c>
      <c r="N25" s="463">
        <v>5.3547477295321388E-2</v>
      </c>
      <c r="O25" s="462">
        <v>26601143.732517596</v>
      </c>
      <c r="P25" s="462">
        <v>214676.089647118</v>
      </c>
      <c r="Q25" s="463">
        <v>8.1358404070096379E-3</v>
      </c>
    </row>
    <row r="26" spans="1:17" x14ac:dyDescent="0.25">
      <c r="A26" s="478" t="s">
        <v>109</v>
      </c>
      <c r="B26" s="478" t="s">
        <v>452</v>
      </c>
      <c r="C26" s="248" t="s">
        <v>175</v>
      </c>
      <c r="D26" s="466">
        <v>50256591.679693513</v>
      </c>
      <c r="E26" s="466">
        <v>10298931.565788738</v>
      </c>
      <c r="F26" s="467">
        <v>0.25774611267101794</v>
      </c>
      <c r="G26" s="473">
        <v>1.1891314177180332</v>
      </c>
      <c r="H26" s="473">
        <v>0.20839038098663321</v>
      </c>
      <c r="I26" s="474">
        <v>1.8568238251624345</v>
      </c>
      <c r="J26" s="474">
        <v>3.0528509675110005E-2</v>
      </c>
      <c r="K26" s="467">
        <v>1.671608606572144E-2</v>
      </c>
      <c r="L26" s="468">
        <v>93317636.802315086</v>
      </c>
      <c r="M26" s="468">
        <v>20343149.318456084</v>
      </c>
      <c r="N26" s="467">
        <v>0.27877070493925321</v>
      </c>
      <c r="O26" s="466">
        <v>14061149.055252135</v>
      </c>
      <c r="P26" s="466">
        <v>2872963.4912606031</v>
      </c>
      <c r="Q26" s="467">
        <v>0.25678547024703047</v>
      </c>
    </row>
    <row r="27" spans="1:17" x14ac:dyDescent="0.25">
      <c r="A27" s="478" t="s">
        <v>109</v>
      </c>
      <c r="B27" s="478" t="s">
        <v>452</v>
      </c>
      <c r="C27" s="247" t="s">
        <v>176</v>
      </c>
      <c r="D27" s="462">
        <v>1018873741.9633881</v>
      </c>
      <c r="E27" s="462">
        <v>51877903.057691693</v>
      </c>
      <c r="F27" s="463">
        <v>5.3648527708660534E-2</v>
      </c>
      <c r="G27" s="471">
        <v>24.107778437870977</v>
      </c>
      <c r="H27" s="471">
        <v>0.37334306653398741</v>
      </c>
      <c r="I27" s="472">
        <v>1.6196696240476327</v>
      </c>
      <c r="J27" s="472">
        <v>5.1812374747427281E-2</v>
      </c>
      <c r="K27" s="463">
        <v>3.304661490741783E-2</v>
      </c>
      <c r="L27" s="464">
        <v>1650238850.5978456</v>
      </c>
      <c r="M27" s="464">
        <v>134127414.52641582</v>
      </c>
      <c r="N27" s="463">
        <v>8.8468044851616426E-2</v>
      </c>
      <c r="O27" s="462">
        <v>253938498.30524653</v>
      </c>
      <c r="P27" s="462">
        <v>12929618.162074953</v>
      </c>
      <c r="Q27" s="463">
        <v>5.3647891124983027E-2</v>
      </c>
    </row>
    <row r="28" spans="1:17" x14ac:dyDescent="0.25">
      <c r="A28" s="478" t="s">
        <v>109</v>
      </c>
      <c r="B28" s="478" t="s">
        <v>452</v>
      </c>
      <c r="C28" s="248" t="s">
        <v>177</v>
      </c>
      <c r="D28" s="466">
        <v>480800044.66925871</v>
      </c>
      <c r="E28" s="466">
        <v>33306735.189529359</v>
      </c>
      <c r="F28" s="467">
        <v>7.4429571311921697E-2</v>
      </c>
      <c r="G28" s="473">
        <v>11.376307458340081</v>
      </c>
      <c r="H28" s="473">
        <v>0.39280514568108771</v>
      </c>
      <c r="I28" s="474">
        <v>4.2643305682729746</v>
      </c>
      <c r="J28" s="474">
        <v>7.6594235104725072E-2</v>
      </c>
      <c r="K28" s="467">
        <v>1.8290128367937954E-2</v>
      </c>
      <c r="L28" s="468">
        <v>2050290327.7101316</v>
      </c>
      <c r="M28" s="468">
        <v>176306336.75216508</v>
      </c>
      <c r="N28" s="467">
        <v>9.4081026093525269E-2</v>
      </c>
      <c r="O28" s="466">
        <v>567004481.71949458</v>
      </c>
      <c r="P28" s="466">
        <v>31998815.319654405</v>
      </c>
      <c r="Q28" s="467">
        <v>5.9810236282132889E-2</v>
      </c>
    </row>
    <row r="29" spans="1:17" x14ac:dyDescent="0.25">
      <c r="A29" s="478" t="s">
        <v>109</v>
      </c>
      <c r="B29" s="478" t="s">
        <v>452</v>
      </c>
      <c r="C29" s="247" t="s">
        <v>178</v>
      </c>
      <c r="D29" s="462">
        <v>74306327.334798008</v>
      </c>
      <c r="E29" s="462">
        <v>3454450.198847428</v>
      </c>
      <c r="F29" s="463">
        <v>4.8755944633887806E-2</v>
      </c>
      <c r="G29" s="471">
        <v>1.758177095100363</v>
      </c>
      <c r="H29" s="471">
        <v>1.915275687348017E-2</v>
      </c>
      <c r="I29" s="472">
        <v>1.8035267619610067</v>
      </c>
      <c r="J29" s="472">
        <v>0.11351576047546286</v>
      </c>
      <c r="K29" s="463">
        <v>6.7168651787284747E-2</v>
      </c>
      <c r="L29" s="464">
        <v>134013449.93134288</v>
      </c>
      <c r="M29" s="464">
        <v>14272998.095684335</v>
      </c>
      <c r="N29" s="463">
        <v>0.11919946748884619</v>
      </c>
      <c r="O29" s="462">
        <v>11827585.248324851</v>
      </c>
      <c r="P29" s="462">
        <v>671297.1840056181</v>
      </c>
      <c r="Q29" s="463">
        <v>6.0172091302716044E-2</v>
      </c>
    </row>
    <row r="30" spans="1:17" x14ac:dyDescent="0.25">
      <c r="A30" s="478" t="s">
        <v>111</v>
      </c>
      <c r="B30" s="478" t="s">
        <v>444</v>
      </c>
      <c r="C30" s="248" t="s">
        <v>39</v>
      </c>
      <c r="D30" s="466">
        <v>11441702.276235845</v>
      </c>
      <c r="E30" s="466">
        <v>3677263.822650902</v>
      </c>
      <c r="F30" s="467">
        <v>0.47360331911099907</v>
      </c>
      <c r="G30" s="473">
        <v>3.1236053544158757</v>
      </c>
      <c r="H30" s="473">
        <v>0.93829631728334828</v>
      </c>
      <c r="I30" s="474">
        <v>3.5031686977526633</v>
      </c>
      <c r="J30" s="474">
        <v>0.20777248855683217</v>
      </c>
      <c r="K30" s="467">
        <v>6.3049319525537259E-2</v>
      </c>
      <c r="L30" s="468">
        <v>40082213.26311481</v>
      </c>
      <c r="M30" s="468">
        <v>14495312.216636647</v>
      </c>
      <c r="N30" s="467">
        <v>0.56651300563152074</v>
      </c>
      <c r="O30" s="466">
        <v>7584681.2690562606</v>
      </c>
      <c r="P30" s="466">
        <v>2466555.0918706208</v>
      </c>
      <c r="Q30" s="467">
        <v>0.48192541693587798</v>
      </c>
    </row>
    <row r="31" spans="1:17" x14ac:dyDescent="0.25">
      <c r="A31" s="478" t="s">
        <v>111</v>
      </c>
      <c r="B31" s="478" t="s">
        <v>444</v>
      </c>
      <c r="C31" s="247" t="s">
        <v>173</v>
      </c>
      <c r="D31" s="462">
        <v>206199154.46225089</v>
      </c>
      <c r="E31" s="462">
        <v>1094279.4348040819</v>
      </c>
      <c r="F31" s="463">
        <v>5.3352190417592328E-3</v>
      </c>
      <c r="G31" s="471">
        <v>56.292741010405642</v>
      </c>
      <c r="H31" s="471">
        <v>-1.4342330182788459</v>
      </c>
      <c r="I31" s="472">
        <v>2.1240054193481104</v>
      </c>
      <c r="J31" s="472">
        <v>7.2121257302332431E-2</v>
      </c>
      <c r="K31" s="463">
        <v>3.5148795744115398E-2</v>
      </c>
      <c r="L31" s="464">
        <v>437968121.54281896</v>
      </c>
      <c r="M31" s="464">
        <v>17116676.915622234</v>
      </c>
      <c r="N31" s="463">
        <v>4.0671541310223415E-2</v>
      </c>
      <c r="O31" s="462">
        <v>103840452.04438025</v>
      </c>
      <c r="P31" s="462">
        <v>802913.19730119407</v>
      </c>
      <c r="Q31" s="463">
        <v>7.7924337701118854E-3</v>
      </c>
    </row>
    <row r="32" spans="1:17" x14ac:dyDescent="0.25">
      <c r="A32" s="478" t="s">
        <v>111</v>
      </c>
      <c r="B32" s="478" t="s">
        <v>444</v>
      </c>
      <c r="C32" s="248" t="s">
        <v>174</v>
      </c>
      <c r="D32" s="466">
        <v>6547104.2606470147</v>
      </c>
      <c r="E32" s="466">
        <v>-701873.82673680503</v>
      </c>
      <c r="F32" s="467">
        <v>-9.6823830652537343E-2</v>
      </c>
      <c r="G32" s="473">
        <v>1.7873712696537625</v>
      </c>
      <c r="H32" s="473">
        <v>-0.25286092730845433</v>
      </c>
      <c r="I32" s="474">
        <v>2.8106556745227813</v>
      </c>
      <c r="J32" s="474">
        <v>7.553834226982703E-2</v>
      </c>
      <c r="K32" s="467">
        <v>2.7617953123643527E-2</v>
      </c>
      <c r="L32" s="468">
        <v>18401655.74187981</v>
      </c>
      <c r="M32" s="468">
        <v>-1425149.8660455458</v>
      </c>
      <c r="N32" s="467">
        <v>-7.187995354510722E-2</v>
      </c>
      <c r="O32" s="466">
        <v>2211090.3624047041</v>
      </c>
      <c r="P32" s="466">
        <v>-266605.18788713217</v>
      </c>
      <c r="Q32" s="467">
        <v>-0.10760207720263694</v>
      </c>
    </row>
    <row r="33" spans="1:17" x14ac:dyDescent="0.25">
      <c r="A33" s="478" t="s">
        <v>111</v>
      </c>
      <c r="B33" s="478" t="s">
        <v>444</v>
      </c>
      <c r="C33" s="247" t="s">
        <v>175</v>
      </c>
      <c r="D33" s="462">
        <v>4244730.1439106166</v>
      </c>
      <c r="E33" s="462">
        <v>751448.59542008303</v>
      </c>
      <c r="F33" s="463">
        <v>0.21511251955766009</v>
      </c>
      <c r="G33" s="471">
        <v>1.1588189838769032</v>
      </c>
      <c r="H33" s="471">
        <v>0.17563136730947437</v>
      </c>
      <c r="I33" s="472">
        <v>1.8935679598505577</v>
      </c>
      <c r="J33" s="472">
        <v>4.2107014073551108E-2</v>
      </c>
      <c r="K33" s="463">
        <v>2.2742588316320096E-2</v>
      </c>
      <c r="L33" s="464">
        <v>8037684.9987209905</v>
      </c>
      <c r="M33" s="464">
        <v>1570010.6390873408</v>
      </c>
      <c r="N33" s="463">
        <v>0.24274732334796637</v>
      </c>
      <c r="O33" s="462">
        <v>1188949.3727806211</v>
      </c>
      <c r="P33" s="462">
        <v>211511.94012087584</v>
      </c>
      <c r="Q33" s="463">
        <v>0.21639435226592663</v>
      </c>
    </row>
    <row r="34" spans="1:17" x14ac:dyDescent="0.25">
      <c r="A34" s="478" t="s">
        <v>111</v>
      </c>
      <c r="B34" s="478" t="s">
        <v>444</v>
      </c>
      <c r="C34" s="248" t="s">
        <v>176</v>
      </c>
      <c r="D34" s="466">
        <v>85653249.653073743</v>
      </c>
      <c r="E34" s="466">
        <v>3087919.4323991835</v>
      </c>
      <c r="F34" s="467">
        <v>3.7399710316013017E-2</v>
      </c>
      <c r="G34" s="473">
        <v>23.383491615155013</v>
      </c>
      <c r="H34" s="473">
        <v>0.14539611556814336</v>
      </c>
      <c r="I34" s="474">
        <v>1.6219902867997569</v>
      </c>
      <c r="J34" s="474">
        <v>6.2982847238219009E-2</v>
      </c>
      <c r="K34" s="467">
        <v>4.0399324364951451E-2</v>
      </c>
      <c r="L34" s="468">
        <v>138928738.97012025</v>
      </c>
      <c r="M34" s="468">
        <v>10208774.906233534</v>
      </c>
      <c r="N34" s="467">
        <v>7.930995770917619E-2</v>
      </c>
      <c r="O34" s="466">
        <v>21343301.49258256</v>
      </c>
      <c r="P34" s="466">
        <v>765331.06137429178</v>
      </c>
      <c r="Q34" s="467">
        <v>3.7191766016613628E-2</v>
      </c>
    </row>
    <row r="35" spans="1:17" x14ac:dyDescent="0.25">
      <c r="A35" s="478" t="s">
        <v>111</v>
      </c>
      <c r="B35" s="478" t="s">
        <v>444</v>
      </c>
      <c r="C35" s="247" t="s">
        <v>177</v>
      </c>
      <c r="D35" s="462">
        <v>46511280.463564098</v>
      </c>
      <c r="E35" s="462">
        <v>2955141.9282850325</v>
      </c>
      <c r="F35" s="463">
        <v>6.7846738201814263E-2</v>
      </c>
      <c r="G35" s="471">
        <v>12.697663441083987</v>
      </c>
      <c r="H35" s="471">
        <v>0.438744301890587</v>
      </c>
      <c r="I35" s="472">
        <v>4.3241400984772405</v>
      </c>
      <c r="J35" s="472">
        <v>0.13393655146740802</v>
      </c>
      <c r="K35" s="463">
        <v>3.1964211276320063E-2</v>
      </c>
      <c r="L35" s="464">
        <v>201121292.8840186</v>
      </c>
      <c r="M35" s="464">
        <v>18612206.699440628</v>
      </c>
      <c r="N35" s="463">
        <v>0.10197961695242634</v>
      </c>
      <c r="O35" s="462">
        <v>55512237.592435241</v>
      </c>
      <c r="P35" s="462">
        <v>2868410.4638769552</v>
      </c>
      <c r="Q35" s="463">
        <v>5.4487118819689623E-2</v>
      </c>
    </row>
    <row r="36" spans="1:17" x14ac:dyDescent="0.25">
      <c r="A36" s="478" t="s">
        <v>111</v>
      </c>
      <c r="B36" s="478" t="s">
        <v>444</v>
      </c>
      <c r="C36" s="248" t="s">
        <v>178</v>
      </c>
      <c r="D36" s="466">
        <v>5700725.4402964106</v>
      </c>
      <c r="E36" s="466">
        <v>132145.36163712386</v>
      </c>
      <c r="F36" s="467">
        <v>2.3730530902042753E-2</v>
      </c>
      <c r="G36" s="473">
        <v>1.5563083254096743</v>
      </c>
      <c r="H36" s="473">
        <v>-1.0974156464037987E-2</v>
      </c>
      <c r="I36" s="474">
        <v>1.826397985833442</v>
      </c>
      <c r="J36" s="474">
        <v>9.9721650362640801E-2</v>
      </c>
      <c r="K36" s="467">
        <v>5.7753528159317925E-2</v>
      </c>
      <c r="L36" s="468">
        <v>10411793.461946826</v>
      </c>
      <c r="M36" s="468">
        <v>796658.0179517027</v>
      </c>
      <c r="N36" s="467">
        <v>8.2854580946047335E-2</v>
      </c>
      <c r="O36" s="466">
        <v>898333.00706702471</v>
      </c>
      <c r="P36" s="466">
        <v>18035.407388567924</v>
      </c>
      <c r="Q36" s="467">
        <v>2.0487852511645668E-2</v>
      </c>
    </row>
    <row r="37" spans="1:17" x14ac:dyDescent="0.25">
      <c r="A37" s="478" t="s">
        <v>111</v>
      </c>
      <c r="B37" s="478" t="s">
        <v>451</v>
      </c>
      <c r="C37" s="247" t="s">
        <v>39</v>
      </c>
      <c r="D37" s="462">
        <v>135990543.65518621</v>
      </c>
      <c r="E37" s="462">
        <v>31538704.28102152</v>
      </c>
      <c r="F37" s="463">
        <v>0.30194493912208081</v>
      </c>
      <c r="G37" s="471">
        <v>3.2440291629152811</v>
      </c>
      <c r="H37" s="471">
        <v>0.65765391902810943</v>
      </c>
      <c r="I37" s="472">
        <v>3.2764241457642509</v>
      </c>
      <c r="J37" s="472">
        <v>6.5344903394116916E-2</v>
      </c>
      <c r="K37" s="463">
        <v>2.0349825856644105E-2</v>
      </c>
      <c r="L37" s="464">
        <v>445562700.82745951</v>
      </c>
      <c r="M37" s="464">
        <v>110159567.58569986</v>
      </c>
      <c r="N37" s="463">
        <v>0.32843929190815424</v>
      </c>
      <c r="O37" s="462">
        <v>89916794.233466998</v>
      </c>
      <c r="P37" s="462">
        <v>20951209.44099924</v>
      </c>
      <c r="Q37" s="463">
        <v>0.30379223933279076</v>
      </c>
    </row>
    <row r="38" spans="1:17" x14ac:dyDescent="0.25">
      <c r="A38" s="478" t="s">
        <v>111</v>
      </c>
      <c r="B38" s="478" t="s">
        <v>451</v>
      </c>
      <c r="C38" s="248" t="s">
        <v>173</v>
      </c>
      <c r="D38" s="466">
        <v>2363944303.4358058</v>
      </c>
      <c r="E38" s="466">
        <v>21349001.03509903</v>
      </c>
      <c r="F38" s="467">
        <v>9.1133970145079839E-3</v>
      </c>
      <c r="G38" s="473">
        <v>56.39145232993372</v>
      </c>
      <c r="H38" s="473">
        <v>-1.6145199236690644</v>
      </c>
      <c r="I38" s="474">
        <v>2.1005021642291055</v>
      </c>
      <c r="J38" s="474">
        <v>4.4340427826790041E-2</v>
      </c>
      <c r="K38" s="467">
        <v>2.1564659550747638E-2</v>
      </c>
      <c r="L38" s="468">
        <v>4965470125.4839754</v>
      </c>
      <c r="M38" s="468">
        <v>148715300.81183052</v>
      </c>
      <c r="N38" s="467">
        <v>3.0874583869224217E-2</v>
      </c>
      <c r="O38" s="466">
        <v>1188669964.2879975</v>
      </c>
      <c r="P38" s="466">
        <v>11741488.804948807</v>
      </c>
      <c r="Q38" s="467">
        <v>9.9763826345774572E-3</v>
      </c>
    </row>
    <row r="39" spans="1:17" x14ac:dyDescent="0.25">
      <c r="A39" s="478" t="s">
        <v>111</v>
      </c>
      <c r="B39" s="478" t="s">
        <v>451</v>
      </c>
      <c r="C39" s="247" t="s">
        <v>174</v>
      </c>
      <c r="D39" s="462">
        <v>78768643.918106899</v>
      </c>
      <c r="E39" s="462">
        <v>898837.2148912698</v>
      </c>
      <c r="F39" s="463">
        <v>1.1542820676529975E-2</v>
      </c>
      <c r="G39" s="471">
        <v>1.8790113718608052</v>
      </c>
      <c r="H39" s="471">
        <v>-4.9155154551663527E-2</v>
      </c>
      <c r="I39" s="472">
        <v>2.7796715508506886</v>
      </c>
      <c r="J39" s="472">
        <v>0.11118166324261702</v>
      </c>
      <c r="K39" s="463">
        <v>4.1664637276282078E-2</v>
      </c>
      <c r="L39" s="464">
        <v>218950958.59824985</v>
      </c>
      <c r="M39" s="464">
        <v>11156166.860723734</v>
      </c>
      <c r="N39" s="463">
        <v>5.3688385389444856E-2</v>
      </c>
      <c r="O39" s="462">
        <v>26592467.571672793</v>
      </c>
      <c r="P39" s="462">
        <v>216335.1782146208</v>
      </c>
      <c r="Q39" s="463">
        <v>8.2019294939646419E-3</v>
      </c>
    </row>
    <row r="40" spans="1:17" x14ac:dyDescent="0.25">
      <c r="A40" s="478" t="s">
        <v>111</v>
      </c>
      <c r="B40" s="478" t="s">
        <v>451</v>
      </c>
      <c r="C40" s="248" t="s">
        <v>175</v>
      </c>
      <c r="D40" s="466">
        <v>50193615.601492621</v>
      </c>
      <c r="E40" s="466">
        <v>10256575.554266274</v>
      </c>
      <c r="F40" s="467">
        <v>0.25681862106299486</v>
      </c>
      <c r="G40" s="473">
        <v>1.1973593782834455</v>
      </c>
      <c r="H40" s="473">
        <v>0.20846179341405657</v>
      </c>
      <c r="I40" s="474">
        <v>1.8563698270766726</v>
      </c>
      <c r="J40" s="474">
        <v>3.0243560942373682E-2</v>
      </c>
      <c r="K40" s="467">
        <v>1.6561593523538681E-2</v>
      </c>
      <c r="L40" s="468">
        <v>93177913.514495835</v>
      </c>
      <c r="M40" s="468">
        <v>20247835.692598417</v>
      </c>
      <c r="N40" s="467">
        <v>0.27763354019785458</v>
      </c>
      <c r="O40" s="466">
        <v>14043179.355196893</v>
      </c>
      <c r="P40" s="466">
        <v>2860873.6765774041</v>
      </c>
      <c r="Q40" s="467">
        <v>0.2558393375033004</v>
      </c>
    </row>
    <row r="41" spans="1:17" x14ac:dyDescent="0.25">
      <c r="A41" s="478" t="s">
        <v>111</v>
      </c>
      <c r="B41" s="478" t="s">
        <v>451</v>
      </c>
      <c r="C41" s="247" t="s">
        <v>176</v>
      </c>
      <c r="D41" s="462">
        <v>1017031594.2580045</v>
      </c>
      <c r="E41" s="462">
        <v>51898018.995085001</v>
      </c>
      <c r="F41" s="463">
        <v>5.3772887323857793E-2</v>
      </c>
      <c r="G41" s="471">
        <v>24.261099799297444</v>
      </c>
      <c r="H41" s="471">
        <v>0.36302772071472589</v>
      </c>
      <c r="I41" s="472">
        <v>1.6195797389722928</v>
      </c>
      <c r="J41" s="472">
        <v>5.1839092173696644E-2</v>
      </c>
      <c r="K41" s="463">
        <v>3.3066114780882047E-2</v>
      </c>
      <c r="L41" s="464">
        <v>1647163763.9549539</v>
      </c>
      <c r="M41" s="464">
        <v>134084628.42522287</v>
      </c>
      <c r="N41" s="463">
        <v>8.8617062569090063E-2</v>
      </c>
      <c r="O41" s="462">
        <v>253478836.44463196</v>
      </c>
      <c r="P41" s="462">
        <v>12934004.715108067</v>
      </c>
      <c r="Q41" s="463">
        <v>5.3769622161957173E-2</v>
      </c>
    </row>
    <row r="42" spans="1:17" x14ac:dyDescent="0.25">
      <c r="A42" s="478" t="s">
        <v>111</v>
      </c>
      <c r="B42" s="478" t="s">
        <v>451</v>
      </c>
      <c r="C42" s="248" t="s">
        <v>177</v>
      </c>
      <c r="D42" s="466">
        <v>472095404.10398078</v>
      </c>
      <c r="E42" s="466">
        <v>34115864.433267474</v>
      </c>
      <c r="F42" s="467">
        <v>7.7893740102372919E-2</v>
      </c>
      <c r="G42" s="473">
        <v>11.261748187982793</v>
      </c>
      <c r="H42" s="473">
        <v>0.41675545716434215</v>
      </c>
      <c r="I42" s="474">
        <v>4.2696372675891858</v>
      </c>
      <c r="J42" s="474">
        <v>7.5336806656604693E-2</v>
      </c>
      <c r="K42" s="467">
        <v>1.7961709552837792E-2</v>
      </c>
      <c r="L42" s="468">
        <v>2015676131.2199328</v>
      </c>
      <c r="M42" s="468">
        <v>178658346.10002017</v>
      </c>
      <c r="N42" s="467">
        <v>9.72545543909136E-2</v>
      </c>
      <c r="O42" s="466">
        <v>558025309.95831585</v>
      </c>
      <c r="P42" s="466">
        <v>33168856.931279957</v>
      </c>
      <c r="Q42" s="467">
        <v>6.3196054349685962E-2</v>
      </c>
    </row>
    <row r="43" spans="1:17" x14ac:dyDescent="0.25">
      <c r="A43" s="478" t="s">
        <v>111</v>
      </c>
      <c r="B43" s="478" t="s">
        <v>451</v>
      </c>
      <c r="C43" s="247" t="s">
        <v>178</v>
      </c>
      <c r="D43" s="462">
        <v>74001824.072208494</v>
      </c>
      <c r="E43" s="462">
        <v>3427357.7789658904</v>
      </c>
      <c r="F43" s="463">
        <v>4.8563708079986639E-2</v>
      </c>
      <c r="G43" s="471">
        <v>1.7652997697242103</v>
      </c>
      <c r="H43" s="471">
        <v>1.7776187898803419E-2</v>
      </c>
      <c r="I43" s="472">
        <v>1.8071513896244138</v>
      </c>
      <c r="J43" s="472">
        <v>0.11408666646414667</v>
      </c>
      <c r="K43" s="463">
        <v>6.7384704733078962E-2</v>
      </c>
      <c r="L43" s="464">
        <v>133732499.20683298</v>
      </c>
      <c r="M43" s="464">
        <v>14245359.969880581</v>
      </c>
      <c r="N43" s="463">
        <v>0.11922086394277891</v>
      </c>
      <c r="O43" s="462">
        <v>11777071.278711736</v>
      </c>
      <c r="P43" s="462">
        <v>666950.97838346474</v>
      </c>
      <c r="Q43" s="463">
        <v>6.0030941191857146E-2</v>
      </c>
    </row>
    <row r="44" spans="1:17" x14ac:dyDescent="0.25">
      <c r="A44" s="478" t="s">
        <v>111</v>
      </c>
      <c r="B44" s="478" t="s">
        <v>452</v>
      </c>
      <c r="C44" s="248" t="s">
        <v>39</v>
      </c>
      <c r="D44" s="466">
        <v>135990543.65518612</v>
      </c>
      <c r="E44" s="466">
        <v>31538704.281021416</v>
      </c>
      <c r="F44" s="467">
        <v>0.30194493912207976</v>
      </c>
      <c r="G44" s="473">
        <v>3.2440291629152798</v>
      </c>
      <c r="H44" s="473">
        <v>0.65765391902810766</v>
      </c>
      <c r="I44" s="474">
        <v>3.2764241457642513</v>
      </c>
      <c r="J44" s="474">
        <v>6.534490339411736E-2</v>
      </c>
      <c r="K44" s="467">
        <v>2.0349825856644244E-2</v>
      </c>
      <c r="L44" s="468">
        <v>445562700.82745928</v>
      </c>
      <c r="M44" s="468">
        <v>110159567.58569956</v>
      </c>
      <c r="N44" s="467">
        <v>0.3284392919081533</v>
      </c>
      <c r="O44" s="466">
        <v>89916794.233466983</v>
      </c>
      <c r="P44" s="466">
        <v>20951209.44099924</v>
      </c>
      <c r="Q44" s="467">
        <v>0.30379223933279081</v>
      </c>
    </row>
    <row r="45" spans="1:17" x14ac:dyDescent="0.25">
      <c r="A45" s="478" t="s">
        <v>111</v>
      </c>
      <c r="B45" s="478" t="s">
        <v>452</v>
      </c>
      <c r="C45" s="247" t="s">
        <v>173</v>
      </c>
      <c r="D45" s="462">
        <v>2363944303.4358063</v>
      </c>
      <c r="E45" s="462">
        <v>21349001.035099506</v>
      </c>
      <c r="F45" s="463">
        <v>9.1133970145081886E-3</v>
      </c>
      <c r="G45" s="471">
        <v>56.391452329933749</v>
      </c>
      <c r="H45" s="471">
        <v>-1.614519923669036</v>
      </c>
      <c r="I45" s="472">
        <v>2.1005021642291055</v>
      </c>
      <c r="J45" s="472">
        <v>4.4340427826790485E-2</v>
      </c>
      <c r="K45" s="463">
        <v>2.156465955074786E-2</v>
      </c>
      <c r="L45" s="464">
        <v>4965470125.4839764</v>
      </c>
      <c r="M45" s="464">
        <v>148715300.81183338</v>
      </c>
      <c r="N45" s="463">
        <v>3.0874583869224821E-2</v>
      </c>
      <c r="O45" s="462">
        <v>1188669964.287997</v>
      </c>
      <c r="P45" s="462">
        <v>11741488.804948568</v>
      </c>
      <c r="Q45" s="463">
        <v>9.976382634577256E-3</v>
      </c>
    </row>
    <row r="46" spans="1:17" x14ac:dyDescent="0.25">
      <c r="A46" s="478" t="s">
        <v>111</v>
      </c>
      <c r="B46" s="478" t="s">
        <v>452</v>
      </c>
      <c r="C46" s="248" t="s">
        <v>174</v>
      </c>
      <c r="D46" s="466">
        <v>78768643.918106943</v>
      </c>
      <c r="E46" s="466">
        <v>898837.21489132941</v>
      </c>
      <c r="F46" s="467">
        <v>1.1542820676530743E-2</v>
      </c>
      <c r="G46" s="473">
        <v>1.8790113718608068</v>
      </c>
      <c r="H46" s="473">
        <v>-4.9155154551661751E-2</v>
      </c>
      <c r="I46" s="474">
        <v>2.7796715508506868</v>
      </c>
      <c r="J46" s="474">
        <v>0.11118166324261258</v>
      </c>
      <c r="K46" s="467">
        <v>4.1664637276280371E-2</v>
      </c>
      <c r="L46" s="468">
        <v>218950958.59824985</v>
      </c>
      <c r="M46" s="468">
        <v>11156166.860723555</v>
      </c>
      <c r="N46" s="467">
        <v>5.3688385389443948E-2</v>
      </c>
      <c r="O46" s="466">
        <v>26592467.571672793</v>
      </c>
      <c r="P46" s="466">
        <v>216335.17821462452</v>
      </c>
      <c r="Q46" s="467">
        <v>8.2019294939647842E-3</v>
      </c>
    </row>
    <row r="47" spans="1:17" x14ac:dyDescent="0.25">
      <c r="A47" s="478" t="s">
        <v>111</v>
      </c>
      <c r="B47" s="478" t="s">
        <v>452</v>
      </c>
      <c r="C47" s="247" t="s">
        <v>175</v>
      </c>
      <c r="D47" s="462">
        <v>50193615.601492628</v>
      </c>
      <c r="E47" s="462">
        <v>10256575.554266289</v>
      </c>
      <c r="F47" s="463">
        <v>0.2568186210629953</v>
      </c>
      <c r="G47" s="471">
        <v>1.1973593782834457</v>
      </c>
      <c r="H47" s="471">
        <v>0.20846179341405702</v>
      </c>
      <c r="I47" s="472">
        <v>1.8563698270766724</v>
      </c>
      <c r="J47" s="472">
        <v>3.0243560942373904E-2</v>
      </c>
      <c r="K47" s="463">
        <v>1.6561593523538809E-2</v>
      </c>
      <c r="L47" s="464">
        <v>93177913.514495835</v>
      </c>
      <c r="M47" s="464">
        <v>20247835.692598447</v>
      </c>
      <c r="N47" s="463">
        <v>0.27763354019785508</v>
      </c>
      <c r="O47" s="462">
        <v>14043179.355196893</v>
      </c>
      <c r="P47" s="462">
        <v>2860873.6765774041</v>
      </c>
      <c r="Q47" s="463">
        <v>0.2558393375033004</v>
      </c>
    </row>
    <row r="48" spans="1:17" x14ac:dyDescent="0.25">
      <c r="A48" s="478" t="s">
        <v>111</v>
      </c>
      <c r="B48" s="478" t="s">
        <v>452</v>
      </c>
      <c r="C48" s="248" t="s">
        <v>176</v>
      </c>
      <c r="D48" s="466">
        <v>1017031594.2580048</v>
      </c>
      <c r="E48" s="466">
        <v>51898018.995085597</v>
      </c>
      <c r="F48" s="467">
        <v>5.3772887323858432E-2</v>
      </c>
      <c r="G48" s="473">
        <v>24.261099799297451</v>
      </c>
      <c r="H48" s="473">
        <v>0.36302772071474365</v>
      </c>
      <c r="I48" s="474">
        <v>1.6195797389722917</v>
      </c>
      <c r="J48" s="474">
        <v>5.1839092173695089E-2</v>
      </c>
      <c r="K48" s="467">
        <v>3.3066114780881048E-2</v>
      </c>
      <c r="L48" s="468">
        <v>1647163763.954953</v>
      </c>
      <c r="M48" s="468">
        <v>134084628.42522192</v>
      </c>
      <c r="N48" s="467">
        <v>8.8617062569089425E-2</v>
      </c>
      <c r="O48" s="466">
        <v>253478836.44463193</v>
      </c>
      <c r="P48" s="466">
        <v>12934004.715107977</v>
      </c>
      <c r="Q48" s="467">
        <v>5.3769622161956784E-2</v>
      </c>
    </row>
    <row r="49" spans="1:17" x14ac:dyDescent="0.25">
      <c r="A49" s="478" t="s">
        <v>111</v>
      </c>
      <c r="B49" s="478" t="s">
        <v>452</v>
      </c>
      <c r="C49" s="247" t="s">
        <v>177</v>
      </c>
      <c r="D49" s="462">
        <v>472095404.10398036</v>
      </c>
      <c r="E49" s="462">
        <v>34115864.433266759</v>
      </c>
      <c r="F49" s="463">
        <v>7.7893740102371239E-2</v>
      </c>
      <c r="G49" s="471">
        <v>11.261748187982784</v>
      </c>
      <c r="H49" s="471">
        <v>0.41675545716432616</v>
      </c>
      <c r="I49" s="472">
        <v>4.2696372675891885</v>
      </c>
      <c r="J49" s="472">
        <v>7.5336806656607358E-2</v>
      </c>
      <c r="K49" s="463">
        <v>1.7961709552838427E-2</v>
      </c>
      <c r="L49" s="464">
        <v>2015676131.2199326</v>
      </c>
      <c r="M49" s="464">
        <v>178658346.10001898</v>
      </c>
      <c r="N49" s="463">
        <v>9.7254554390912892E-2</v>
      </c>
      <c r="O49" s="462">
        <v>558025309.95831561</v>
      </c>
      <c r="P49" s="462">
        <v>33168856.931279778</v>
      </c>
      <c r="Q49" s="463">
        <v>6.3196054349685629E-2</v>
      </c>
    </row>
    <row r="50" spans="1:17" x14ac:dyDescent="0.25">
      <c r="A50" s="478" t="s">
        <v>111</v>
      </c>
      <c r="B50" s="478" t="s">
        <v>452</v>
      </c>
      <c r="C50" s="248" t="s">
        <v>178</v>
      </c>
      <c r="D50" s="466">
        <v>74001824.072208524</v>
      </c>
      <c r="E50" s="466">
        <v>3427357.7789659649</v>
      </c>
      <c r="F50" s="467">
        <v>4.8563708079987722E-2</v>
      </c>
      <c r="G50" s="473">
        <v>1.7652997697242114</v>
      </c>
      <c r="H50" s="473">
        <v>1.777618789880564E-2</v>
      </c>
      <c r="I50" s="474">
        <v>1.8071513896244153</v>
      </c>
      <c r="J50" s="474">
        <v>0.11408666646414711</v>
      </c>
      <c r="K50" s="467">
        <v>6.738470473307917E-2</v>
      </c>
      <c r="L50" s="468">
        <v>133732499.20683314</v>
      </c>
      <c r="M50" s="468">
        <v>14245359.969880745</v>
      </c>
      <c r="N50" s="467">
        <v>0.11922086394278028</v>
      </c>
      <c r="O50" s="466">
        <v>11777071.278711736</v>
      </c>
      <c r="P50" s="466">
        <v>666950.97838346474</v>
      </c>
      <c r="Q50" s="467">
        <v>6.0030941191857146E-2</v>
      </c>
    </row>
    <row r="51" spans="1:17" x14ac:dyDescent="0.25">
      <c r="A51" s="478" t="s">
        <v>112</v>
      </c>
      <c r="B51" s="478" t="s">
        <v>444</v>
      </c>
      <c r="C51" s="247" t="s">
        <v>39</v>
      </c>
      <c r="D51" s="462">
        <v>8809999.4602434449</v>
      </c>
      <c r="E51" s="462">
        <v>2619340.9005789207</v>
      </c>
      <c r="F51" s="463">
        <v>0.42311183460275742</v>
      </c>
      <c r="G51" s="471">
        <v>4.3726797008670379</v>
      </c>
      <c r="H51" s="471">
        <v>1.2569972059087955</v>
      </c>
      <c r="I51" s="472">
        <v>3.5482388144947477</v>
      </c>
      <c r="J51" s="472">
        <v>0.25895011168456383</v>
      </c>
      <c r="K51" s="463">
        <v>7.8725261015651013E-2</v>
      </c>
      <c r="L51" s="464">
        <v>31259982.040513568</v>
      </c>
      <c r="M51" s="464">
        <v>10897118.777253885</v>
      </c>
      <c r="N51" s="463">
        <v>0.53514668523632158</v>
      </c>
      <c r="O51" s="462">
        <v>5808408.0661731958</v>
      </c>
      <c r="P51" s="462">
        <v>1755959.8715594141</v>
      </c>
      <c r="Q51" s="463">
        <v>0.43330840697564199</v>
      </c>
    </row>
    <row r="52" spans="1:17" x14ac:dyDescent="0.25">
      <c r="A52" s="478" t="s">
        <v>112</v>
      </c>
      <c r="B52" s="478" t="s">
        <v>444</v>
      </c>
      <c r="C52" s="248" t="s">
        <v>173</v>
      </c>
      <c r="D52" s="466">
        <v>125500681.95564421</v>
      </c>
      <c r="E52" s="466">
        <v>-1148271.6310476363</v>
      </c>
      <c r="F52" s="467">
        <v>-9.0665702205082847E-3</v>
      </c>
      <c r="G52" s="473">
        <v>62.289933944814507</v>
      </c>
      <c r="H52" s="473">
        <v>-1.4509304384762771</v>
      </c>
      <c r="I52" s="474">
        <v>2.1661070462187046</v>
      </c>
      <c r="J52" s="474">
        <v>6.2864554674514572E-2</v>
      </c>
      <c r="K52" s="467">
        <v>2.9889351763885168E-2</v>
      </c>
      <c r="L52" s="468">
        <v>271847911.48937356</v>
      </c>
      <c r="M52" s="468">
        <v>5474450.796235323</v>
      </c>
      <c r="N52" s="467">
        <v>2.0551787636764161E-2</v>
      </c>
      <c r="O52" s="466">
        <v>63059416.533177257</v>
      </c>
      <c r="P52" s="466">
        <v>-508288.71478264034</v>
      </c>
      <c r="Q52" s="467">
        <v>-7.9960211368327316E-3</v>
      </c>
    </row>
    <row r="53" spans="1:17" x14ac:dyDescent="0.25">
      <c r="A53" s="478" t="s">
        <v>112</v>
      </c>
      <c r="B53" s="478" t="s">
        <v>444</v>
      </c>
      <c r="C53" s="247" t="s">
        <v>174</v>
      </c>
      <c r="D53" s="462">
        <v>1915606.2088845009</v>
      </c>
      <c r="E53" s="462">
        <v>-618019.74822987849</v>
      </c>
      <c r="F53" s="463">
        <v>-0.24392698791804265</v>
      </c>
      <c r="G53" s="471">
        <v>0.95077558429415154</v>
      </c>
      <c r="H53" s="471">
        <v>-0.32436727284653932</v>
      </c>
      <c r="I53" s="472">
        <v>2.1614877080032415</v>
      </c>
      <c r="J53" s="472">
        <v>0.11278877903486739</v>
      </c>
      <c r="K53" s="463">
        <v>5.5053857567867417E-2</v>
      </c>
      <c r="L53" s="464">
        <v>4140559.2738785385</v>
      </c>
      <c r="M53" s="464">
        <v>-1050077.5108681624</v>
      </c>
      <c r="N53" s="463">
        <v>-0.20230225199997409</v>
      </c>
      <c r="O53" s="462">
        <v>645163.45151507854</v>
      </c>
      <c r="P53" s="462">
        <v>-207238.44439089298</v>
      </c>
      <c r="Q53" s="463">
        <v>-0.24312292756063211</v>
      </c>
    </row>
    <row r="54" spans="1:17" x14ac:dyDescent="0.25">
      <c r="A54" s="478" t="s">
        <v>112</v>
      </c>
      <c r="B54" s="478" t="s">
        <v>444</v>
      </c>
      <c r="C54" s="248" t="s">
        <v>175</v>
      </c>
      <c r="D54" s="466">
        <v>10293.082909405231</v>
      </c>
      <c r="E54" s="466">
        <v>3686.9330283999443</v>
      </c>
      <c r="F54" s="467">
        <v>0.55810617300721721</v>
      </c>
      <c r="G54" s="473">
        <v>5.1087806418610143E-3</v>
      </c>
      <c r="H54" s="473">
        <v>1.7839864628659383E-3</v>
      </c>
      <c r="I54" s="474">
        <v>1.9710069338634439</v>
      </c>
      <c r="J54" s="474">
        <v>3.8564158286951811E-2</v>
      </c>
      <c r="K54" s="467">
        <v>1.9956170901592279E-2</v>
      </c>
      <c r="L54" s="468">
        <v>20287.737785269022</v>
      </c>
      <c r="M54" s="468">
        <v>7521.7311733448514</v>
      </c>
      <c r="N54" s="467">
        <v>0.58920000607857514</v>
      </c>
      <c r="O54" s="466">
        <v>2850.9135165214539</v>
      </c>
      <c r="P54" s="466">
        <v>1026.2086997032166</v>
      </c>
      <c r="Q54" s="467">
        <v>0.56239710129807774</v>
      </c>
    </row>
    <row r="55" spans="1:17" x14ac:dyDescent="0.25">
      <c r="A55" s="478" t="s">
        <v>112</v>
      </c>
      <c r="B55" s="478" t="s">
        <v>444</v>
      </c>
      <c r="C55" s="247" t="s">
        <v>176</v>
      </c>
      <c r="D55" s="462">
        <v>32997314.149214469</v>
      </c>
      <c r="E55" s="462">
        <v>-202300.34675362706</v>
      </c>
      <c r="F55" s="463">
        <v>-6.0934546929210668E-3</v>
      </c>
      <c r="G55" s="471">
        <v>16.377604381761877</v>
      </c>
      <c r="H55" s="471">
        <v>-0.33135424154413329</v>
      </c>
      <c r="I55" s="472">
        <v>1.7311202560359944</v>
      </c>
      <c r="J55" s="472">
        <v>2.3040426036522899E-2</v>
      </c>
      <c r="K55" s="463">
        <v>1.3489080329770083E-2</v>
      </c>
      <c r="L55" s="464">
        <v>57122318.918488294</v>
      </c>
      <c r="M55" s="464">
        <v>414727.03416711837</v>
      </c>
      <c r="N55" s="463">
        <v>7.3134305370104137E-3</v>
      </c>
      <c r="O55" s="462">
        <v>8249309.0800149441</v>
      </c>
      <c r="P55" s="462">
        <v>-50568.881301657297</v>
      </c>
      <c r="Q55" s="463">
        <v>-6.0927258855304426E-3</v>
      </c>
    </row>
    <row r="56" spans="1:17" x14ac:dyDescent="0.25">
      <c r="A56" s="478" t="s">
        <v>112</v>
      </c>
      <c r="B56" s="478" t="s">
        <v>444</v>
      </c>
      <c r="C56" s="248" t="s">
        <v>177</v>
      </c>
      <c r="D56" s="466">
        <v>32236846.542649996</v>
      </c>
      <c r="E56" s="466">
        <v>2131639.2884214148</v>
      </c>
      <c r="F56" s="467">
        <v>7.0806331622978766E-2</v>
      </c>
      <c r="G56" s="473">
        <v>16.000160401044592</v>
      </c>
      <c r="H56" s="473">
        <v>0.84857897475884236</v>
      </c>
      <c r="I56" s="474">
        <v>4.4024374646418236</v>
      </c>
      <c r="J56" s="474">
        <v>3.6005672108728959E-2</v>
      </c>
      <c r="K56" s="467">
        <v>8.2460173018850738E-3</v>
      </c>
      <c r="L56" s="468">
        <v>141920700.96127158</v>
      </c>
      <c r="M56" s="468">
        <v>10468366.885609969</v>
      </c>
      <c r="N56" s="467">
        <v>7.963621916051003E-2</v>
      </c>
      <c r="O56" s="466">
        <v>38470578.386523724</v>
      </c>
      <c r="P56" s="466">
        <v>1880675.3309462741</v>
      </c>
      <c r="Q56" s="467">
        <v>5.1398751401162845E-2</v>
      </c>
    </row>
    <row r="57" spans="1:17" x14ac:dyDescent="0.25">
      <c r="A57" s="478" t="s">
        <v>112</v>
      </c>
      <c r="B57" s="478" t="s">
        <v>444</v>
      </c>
      <c r="C57" s="247" t="s">
        <v>178</v>
      </c>
      <c r="D57" s="462">
        <v>7529.65919521451</v>
      </c>
      <c r="E57" s="462">
        <v>-1303.1030057668686</v>
      </c>
      <c r="F57" s="463">
        <v>-0.14753063380581957</v>
      </c>
      <c r="G57" s="471">
        <v>3.737206575998079E-3</v>
      </c>
      <c r="H57" s="471">
        <v>-7.0821426356084717E-4</v>
      </c>
      <c r="I57" s="472">
        <v>3.0353240439873357</v>
      </c>
      <c r="J57" s="472">
        <v>0.2579762191001902</v>
      </c>
      <c r="K57" s="463">
        <v>9.2885816025104012E-2</v>
      </c>
      <c r="L57" s="464">
        <v>22854.955598264933</v>
      </c>
      <c r="M57" s="464">
        <v>-1676.6972883760936</v>
      </c>
      <c r="N57" s="463">
        <v>-6.8348321090469899E-2</v>
      </c>
      <c r="O57" s="462">
        <v>1434.2207990884781</v>
      </c>
      <c r="P57" s="462">
        <v>-239.88966035842896</v>
      </c>
      <c r="Q57" s="463">
        <v>-0.14329380657336299</v>
      </c>
    </row>
    <row r="58" spans="1:17" x14ac:dyDescent="0.25">
      <c r="A58" s="478" t="s">
        <v>112</v>
      </c>
      <c r="B58" s="478" t="s">
        <v>451</v>
      </c>
      <c r="C58" s="248" t="s">
        <v>39</v>
      </c>
      <c r="D58" s="466">
        <v>108481510.91728157</v>
      </c>
      <c r="E58" s="466">
        <v>24538750.477126122</v>
      </c>
      <c r="F58" s="467">
        <v>0.29232718043172184</v>
      </c>
      <c r="G58" s="473">
        <v>4.6831269853977444</v>
      </c>
      <c r="H58" s="473">
        <v>0.9796473625646005</v>
      </c>
      <c r="I58" s="474">
        <v>3.274691285320098</v>
      </c>
      <c r="J58" s="474">
        <v>7.7270293568060477E-2</v>
      </c>
      <c r="K58" s="467">
        <v>2.4166443445321838E-2</v>
      </c>
      <c r="L58" s="468">
        <v>355243458.41917902</v>
      </c>
      <c r="M58" s="468">
        <v>86843114.082213491</v>
      </c>
      <c r="N58" s="467">
        <v>0.32355813215047724</v>
      </c>
      <c r="O58" s="466">
        <v>71382365.252613008</v>
      </c>
      <c r="P58" s="466">
        <v>16355914.073448882</v>
      </c>
      <c r="Q58" s="467">
        <v>0.29723730538599735</v>
      </c>
    </row>
    <row r="59" spans="1:17" x14ac:dyDescent="0.25">
      <c r="A59" s="478" t="s">
        <v>112</v>
      </c>
      <c r="B59" s="478" t="s">
        <v>451</v>
      </c>
      <c r="C59" s="247" t="s">
        <v>173</v>
      </c>
      <c r="D59" s="462">
        <v>1441062926.5950789</v>
      </c>
      <c r="E59" s="462">
        <v>7635005.1659932137</v>
      </c>
      <c r="F59" s="463">
        <v>5.3263962923097916E-3</v>
      </c>
      <c r="G59" s="471">
        <v>62.210422975576108</v>
      </c>
      <c r="H59" s="471">
        <v>-1.0311367488905461</v>
      </c>
      <c r="I59" s="472">
        <v>2.1558868196622276</v>
      </c>
      <c r="J59" s="472">
        <v>3.8180042532201419E-2</v>
      </c>
      <c r="K59" s="463">
        <v>1.802895610691866E-2</v>
      </c>
      <c r="L59" s="464">
        <v>3106768569.7502069</v>
      </c>
      <c r="M59" s="464">
        <v>71188546.012425423</v>
      </c>
      <c r="N59" s="463">
        <v>2.3451381764190583E-2</v>
      </c>
      <c r="O59" s="462">
        <v>723699701.77086341</v>
      </c>
      <c r="P59" s="462">
        <v>4049204.4408255816</v>
      </c>
      <c r="Q59" s="463">
        <v>5.6266263357677938E-3</v>
      </c>
    </row>
    <row r="60" spans="1:17" x14ac:dyDescent="0.25">
      <c r="A60" s="478" t="s">
        <v>112</v>
      </c>
      <c r="B60" s="478" t="s">
        <v>451</v>
      </c>
      <c r="C60" s="248" t="s">
        <v>174</v>
      </c>
      <c r="D60" s="466">
        <v>26670063.9384606</v>
      </c>
      <c r="E60" s="466">
        <v>-6224102.5917416625</v>
      </c>
      <c r="F60" s="467">
        <v>-0.18921599931790067</v>
      </c>
      <c r="G60" s="473">
        <v>1.1513417823588874</v>
      </c>
      <c r="H60" s="473">
        <v>-0.29991946775849665</v>
      </c>
      <c r="I60" s="474">
        <v>2.1930865030160129</v>
      </c>
      <c r="J60" s="474">
        <v>8.3914817638684802E-2</v>
      </c>
      <c r="K60" s="467">
        <v>3.9785674262772283E-2</v>
      </c>
      <c r="L60" s="468">
        <v>58489757.258012027</v>
      </c>
      <c r="M60" s="468">
        <v>-10889687.401577175</v>
      </c>
      <c r="N60" s="467">
        <v>-0.15695841116929535</v>
      </c>
      <c r="O60" s="466">
        <v>8992442.5308456644</v>
      </c>
      <c r="P60" s="466">
        <v>-2072232.8781425357</v>
      </c>
      <c r="Q60" s="467">
        <v>-0.18728365736415481</v>
      </c>
    </row>
    <row r="61" spans="1:17" x14ac:dyDescent="0.25">
      <c r="A61" s="478" t="s">
        <v>112</v>
      </c>
      <c r="B61" s="478" t="s">
        <v>451</v>
      </c>
      <c r="C61" s="247" t="s">
        <v>175</v>
      </c>
      <c r="D61" s="462">
        <v>107848.59109851718</v>
      </c>
      <c r="E61" s="462">
        <v>35726.727508015931</v>
      </c>
      <c r="F61" s="463">
        <v>0.49536611686669296</v>
      </c>
      <c r="G61" s="471">
        <v>4.6558039525805787E-3</v>
      </c>
      <c r="H61" s="471">
        <v>1.4738517417214238E-3</v>
      </c>
      <c r="I61" s="472">
        <v>1.878324080447983</v>
      </c>
      <c r="J61" s="472">
        <v>-8.9214527778301633E-2</v>
      </c>
      <c r="K61" s="463">
        <v>-4.5343215835915711E-2</v>
      </c>
      <c r="L61" s="464">
        <v>202574.60570273281</v>
      </c>
      <c r="M61" s="464">
        <v>60672.05459119202</v>
      </c>
      <c r="N61" s="463">
        <v>0.42756140827589129</v>
      </c>
      <c r="O61" s="462">
        <v>29697.718363285065</v>
      </c>
      <c r="P61" s="462">
        <v>9668.0299323797226</v>
      </c>
      <c r="Q61" s="463">
        <v>0.48268498862229819</v>
      </c>
    </row>
    <row r="62" spans="1:17" x14ac:dyDescent="0.25">
      <c r="A62" s="478" t="s">
        <v>112</v>
      </c>
      <c r="B62" s="478" t="s">
        <v>451</v>
      </c>
      <c r="C62" s="248" t="s">
        <v>176</v>
      </c>
      <c r="D62" s="466">
        <v>414895466.09216285</v>
      </c>
      <c r="E62" s="466">
        <v>4322621.6411610246</v>
      </c>
      <c r="F62" s="467">
        <v>1.0528269708000356E-2</v>
      </c>
      <c r="G62" s="473">
        <v>17.910961388221715</v>
      </c>
      <c r="H62" s="473">
        <v>-0.2031458336507157</v>
      </c>
      <c r="I62" s="474">
        <v>1.7352867008932586</v>
      </c>
      <c r="J62" s="474">
        <v>2.2650643863421305E-2</v>
      </c>
      <c r="K62" s="467">
        <v>1.3225602585235474E-2</v>
      </c>
      <c r="L62" s="468">
        <v>719962584.57064009</v>
      </c>
      <c r="M62" s="468">
        <v>16800727.126551628</v>
      </c>
      <c r="N62" s="467">
        <v>2.3893115004304012E-2</v>
      </c>
      <c r="O62" s="466">
        <v>103723676.71436913</v>
      </c>
      <c r="P62" s="466">
        <v>1081054.5149867535</v>
      </c>
      <c r="Q62" s="467">
        <v>1.0532218408126934E-2</v>
      </c>
    </row>
    <row r="63" spans="1:17" x14ac:dyDescent="0.25">
      <c r="A63" s="478" t="s">
        <v>112</v>
      </c>
      <c r="B63" s="478" t="s">
        <v>451</v>
      </c>
      <c r="C63" s="247" t="s">
        <v>177</v>
      </c>
      <c r="D63" s="462">
        <v>325118852.12961954</v>
      </c>
      <c r="E63" s="462">
        <v>19552207.634783804</v>
      </c>
      <c r="F63" s="463">
        <v>6.398672102155524E-2</v>
      </c>
      <c r="G63" s="471">
        <v>14.035321383297656</v>
      </c>
      <c r="H63" s="471">
        <v>0.55399392432151728</v>
      </c>
      <c r="I63" s="472">
        <v>4.389562463082946</v>
      </c>
      <c r="J63" s="472">
        <v>2.3175133864105746E-2</v>
      </c>
      <c r="K63" s="463">
        <v>5.3076220950494211E-3</v>
      </c>
      <c r="L63" s="464">
        <v>1427129509.3487928</v>
      </c>
      <c r="M63" s="464">
        <v>92907184.594624043</v>
      </c>
      <c r="N63" s="463">
        <v>6.9633960450888308E-2</v>
      </c>
      <c r="O63" s="462">
        <v>383839731.0864898</v>
      </c>
      <c r="P63" s="462">
        <v>17083773.861078918</v>
      </c>
      <c r="Q63" s="463">
        <v>4.6580767195498085E-2</v>
      </c>
    </row>
    <row r="64" spans="1:17" x14ac:dyDescent="0.25">
      <c r="A64" s="478" t="s">
        <v>112</v>
      </c>
      <c r="B64" s="478" t="s">
        <v>451</v>
      </c>
      <c r="C64" s="248" t="s">
        <v>178</v>
      </c>
      <c r="D64" s="466">
        <v>96587.88186952463</v>
      </c>
      <c r="E64" s="466">
        <v>-18617.748486723664</v>
      </c>
      <c r="F64" s="467">
        <v>-0.16160450169972018</v>
      </c>
      <c r="G64" s="473">
        <v>4.1696811947105877E-3</v>
      </c>
      <c r="H64" s="473">
        <v>-9.1308832850742812E-4</v>
      </c>
      <c r="I64" s="474">
        <v>2.9782255490111629</v>
      </c>
      <c r="J64" s="474">
        <v>0.20975063199791721</v>
      </c>
      <c r="K64" s="467">
        <v>7.5763963295793754E-2</v>
      </c>
      <c r="L64" s="468">
        <v>287660.49750869034</v>
      </c>
      <c r="M64" s="468">
        <v>-31283.400431282818</v>
      </c>
      <c r="N64" s="467">
        <v>-9.8084335939139081E-2</v>
      </c>
      <c r="O64" s="466">
        <v>18352.249569177628</v>
      </c>
      <c r="P64" s="466">
        <v>-3432.1614146792854</v>
      </c>
      <c r="Q64" s="467">
        <v>-0.15755126072596817</v>
      </c>
    </row>
    <row r="65" spans="1:17" x14ac:dyDescent="0.25">
      <c r="A65" s="478" t="s">
        <v>112</v>
      </c>
      <c r="B65" s="478" t="s">
        <v>452</v>
      </c>
      <c r="C65" s="247" t="s">
        <v>39</v>
      </c>
      <c r="D65" s="462">
        <v>108481510.91728154</v>
      </c>
      <c r="E65" s="462">
        <v>24538750.477126122</v>
      </c>
      <c r="F65" s="463">
        <v>0.2923271804317219</v>
      </c>
      <c r="G65" s="471">
        <v>4.6831269853977417</v>
      </c>
      <c r="H65" s="471">
        <v>0.97964736256459917</v>
      </c>
      <c r="I65" s="472">
        <v>3.2746912853200993</v>
      </c>
      <c r="J65" s="472">
        <v>7.7270293568060033E-2</v>
      </c>
      <c r="K65" s="463">
        <v>2.4166443445321685E-2</v>
      </c>
      <c r="L65" s="464">
        <v>355243458.41917908</v>
      </c>
      <c r="M65" s="464">
        <v>86843114.082213491</v>
      </c>
      <c r="N65" s="463">
        <v>0.32355813215047718</v>
      </c>
      <c r="O65" s="462">
        <v>71382365.252613023</v>
      </c>
      <c r="P65" s="462">
        <v>16355914.073448904</v>
      </c>
      <c r="Q65" s="463">
        <v>0.2972373053859978</v>
      </c>
    </row>
    <row r="66" spans="1:17" x14ac:dyDescent="0.25">
      <c r="A66" s="478" t="s">
        <v>112</v>
      </c>
      <c r="B66" s="478" t="s">
        <v>452</v>
      </c>
      <c r="C66" s="248" t="s">
        <v>173</v>
      </c>
      <c r="D66" s="466">
        <v>1441062926.5950792</v>
      </c>
      <c r="E66" s="466">
        <v>7635005.1659941673</v>
      </c>
      <c r="F66" s="467">
        <v>5.3263962923104594E-3</v>
      </c>
      <c r="G66" s="473">
        <v>62.210422975576094</v>
      </c>
      <c r="H66" s="473">
        <v>-1.031136748890539</v>
      </c>
      <c r="I66" s="474">
        <v>2.1558868196622258</v>
      </c>
      <c r="J66" s="474">
        <v>3.8180042532197422E-2</v>
      </c>
      <c r="K66" s="467">
        <v>1.8028956106916752E-2</v>
      </c>
      <c r="L66" s="468">
        <v>3106768569.750205</v>
      </c>
      <c r="M66" s="468">
        <v>71188546.012421608</v>
      </c>
      <c r="N66" s="467">
        <v>2.3451381764189309E-2</v>
      </c>
      <c r="O66" s="466">
        <v>723699701.77086341</v>
      </c>
      <c r="P66" s="466">
        <v>4049204.4408253431</v>
      </c>
      <c r="Q66" s="467">
        <v>5.6266263357674607E-3</v>
      </c>
    </row>
    <row r="67" spans="1:17" x14ac:dyDescent="0.25">
      <c r="A67" s="478" t="s">
        <v>112</v>
      </c>
      <c r="B67" s="478" t="s">
        <v>452</v>
      </c>
      <c r="C67" s="247" t="s">
        <v>174</v>
      </c>
      <c r="D67" s="462">
        <v>26670063.9384606</v>
      </c>
      <c r="E67" s="462">
        <v>-6224102.5917416513</v>
      </c>
      <c r="F67" s="463">
        <v>-0.1892159993179004</v>
      </c>
      <c r="G67" s="471">
        <v>1.1513417823588872</v>
      </c>
      <c r="H67" s="471">
        <v>-0.29991946775849643</v>
      </c>
      <c r="I67" s="472">
        <v>2.1930865030160116</v>
      </c>
      <c r="J67" s="472">
        <v>8.3914817638683914E-2</v>
      </c>
      <c r="K67" s="463">
        <v>3.9785674262771867E-2</v>
      </c>
      <c r="L67" s="464">
        <v>58489757.258011989</v>
      </c>
      <c r="M67" s="464">
        <v>-10889687.401577182</v>
      </c>
      <c r="N67" s="463">
        <v>-0.15695841116929554</v>
      </c>
      <c r="O67" s="462">
        <v>8992442.5308456607</v>
      </c>
      <c r="P67" s="462">
        <v>-2072232.8781425413</v>
      </c>
      <c r="Q67" s="463">
        <v>-0.18728365736415528</v>
      </c>
    </row>
    <row r="68" spans="1:17" x14ac:dyDescent="0.25">
      <c r="A68" s="478" t="s">
        <v>112</v>
      </c>
      <c r="B68" s="478" t="s">
        <v>452</v>
      </c>
      <c r="C68" s="248" t="s">
        <v>175</v>
      </c>
      <c r="D68" s="466">
        <v>107848.59109851718</v>
      </c>
      <c r="E68" s="466">
        <v>35726.727508015931</v>
      </c>
      <c r="F68" s="467">
        <v>0.49536611686669296</v>
      </c>
      <c r="G68" s="473">
        <v>4.6558039525805778E-3</v>
      </c>
      <c r="H68" s="473">
        <v>1.473851741721423E-3</v>
      </c>
      <c r="I68" s="474">
        <v>1.878324080447983</v>
      </c>
      <c r="J68" s="474">
        <v>-8.9214527778301633E-2</v>
      </c>
      <c r="K68" s="467">
        <v>-4.5343215835915711E-2</v>
      </c>
      <c r="L68" s="468">
        <v>202574.60570273281</v>
      </c>
      <c r="M68" s="468">
        <v>60672.05459119202</v>
      </c>
      <c r="N68" s="467">
        <v>0.42756140827589129</v>
      </c>
      <c r="O68" s="466">
        <v>29697.718363285065</v>
      </c>
      <c r="P68" s="466">
        <v>9668.0299323797226</v>
      </c>
      <c r="Q68" s="467">
        <v>0.48268498862229819</v>
      </c>
    </row>
    <row r="69" spans="1:17" x14ac:dyDescent="0.25">
      <c r="A69" s="478" t="s">
        <v>112</v>
      </c>
      <c r="B69" s="478" t="s">
        <v>452</v>
      </c>
      <c r="C69" s="247" t="s">
        <v>176</v>
      </c>
      <c r="D69" s="462">
        <v>414895466.09216291</v>
      </c>
      <c r="E69" s="462">
        <v>4322621.6411609054</v>
      </c>
      <c r="F69" s="463">
        <v>1.0528269708000061E-2</v>
      </c>
      <c r="G69" s="471">
        <v>17.910961388221715</v>
      </c>
      <c r="H69" s="471">
        <v>-0.20314583365072281</v>
      </c>
      <c r="I69" s="472">
        <v>1.7352867008932598</v>
      </c>
      <c r="J69" s="472">
        <v>2.2650643863423525E-2</v>
      </c>
      <c r="K69" s="463">
        <v>1.3225602585236779E-2</v>
      </c>
      <c r="L69" s="464">
        <v>719962584.57064068</v>
      </c>
      <c r="M69" s="464">
        <v>16800727.126552343</v>
      </c>
      <c r="N69" s="463">
        <v>2.3893115004305032E-2</v>
      </c>
      <c r="O69" s="462">
        <v>103723676.71436912</v>
      </c>
      <c r="P69" s="462">
        <v>1081054.5149867535</v>
      </c>
      <c r="Q69" s="463">
        <v>1.0532218408126936E-2</v>
      </c>
    </row>
    <row r="70" spans="1:17" x14ac:dyDescent="0.25">
      <c r="A70" s="478" t="s">
        <v>112</v>
      </c>
      <c r="B70" s="478" t="s">
        <v>452</v>
      </c>
      <c r="C70" s="248" t="s">
        <v>177</v>
      </c>
      <c r="D70" s="466">
        <v>325118852.12961942</v>
      </c>
      <c r="E70" s="466">
        <v>19552207.634783864</v>
      </c>
      <c r="F70" s="467">
        <v>6.3986721021555476E-2</v>
      </c>
      <c r="G70" s="473">
        <v>14.035321383297648</v>
      </c>
      <c r="H70" s="473">
        <v>0.55399392432151728</v>
      </c>
      <c r="I70" s="474">
        <v>4.3895624630829477</v>
      </c>
      <c r="J70" s="474">
        <v>2.3175133864105746E-2</v>
      </c>
      <c r="K70" s="467">
        <v>5.3076220950494185E-3</v>
      </c>
      <c r="L70" s="468">
        <v>1427129509.3487928</v>
      </c>
      <c r="M70" s="468">
        <v>92907184.594624519</v>
      </c>
      <c r="N70" s="467">
        <v>6.9633960450888696E-2</v>
      </c>
      <c r="O70" s="466">
        <v>383839731.0864898</v>
      </c>
      <c r="P70" s="466">
        <v>17083773.861078858</v>
      </c>
      <c r="Q70" s="467">
        <v>4.6580767195497912E-2</v>
      </c>
    </row>
    <row r="71" spans="1:17" x14ac:dyDescent="0.25">
      <c r="A71" s="478" t="s">
        <v>112</v>
      </c>
      <c r="B71" s="478" t="s">
        <v>452</v>
      </c>
      <c r="C71" s="247" t="s">
        <v>178</v>
      </c>
      <c r="D71" s="462">
        <v>96587.88186952463</v>
      </c>
      <c r="E71" s="462">
        <v>-18617.748486723664</v>
      </c>
      <c r="F71" s="463">
        <v>-0.16160450169972018</v>
      </c>
      <c r="G71" s="471">
        <v>4.1696811947105868E-3</v>
      </c>
      <c r="H71" s="471">
        <v>-9.1308832850742899E-4</v>
      </c>
      <c r="I71" s="472">
        <v>2.9782255490111629</v>
      </c>
      <c r="J71" s="472">
        <v>0.20975063199791721</v>
      </c>
      <c r="K71" s="463">
        <v>7.5763963295793754E-2</v>
      </c>
      <c r="L71" s="464">
        <v>287660.49750869034</v>
      </c>
      <c r="M71" s="464">
        <v>-31283.400431282818</v>
      </c>
      <c r="N71" s="463">
        <v>-9.8084335939139081E-2</v>
      </c>
      <c r="O71" s="462">
        <v>18352.249569177628</v>
      </c>
      <c r="P71" s="462">
        <v>-3432.1614146792854</v>
      </c>
      <c r="Q71" s="463">
        <v>-0.15755126072596817</v>
      </c>
    </row>
    <row r="72" spans="1:17" x14ac:dyDescent="0.25">
      <c r="A72" s="478" t="s">
        <v>113</v>
      </c>
      <c r="B72" s="478" t="s">
        <v>444</v>
      </c>
      <c r="C72" s="248" t="s">
        <v>39</v>
      </c>
      <c r="D72" s="466">
        <v>17477.061350762844</v>
      </c>
      <c r="E72" s="466">
        <v>1437.780896725395</v>
      </c>
      <c r="F72" s="467">
        <v>8.9641234271421011E-2</v>
      </c>
      <c r="G72" s="473">
        <v>1.5396568456131818</v>
      </c>
      <c r="H72" s="473">
        <v>0.19070160973496408</v>
      </c>
      <c r="I72" s="474">
        <v>4.6659337791485225</v>
      </c>
      <c r="J72" s="474">
        <v>0.7074693681612918</v>
      </c>
      <c r="K72" s="467">
        <v>0.17872318523254091</v>
      </c>
      <c r="L72" s="468">
        <v>81546.810916775459</v>
      </c>
      <c r="M72" s="468">
        <v>18055.890061625105</v>
      </c>
      <c r="N72" s="467">
        <v>0.28438538642112671</v>
      </c>
      <c r="O72" s="466">
        <v>11651.374233841896</v>
      </c>
      <c r="P72" s="466">
        <v>958.52059781692878</v>
      </c>
      <c r="Q72" s="467">
        <v>8.9641234271420886E-2</v>
      </c>
    </row>
    <row r="73" spans="1:17" x14ac:dyDescent="0.25">
      <c r="A73" s="478" t="s">
        <v>113</v>
      </c>
      <c r="B73" s="478" t="s">
        <v>444</v>
      </c>
      <c r="C73" s="247" t="s">
        <v>173</v>
      </c>
      <c r="D73" s="462">
        <v>1000439.4945518284</v>
      </c>
      <c r="E73" s="462">
        <v>-50149.279752937611</v>
      </c>
      <c r="F73" s="463">
        <v>-4.7734452318057771E-2</v>
      </c>
      <c r="G73" s="471">
        <v>88.134583125513899</v>
      </c>
      <c r="H73" s="471">
        <v>-0.22332244976722393</v>
      </c>
      <c r="I73" s="472">
        <v>2.6014304723141</v>
      </c>
      <c r="J73" s="472">
        <v>3.5989710003345277E-2</v>
      </c>
      <c r="K73" s="463">
        <v>1.4028665378704154E-2</v>
      </c>
      <c r="L73" s="464">
        <v>2602573.7868336425</v>
      </c>
      <c r="M73" s="464">
        <v>-92649.479193897918</v>
      </c>
      <c r="N73" s="463">
        <v>-3.437543759795935E-2</v>
      </c>
      <c r="O73" s="462">
        <v>504131.07783985138</v>
      </c>
      <c r="P73" s="462">
        <v>-21285.531293463428</v>
      </c>
      <c r="Q73" s="463">
        <v>-4.0511721410128883E-2</v>
      </c>
    </row>
    <row r="74" spans="1:17" x14ac:dyDescent="0.25">
      <c r="A74" s="478" t="s">
        <v>113</v>
      </c>
      <c r="B74" s="478" t="s">
        <v>444</v>
      </c>
      <c r="C74" s="248" t="s">
        <v>174</v>
      </c>
      <c r="D74" s="465"/>
      <c r="E74" s="465"/>
      <c r="F74" s="465"/>
      <c r="G74" s="465"/>
      <c r="H74" s="465"/>
      <c r="I74" s="465"/>
      <c r="J74" s="465"/>
      <c r="K74" s="465"/>
      <c r="L74" s="465"/>
      <c r="M74" s="465"/>
      <c r="N74" s="465"/>
      <c r="O74" s="465"/>
      <c r="P74" s="465"/>
      <c r="Q74" s="465"/>
    </row>
    <row r="75" spans="1:17" x14ac:dyDescent="0.25">
      <c r="A75" s="478" t="s">
        <v>113</v>
      </c>
      <c r="B75" s="478" t="s">
        <v>444</v>
      </c>
      <c r="C75" s="247" t="s">
        <v>175</v>
      </c>
      <c r="D75" s="461"/>
      <c r="E75" s="461"/>
      <c r="F75" s="461"/>
      <c r="G75" s="461"/>
      <c r="H75" s="461"/>
      <c r="I75" s="461"/>
      <c r="J75" s="461"/>
      <c r="K75" s="461"/>
      <c r="L75" s="461"/>
      <c r="M75" s="461"/>
      <c r="N75" s="461"/>
      <c r="O75" s="461"/>
      <c r="P75" s="461"/>
      <c r="Q75" s="461"/>
    </row>
    <row r="76" spans="1:17" x14ac:dyDescent="0.25">
      <c r="A76" s="478" t="s">
        <v>113</v>
      </c>
      <c r="B76" s="478" t="s">
        <v>444</v>
      </c>
      <c r="C76" s="248" t="s">
        <v>176</v>
      </c>
      <c r="D76" s="466">
        <v>526.57877731323242</v>
      </c>
      <c r="E76" s="466">
        <v>-84.865696907043457</v>
      </c>
      <c r="F76" s="467">
        <v>-0.13879542703409922</v>
      </c>
      <c r="G76" s="473">
        <v>4.6389413126912762E-2</v>
      </c>
      <c r="H76" s="473">
        <v>-5.0350399407821378E-3</v>
      </c>
      <c r="I76" s="474">
        <v>1.9039782168874211</v>
      </c>
      <c r="J76" s="474">
        <v>2.9047711394024178E-2</v>
      </c>
      <c r="K76" s="467">
        <v>1.5492686960352237E-2</v>
      </c>
      <c r="L76" s="468">
        <v>1002.5945214796067</v>
      </c>
      <c r="M76" s="468">
        <v>-143.82137565135952</v>
      </c>
      <c r="N76" s="467">
        <v>-0.12545305417631469</v>
      </c>
      <c r="O76" s="466">
        <v>131.64469432830811</v>
      </c>
      <c r="P76" s="466">
        <v>-21.216424226760864</v>
      </c>
      <c r="Q76" s="467">
        <v>-0.13879542703409922</v>
      </c>
    </row>
    <row r="77" spans="1:17" x14ac:dyDescent="0.25">
      <c r="A77" s="478" t="s">
        <v>113</v>
      </c>
      <c r="B77" s="478" t="s">
        <v>444</v>
      </c>
      <c r="C77" s="247" t="s">
        <v>177</v>
      </c>
      <c r="D77" s="462">
        <v>116683.9165561422</v>
      </c>
      <c r="E77" s="462">
        <v>-5091.6106134932197</v>
      </c>
      <c r="F77" s="463">
        <v>-4.1811443824837792E-2</v>
      </c>
      <c r="G77" s="471">
        <v>10.279370615745997</v>
      </c>
      <c r="H77" s="471">
        <v>3.7655879973080175E-2</v>
      </c>
      <c r="I77" s="472">
        <v>5.44396662352605</v>
      </c>
      <c r="J77" s="472">
        <v>-0.30067136870738231</v>
      </c>
      <c r="K77" s="463">
        <v>-5.2339480592838127E-2</v>
      </c>
      <c r="L77" s="464">
        <v>635223.34723393677</v>
      </c>
      <c r="M77" s="464">
        <v>-64332.972669005394</v>
      </c>
      <c r="N77" s="463">
        <v>-9.1962535165047293E-2</v>
      </c>
      <c r="O77" s="462">
        <v>176106.42934775352</v>
      </c>
      <c r="P77" s="462">
        <v>-6964.6642406948667</v>
      </c>
      <c r="Q77" s="463">
        <v>-3.8043495038882151E-2</v>
      </c>
    </row>
    <row r="78" spans="1:17" x14ac:dyDescent="0.25">
      <c r="A78" s="478" t="s">
        <v>113</v>
      </c>
      <c r="B78" s="478" t="s">
        <v>444</v>
      </c>
      <c r="C78" s="248" t="s">
        <v>178</v>
      </c>
      <c r="D78" s="465"/>
      <c r="E78" s="465"/>
      <c r="F78" s="465"/>
      <c r="G78" s="465"/>
      <c r="H78" s="465"/>
      <c r="I78" s="465"/>
      <c r="J78" s="465"/>
      <c r="K78" s="465"/>
      <c r="L78" s="465"/>
      <c r="M78" s="465"/>
      <c r="N78" s="465"/>
      <c r="O78" s="465"/>
      <c r="P78" s="465"/>
      <c r="Q78" s="465"/>
    </row>
    <row r="79" spans="1:17" x14ac:dyDescent="0.25">
      <c r="A79" s="478" t="s">
        <v>113</v>
      </c>
      <c r="B79" s="478" t="s">
        <v>451</v>
      </c>
      <c r="C79" s="247" t="s">
        <v>39</v>
      </c>
      <c r="D79" s="462">
        <v>174100.8227249195</v>
      </c>
      <c r="E79" s="462">
        <v>56085.409600875471</v>
      </c>
      <c r="F79" s="463">
        <v>0.47523800591982873</v>
      </c>
      <c r="G79" s="471">
        <v>1.3965681549228053</v>
      </c>
      <c r="H79" s="471">
        <v>0.52575883469887219</v>
      </c>
      <c r="I79" s="472">
        <v>4.3737521852867678</v>
      </c>
      <c r="J79" s="472">
        <v>0.59464875494017111</v>
      </c>
      <c r="K79" s="463">
        <v>0.15735180735332072</v>
      </c>
      <c r="L79" s="464">
        <v>761473.85385334084</v>
      </c>
      <c r="M79" s="464">
        <v>315481.4012824953</v>
      </c>
      <c r="N79" s="463">
        <v>0.70736937242762266</v>
      </c>
      <c r="O79" s="462">
        <v>116067.21514994637</v>
      </c>
      <c r="P79" s="462">
        <v>37390.273067250338</v>
      </c>
      <c r="Q79" s="463">
        <v>0.47523800591982901</v>
      </c>
    </row>
    <row r="80" spans="1:17" x14ac:dyDescent="0.25">
      <c r="A80" s="478" t="s">
        <v>113</v>
      </c>
      <c r="B80" s="478" t="s">
        <v>451</v>
      </c>
      <c r="C80" s="248" t="s">
        <v>173</v>
      </c>
      <c r="D80" s="466">
        <v>11106026.897648653</v>
      </c>
      <c r="E80" s="466">
        <v>-919699.39277539402</v>
      </c>
      <c r="F80" s="467">
        <v>-7.6477658859385525E-2</v>
      </c>
      <c r="G80" s="473">
        <v>89.088168856494406</v>
      </c>
      <c r="H80" s="473">
        <v>0.3530260564926806</v>
      </c>
      <c r="I80" s="474">
        <v>2.6714216619595668</v>
      </c>
      <c r="J80" s="474">
        <v>4.0527285028706395E-2</v>
      </c>
      <c r="K80" s="467">
        <v>1.5404375555351854E-2</v>
      </c>
      <c r="L80" s="468">
        <v>29668880.832684215</v>
      </c>
      <c r="M80" s="468">
        <v>-1969534.8433020227</v>
      </c>
      <c r="N80" s="467">
        <v>-6.2251373882697685E-2</v>
      </c>
      <c r="O80" s="466">
        <v>5573749.9579197243</v>
      </c>
      <c r="P80" s="466">
        <v>-458085.4133402966</v>
      </c>
      <c r="Q80" s="467">
        <v>-7.5944614722567402E-2</v>
      </c>
    </row>
    <row r="81" spans="1:17" x14ac:dyDescent="0.25">
      <c r="A81" s="478" t="s">
        <v>113</v>
      </c>
      <c r="B81" s="478" t="s">
        <v>451</v>
      </c>
      <c r="C81" s="247" t="s">
        <v>174</v>
      </c>
      <c r="D81" s="462">
        <v>3.0010828971862793</v>
      </c>
      <c r="E81" s="462">
        <v>-3.462775459289551</v>
      </c>
      <c r="F81" s="463">
        <v>-0.53571338793653511</v>
      </c>
      <c r="G81" s="471">
        <v>2.4073503725573888E-5</v>
      </c>
      <c r="H81" s="471">
        <v>-2.3621860400382959E-5</v>
      </c>
      <c r="I81" s="472">
        <v>1</v>
      </c>
      <c r="J81" s="472">
        <v>-0.73186119873817024</v>
      </c>
      <c r="K81" s="463">
        <v>-0.42258652094717664</v>
      </c>
      <c r="L81" s="464">
        <v>3.0010828971862793</v>
      </c>
      <c r="M81" s="464">
        <v>-8.1934225845336908</v>
      </c>
      <c r="N81" s="463">
        <v>-0.73191465205078621</v>
      </c>
      <c r="O81" s="462">
        <v>1.0003609657287598</v>
      </c>
      <c r="P81" s="462">
        <v>-1.0387110710144043</v>
      </c>
      <c r="Q81" s="463">
        <v>-0.50940381325293882</v>
      </c>
    </row>
    <row r="82" spans="1:17" x14ac:dyDescent="0.25">
      <c r="A82" s="478" t="s">
        <v>113</v>
      </c>
      <c r="B82" s="478" t="s">
        <v>451</v>
      </c>
      <c r="C82" s="248" t="s">
        <v>175</v>
      </c>
      <c r="D82" s="465"/>
      <c r="E82" s="466">
        <v>-3.648218110203743</v>
      </c>
      <c r="F82" s="467">
        <v>-1</v>
      </c>
      <c r="G82" s="465"/>
      <c r="H82" s="473">
        <v>-2.6919384921662514E-5</v>
      </c>
      <c r="I82" s="465"/>
      <c r="J82" s="474">
        <v>-0.54896551724137932</v>
      </c>
      <c r="K82" s="467">
        <v>-1</v>
      </c>
      <c r="L82" s="465"/>
      <c r="M82" s="468">
        <v>-2.002745941877365</v>
      </c>
      <c r="N82" s="467">
        <v>-1</v>
      </c>
      <c r="O82" s="465"/>
      <c r="P82" s="466">
        <v>-1.0064049959182739</v>
      </c>
      <c r="Q82" s="467">
        <v>-1</v>
      </c>
    </row>
    <row r="83" spans="1:17" x14ac:dyDescent="0.25">
      <c r="A83" s="478" t="s">
        <v>113</v>
      </c>
      <c r="B83" s="478" t="s">
        <v>451</v>
      </c>
      <c r="C83" s="247" t="s">
        <v>176</v>
      </c>
      <c r="D83" s="462">
        <v>8518.2977812886238</v>
      </c>
      <c r="E83" s="462">
        <v>2825.9984133839607</v>
      </c>
      <c r="F83" s="463">
        <v>0.49645990675016299</v>
      </c>
      <c r="G83" s="471">
        <v>6.8330426182383108E-2</v>
      </c>
      <c r="H83" s="471">
        <v>2.6328223149241492E-2</v>
      </c>
      <c r="I83" s="472">
        <v>1.9783676304805291</v>
      </c>
      <c r="J83" s="472">
        <v>0.10834671431611231</v>
      </c>
      <c r="K83" s="463">
        <v>5.7938771368579819E-2</v>
      </c>
      <c r="L83" s="464">
        <v>16852.324597295523</v>
      </c>
      <c r="M83" s="464">
        <v>6207.6057182443146</v>
      </c>
      <c r="N83" s="463">
        <v>0.58316295514960703</v>
      </c>
      <c r="O83" s="462">
        <v>2129.5118921995163</v>
      </c>
      <c r="P83" s="462">
        <v>706.43705022335052</v>
      </c>
      <c r="Q83" s="463">
        <v>0.49641595043754011</v>
      </c>
    </row>
    <row r="84" spans="1:17" x14ac:dyDescent="0.25">
      <c r="A84" s="478" t="s">
        <v>113</v>
      </c>
      <c r="B84" s="478" t="s">
        <v>451</v>
      </c>
      <c r="C84" s="248" t="s">
        <v>177</v>
      </c>
      <c r="D84" s="466">
        <v>1177670.6181130402</v>
      </c>
      <c r="E84" s="466">
        <v>-225206.00251088315</v>
      </c>
      <c r="F84" s="467">
        <v>-0.16053158146631863</v>
      </c>
      <c r="G84" s="473">
        <v>9.4468093631215133</v>
      </c>
      <c r="H84" s="473">
        <v>-0.90470324040192374</v>
      </c>
      <c r="I84" s="474">
        <v>5.2550182985440959</v>
      </c>
      <c r="J84" s="474">
        <v>0.13456919543348533</v>
      </c>
      <c r="K84" s="467">
        <v>2.6280740756066921E-2</v>
      </c>
      <c r="L84" s="468">
        <v>6188680.6478417628</v>
      </c>
      <c r="M84" s="468">
        <v>-994677.68600684963</v>
      </c>
      <c r="N84" s="467">
        <v>-0.13846972958592937</v>
      </c>
      <c r="O84" s="466">
        <v>1625171.7914985085</v>
      </c>
      <c r="P84" s="466">
        <v>-304044.60956545686</v>
      </c>
      <c r="Q84" s="467">
        <v>-0.15760005430068699</v>
      </c>
    </row>
    <row r="85" spans="1:17" x14ac:dyDescent="0.25">
      <c r="A85" s="478" t="s">
        <v>113</v>
      </c>
      <c r="B85" s="478" t="s">
        <v>451</v>
      </c>
      <c r="C85" s="247" t="s">
        <v>178</v>
      </c>
      <c r="D85" s="462">
        <v>12.357348203659058</v>
      </c>
      <c r="E85" s="462">
        <v>-49.774698734283447</v>
      </c>
      <c r="F85" s="463">
        <v>-0.8011115227540857</v>
      </c>
      <c r="G85" s="471">
        <v>9.9125774998722095E-5</v>
      </c>
      <c r="H85" s="471">
        <v>-3.5933269348354454E-4</v>
      </c>
      <c r="I85" s="472">
        <v>0.49105193624021387</v>
      </c>
      <c r="J85" s="472">
        <v>8.4127593256981659E-2</v>
      </c>
      <c r="K85" s="463">
        <v>0.20674013414933062</v>
      </c>
      <c r="L85" s="464">
        <v>6.0680997622013093</v>
      </c>
      <c r="M85" s="464">
        <v>-19.214942616224288</v>
      </c>
      <c r="N85" s="463">
        <v>-0.75999329228750923</v>
      </c>
      <c r="O85" s="462">
        <v>2.0595580339431763</v>
      </c>
      <c r="P85" s="462">
        <v>-7.9570997953414917</v>
      </c>
      <c r="Q85" s="463">
        <v>-0.79438670372448394</v>
      </c>
    </row>
    <row r="86" spans="1:17" x14ac:dyDescent="0.25">
      <c r="A86" s="478" t="s">
        <v>113</v>
      </c>
      <c r="B86" s="478" t="s">
        <v>452</v>
      </c>
      <c r="C86" s="248" t="s">
        <v>39</v>
      </c>
      <c r="D86" s="466">
        <v>174100.82272491948</v>
      </c>
      <c r="E86" s="466">
        <v>56085.409600875442</v>
      </c>
      <c r="F86" s="467">
        <v>0.47523800591982851</v>
      </c>
      <c r="G86" s="473">
        <v>1.3965681549228048</v>
      </c>
      <c r="H86" s="473">
        <v>0.52575883469887164</v>
      </c>
      <c r="I86" s="474">
        <v>4.3737521852867678</v>
      </c>
      <c r="J86" s="474">
        <v>0.594648754940172</v>
      </c>
      <c r="K86" s="467">
        <v>0.15735180735332097</v>
      </c>
      <c r="L86" s="468">
        <v>761473.85385334073</v>
      </c>
      <c r="M86" s="468">
        <v>315481.40128249524</v>
      </c>
      <c r="N86" s="467">
        <v>0.70736937242762266</v>
      </c>
      <c r="O86" s="466">
        <v>116067.21514994635</v>
      </c>
      <c r="P86" s="466">
        <v>37390.273067250324</v>
      </c>
      <c r="Q86" s="467">
        <v>0.47523800591982884</v>
      </c>
    </row>
    <row r="87" spans="1:17" x14ac:dyDescent="0.25">
      <c r="A87" s="478" t="s">
        <v>113</v>
      </c>
      <c r="B87" s="478" t="s">
        <v>452</v>
      </c>
      <c r="C87" s="247" t="s">
        <v>173</v>
      </c>
      <c r="D87" s="462">
        <v>11106026.897648642</v>
      </c>
      <c r="E87" s="462">
        <v>-919699.39277540892</v>
      </c>
      <c r="F87" s="463">
        <v>-7.6477658859386732E-2</v>
      </c>
      <c r="G87" s="471">
        <v>89.088168856494306</v>
      </c>
      <c r="H87" s="471">
        <v>0.35302605649253849</v>
      </c>
      <c r="I87" s="472">
        <v>2.671421661959569</v>
      </c>
      <c r="J87" s="472">
        <v>4.0527285028709503E-2</v>
      </c>
      <c r="K87" s="463">
        <v>1.5404375555353041E-2</v>
      </c>
      <c r="L87" s="464">
        <v>29668880.832684211</v>
      </c>
      <c r="M87" s="464">
        <v>-1969534.8433020301</v>
      </c>
      <c r="N87" s="463">
        <v>-6.2251373882697913E-2</v>
      </c>
      <c r="O87" s="462">
        <v>5573749.9579197196</v>
      </c>
      <c r="P87" s="462">
        <v>-458085.41334030125</v>
      </c>
      <c r="Q87" s="463">
        <v>-7.5944614722568179E-2</v>
      </c>
    </row>
    <row r="88" spans="1:17" x14ac:dyDescent="0.25">
      <c r="A88" s="478" t="s">
        <v>113</v>
      </c>
      <c r="B88" s="478" t="s">
        <v>452</v>
      </c>
      <c r="C88" s="248" t="s">
        <v>174</v>
      </c>
      <c r="D88" s="466">
        <v>3.0010828971862793</v>
      </c>
      <c r="E88" s="466">
        <v>-3.462775459289551</v>
      </c>
      <c r="F88" s="467">
        <v>-0.53571338793653511</v>
      </c>
      <c r="G88" s="473">
        <v>2.4073503725573885E-5</v>
      </c>
      <c r="H88" s="473">
        <v>-2.3621860400382969E-5</v>
      </c>
      <c r="I88" s="474">
        <v>1</v>
      </c>
      <c r="J88" s="474">
        <v>-0.73186119873817024</v>
      </c>
      <c r="K88" s="467">
        <v>-0.42258652094717664</v>
      </c>
      <c r="L88" s="468">
        <v>3.0010828971862793</v>
      </c>
      <c r="M88" s="468">
        <v>-8.1934225845336908</v>
      </c>
      <c r="N88" s="467">
        <v>-0.73191465205078621</v>
      </c>
      <c r="O88" s="466">
        <v>1.0003609657287598</v>
      </c>
      <c r="P88" s="466">
        <v>-1.0387110710144043</v>
      </c>
      <c r="Q88" s="467">
        <v>-0.50940381325293882</v>
      </c>
    </row>
    <row r="89" spans="1:17" x14ac:dyDescent="0.25">
      <c r="A89" s="478" t="s">
        <v>113</v>
      </c>
      <c r="B89" s="478" t="s">
        <v>452</v>
      </c>
      <c r="C89" s="247" t="s">
        <v>175</v>
      </c>
      <c r="D89" s="461"/>
      <c r="E89" s="462">
        <v>-3.648218110203743</v>
      </c>
      <c r="F89" s="463">
        <v>-1</v>
      </c>
      <c r="G89" s="461"/>
      <c r="H89" s="471">
        <v>-2.6919384921662518E-5</v>
      </c>
      <c r="I89" s="461"/>
      <c r="J89" s="472">
        <v>-0.54896551724137932</v>
      </c>
      <c r="K89" s="463">
        <v>-1</v>
      </c>
      <c r="L89" s="461"/>
      <c r="M89" s="464">
        <v>-2.002745941877365</v>
      </c>
      <c r="N89" s="463">
        <v>-1</v>
      </c>
      <c r="O89" s="461"/>
      <c r="P89" s="462">
        <v>-1.0064049959182739</v>
      </c>
      <c r="Q89" s="463">
        <v>-1</v>
      </c>
    </row>
    <row r="90" spans="1:17" x14ac:dyDescent="0.25">
      <c r="A90" s="478" t="s">
        <v>113</v>
      </c>
      <c r="B90" s="478" t="s">
        <v>452</v>
      </c>
      <c r="C90" s="248" t="s">
        <v>176</v>
      </c>
      <c r="D90" s="466">
        <v>8518.2977812886238</v>
      </c>
      <c r="E90" s="466">
        <v>2825.9984133839607</v>
      </c>
      <c r="F90" s="467">
        <v>0.49645990675016299</v>
      </c>
      <c r="G90" s="473">
        <v>6.8330426182383094E-2</v>
      </c>
      <c r="H90" s="473">
        <v>2.6328223149241471E-2</v>
      </c>
      <c r="I90" s="474">
        <v>1.9783676304805291</v>
      </c>
      <c r="J90" s="474">
        <v>0.10834671431611231</v>
      </c>
      <c r="K90" s="467">
        <v>5.7938771368579819E-2</v>
      </c>
      <c r="L90" s="468">
        <v>16852.324597295523</v>
      </c>
      <c r="M90" s="468">
        <v>6207.6057182443146</v>
      </c>
      <c r="N90" s="467">
        <v>0.58316295514960703</v>
      </c>
      <c r="O90" s="466">
        <v>2129.5118921995163</v>
      </c>
      <c r="P90" s="466">
        <v>706.43705022335052</v>
      </c>
      <c r="Q90" s="467">
        <v>0.49641595043754011</v>
      </c>
    </row>
    <row r="91" spans="1:17" x14ac:dyDescent="0.25">
      <c r="A91" s="478" t="s">
        <v>113</v>
      </c>
      <c r="B91" s="478" t="s">
        <v>452</v>
      </c>
      <c r="C91" s="247" t="s">
        <v>177</v>
      </c>
      <c r="D91" s="462">
        <v>1177670.6181130402</v>
      </c>
      <c r="E91" s="462">
        <v>-225206.00251088315</v>
      </c>
      <c r="F91" s="463">
        <v>-0.16053158146631863</v>
      </c>
      <c r="G91" s="471">
        <v>9.4468093631215115</v>
      </c>
      <c r="H91" s="471">
        <v>-0.90470324040192729</v>
      </c>
      <c r="I91" s="472">
        <v>5.2550182985440959</v>
      </c>
      <c r="J91" s="472">
        <v>0.13456919543348711</v>
      </c>
      <c r="K91" s="463">
        <v>2.6280740756067279E-2</v>
      </c>
      <c r="L91" s="464">
        <v>6188680.6478417628</v>
      </c>
      <c r="M91" s="464">
        <v>-994677.68600684684</v>
      </c>
      <c r="N91" s="463">
        <v>-0.13846972958592904</v>
      </c>
      <c r="O91" s="462">
        <v>1625171.7914985097</v>
      </c>
      <c r="P91" s="462">
        <v>-304044.609565455</v>
      </c>
      <c r="Q91" s="463">
        <v>-0.15760005430068608</v>
      </c>
    </row>
    <row r="92" spans="1:17" x14ac:dyDescent="0.25">
      <c r="A92" s="478" t="s">
        <v>113</v>
      </c>
      <c r="B92" s="478" t="s">
        <v>452</v>
      </c>
      <c r="C92" s="248" t="s">
        <v>178</v>
      </c>
      <c r="D92" s="466">
        <v>12.357348203659058</v>
      </c>
      <c r="E92" s="466">
        <v>-49.774698734283447</v>
      </c>
      <c r="F92" s="467">
        <v>-0.8011115227540857</v>
      </c>
      <c r="G92" s="473">
        <v>9.9125774998722082E-5</v>
      </c>
      <c r="H92" s="473">
        <v>-3.5933269348354459E-4</v>
      </c>
      <c r="I92" s="474">
        <v>0.49105193624021387</v>
      </c>
      <c r="J92" s="474">
        <v>8.4127593256981659E-2</v>
      </c>
      <c r="K92" s="467">
        <v>0.20674013414933062</v>
      </c>
      <c r="L92" s="468">
        <v>6.0680997622013093</v>
      </c>
      <c r="M92" s="468">
        <v>-19.214942616224288</v>
      </c>
      <c r="N92" s="467">
        <v>-0.75999329228750923</v>
      </c>
      <c r="O92" s="466">
        <v>2.0595580339431763</v>
      </c>
      <c r="P92" s="466">
        <v>-7.9570997953414917</v>
      </c>
      <c r="Q92" s="467">
        <v>-0.79438670372448394</v>
      </c>
    </row>
    <row r="93" spans="1:17" x14ac:dyDescent="0.25">
      <c r="A93" s="478" t="s">
        <v>114</v>
      </c>
      <c r="B93" s="478" t="s">
        <v>444</v>
      </c>
      <c r="C93" s="247" t="s">
        <v>39</v>
      </c>
      <c r="D93" s="462">
        <v>236.48324631429912</v>
      </c>
      <c r="E93" s="462">
        <v>-601.82511944372663</v>
      </c>
      <c r="F93" s="463">
        <v>-0.71790422716292079</v>
      </c>
      <c r="G93" s="471">
        <v>8.3250993027556286E-3</v>
      </c>
      <c r="H93" s="471">
        <v>-2.0783499318225838E-2</v>
      </c>
      <c r="I93" s="472">
        <v>3.1928194701816199</v>
      </c>
      <c r="J93" s="472">
        <v>-0.33978778796126008</v>
      </c>
      <c r="K93" s="463">
        <v>-9.6186120655792698E-2</v>
      </c>
      <c r="L93" s="464">
        <v>755.04831320405003</v>
      </c>
      <c r="M93" s="464">
        <v>-2206.365904234648</v>
      </c>
      <c r="N93" s="463">
        <v>-0.74503792520551726</v>
      </c>
      <c r="O93" s="462">
        <v>173.15942978858948</v>
      </c>
      <c r="P93" s="462">
        <v>-381.30127239227295</v>
      </c>
      <c r="Q93" s="463">
        <v>-0.68769756069726706</v>
      </c>
    </row>
    <row r="94" spans="1:17" x14ac:dyDescent="0.25">
      <c r="A94" s="478" t="s">
        <v>114</v>
      </c>
      <c r="B94" s="478" t="s">
        <v>444</v>
      </c>
      <c r="C94" s="248" t="s">
        <v>173</v>
      </c>
      <c r="D94" s="466">
        <v>1919467.5612925137</v>
      </c>
      <c r="E94" s="466">
        <v>-45430.315307751298</v>
      </c>
      <c r="F94" s="467">
        <v>-2.3120954960955231E-2</v>
      </c>
      <c r="G94" s="473">
        <v>67.572474182548987</v>
      </c>
      <c r="H94" s="473">
        <v>-0.65471518762737446</v>
      </c>
      <c r="I94" s="474">
        <v>2.2877970054853338</v>
      </c>
      <c r="J94" s="474">
        <v>7.8537229850449197E-2</v>
      </c>
      <c r="K94" s="467">
        <v>3.5549115009745565E-2</v>
      </c>
      <c r="L94" s="468">
        <v>4391352.1388512496</v>
      </c>
      <c r="M94" s="468">
        <v>50382.296847886406</v>
      </c>
      <c r="N94" s="467">
        <v>1.1606230561748134E-2</v>
      </c>
      <c r="O94" s="466">
        <v>960113.16019845009</v>
      </c>
      <c r="P94" s="466">
        <v>-22830.86230869568</v>
      </c>
      <c r="Q94" s="467">
        <v>-2.3227021870952682E-2</v>
      </c>
    </row>
    <row r="95" spans="1:17" x14ac:dyDescent="0.25">
      <c r="A95" s="478" t="s">
        <v>114</v>
      </c>
      <c r="B95" s="478" t="s">
        <v>444</v>
      </c>
      <c r="C95" s="247" t="s">
        <v>174</v>
      </c>
      <c r="D95" s="462">
        <v>514.11030483796594</v>
      </c>
      <c r="E95" s="462">
        <v>-3575.9680093249558</v>
      </c>
      <c r="F95" s="463">
        <v>-0.87430306577315886</v>
      </c>
      <c r="G95" s="471">
        <v>1.8098615470872107E-2</v>
      </c>
      <c r="H95" s="471">
        <v>-0.12392125792940623</v>
      </c>
      <c r="I95" s="472">
        <v>3.8470946660601633</v>
      </c>
      <c r="J95" s="472">
        <v>0.46999627916898001</v>
      </c>
      <c r="K95" s="463">
        <v>0.13917162762961108</v>
      </c>
      <c r="L95" s="464">
        <v>1977.8310115087033</v>
      </c>
      <c r="M95" s="464">
        <v>-11834.765865509511</v>
      </c>
      <c r="N95" s="463">
        <v>-0.85680961884875728</v>
      </c>
      <c r="O95" s="462">
        <v>166.84402239322662</v>
      </c>
      <c r="P95" s="462">
        <v>-1186.3978154659271</v>
      </c>
      <c r="Q95" s="463">
        <v>-0.87670790414137945</v>
      </c>
    </row>
    <row r="96" spans="1:17" x14ac:dyDescent="0.25">
      <c r="A96" s="478" t="s">
        <v>114</v>
      </c>
      <c r="B96" s="478" t="s">
        <v>444</v>
      </c>
      <c r="C96" s="248" t="s">
        <v>175</v>
      </c>
      <c r="D96" s="466">
        <v>8774.5806314200163</v>
      </c>
      <c r="E96" s="466">
        <v>8524.6721632778645</v>
      </c>
      <c r="F96" s="467">
        <v>34.111177690981236</v>
      </c>
      <c r="G96" s="473">
        <v>0.30889822528705213</v>
      </c>
      <c r="H96" s="473">
        <v>0.30022064840929258</v>
      </c>
      <c r="I96" s="474">
        <v>2.4812022155926998</v>
      </c>
      <c r="J96" s="474">
        <v>0.23351428907558658</v>
      </c>
      <c r="K96" s="467">
        <v>0.10389088552761271</v>
      </c>
      <c r="L96" s="468">
        <v>21771.508903576134</v>
      </c>
      <c r="M96" s="468">
        <v>21209.792656998634</v>
      </c>
      <c r="N96" s="467">
        <v>37.758909033214636</v>
      </c>
      <c r="O96" s="466">
        <v>2500.711860537529</v>
      </c>
      <c r="P96" s="466">
        <v>2430.7055885791779</v>
      </c>
      <c r="Q96" s="467">
        <v>34.721254547382252</v>
      </c>
    </row>
    <row r="97" spans="1:17" x14ac:dyDescent="0.25">
      <c r="A97" s="478" t="s">
        <v>114</v>
      </c>
      <c r="B97" s="478" t="s">
        <v>444</v>
      </c>
      <c r="C97" s="247" t="s">
        <v>176</v>
      </c>
      <c r="D97" s="462">
        <v>168581.89594021923</v>
      </c>
      <c r="E97" s="462">
        <v>4270.3641001244541</v>
      </c>
      <c r="F97" s="463">
        <v>2.5989436360926273E-2</v>
      </c>
      <c r="G97" s="471">
        <v>5.934716502004818</v>
      </c>
      <c r="H97" s="471">
        <v>0.22932380345158254</v>
      </c>
      <c r="I97" s="472">
        <v>1.7090803648486752</v>
      </c>
      <c r="J97" s="472">
        <v>2.8190074800882758E-2</v>
      </c>
      <c r="K97" s="463">
        <v>1.6770918939677637E-2</v>
      </c>
      <c r="L97" s="464">
        <v>288120.00822039129</v>
      </c>
      <c r="M97" s="464">
        <v>11930.349807497289</v>
      </c>
      <c r="N97" s="463">
        <v>4.319622203110092E-2</v>
      </c>
      <c r="O97" s="462">
        <v>42000.438125491142</v>
      </c>
      <c r="P97" s="462">
        <v>1008.8214144706726</v>
      </c>
      <c r="Q97" s="463">
        <v>2.4610432459460766E-2</v>
      </c>
    </row>
    <row r="98" spans="1:17" x14ac:dyDescent="0.25">
      <c r="A98" s="478" t="s">
        <v>114</v>
      </c>
      <c r="B98" s="478" t="s">
        <v>444</v>
      </c>
      <c r="C98" s="248" t="s">
        <v>177</v>
      </c>
      <c r="D98" s="466">
        <v>720689.04623751913</v>
      </c>
      <c r="E98" s="466">
        <v>4755.496001538937</v>
      </c>
      <c r="F98" s="467">
        <v>6.6423706501413E-3</v>
      </c>
      <c r="G98" s="473">
        <v>25.370963777964704</v>
      </c>
      <c r="H98" s="473">
        <v>0.5115883925486564</v>
      </c>
      <c r="I98" s="474">
        <v>4.0246295484816486</v>
      </c>
      <c r="J98" s="474">
        <v>-7.5374844310436728E-2</v>
      </c>
      <c r="K98" s="467">
        <v>-1.8384088671453053E-2</v>
      </c>
      <c r="L98" s="468">
        <v>2900506.4307545768</v>
      </c>
      <c r="M98" s="468">
        <v>-34824.270160174929</v>
      </c>
      <c r="N98" s="467">
        <v>-1.186383195233248E-2</v>
      </c>
      <c r="O98" s="466">
        <v>734650.29927825928</v>
      </c>
      <c r="P98" s="466">
        <v>-39839.582699691644</v>
      </c>
      <c r="Q98" s="467">
        <v>-5.1439771682938326E-2</v>
      </c>
    </row>
    <row r="99" spans="1:17" x14ac:dyDescent="0.25">
      <c r="A99" s="478" t="s">
        <v>114</v>
      </c>
      <c r="B99" s="478" t="s">
        <v>444</v>
      </c>
      <c r="C99" s="247" t="s">
        <v>178</v>
      </c>
      <c r="D99" s="462">
        <v>22342.034233671569</v>
      </c>
      <c r="E99" s="462">
        <v>-7270.4960223911767</v>
      </c>
      <c r="F99" s="463">
        <v>-0.24552093183265369</v>
      </c>
      <c r="G99" s="471">
        <v>0.78652359742084177</v>
      </c>
      <c r="H99" s="471">
        <v>-0.24171289953451236</v>
      </c>
      <c r="I99" s="472">
        <v>0.93955524084712627</v>
      </c>
      <c r="J99" s="472">
        <v>3.2576954489488608E-2</v>
      </c>
      <c r="K99" s="463">
        <v>3.5918119517850219E-2</v>
      </c>
      <c r="L99" s="464">
        <v>20991.575355432033</v>
      </c>
      <c r="M99" s="464">
        <v>-5866.3465909254555</v>
      </c>
      <c r="N99" s="463">
        <v>-0.21842146248850269</v>
      </c>
      <c r="O99" s="462">
        <v>3725.1634197235107</v>
      </c>
      <c r="P99" s="462">
        <v>-1210.203880906105</v>
      </c>
      <c r="Q99" s="463">
        <v>-0.24521049948029536</v>
      </c>
    </row>
    <row r="100" spans="1:17" x14ac:dyDescent="0.25">
      <c r="A100" s="478" t="s">
        <v>114</v>
      </c>
      <c r="B100" s="478" t="s">
        <v>451</v>
      </c>
      <c r="C100" s="248" t="s">
        <v>39</v>
      </c>
      <c r="D100" s="466">
        <v>9441.4905035821448</v>
      </c>
      <c r="E100" s="466">
        <v>-5285.4391837231269</v>
      </c>
      <c r="F100" s="467">
        <v>-0.35889620551928192</v>
      </c>
      <c r="G100" s="473">
        <v>2.7525093826867016E-2</v>
      </c>
      <c r="H100" s="473">
        <v>-1.3738465369344855E-2</v>
      </c>
      <c r="I100" s="474">
        <v>3.3222333010883465</v>
      </c>
      <c r="J100" s="474">
        <v>-0.12662221699212628</v>
      </c>
      <c r="K100" s="467">
        <v>-3.6714271249785588E-2</v>
      </c>
      <c r="L100" s="468">
        <v>31366.834162909985</v>
      </c>
      <c r="M100" s="468">
        <v>-19424.218553535935</v>
      </c>
      <c r="N100" s="467">
        <v>-0.38243386412911379</v>
      </c>
      <c r="O100" s="466">
        <v>6511.7515579462051</v>
      </c>
      <c r="P100" s="466">
        <v>-4012.0935368537903</v>
      </c>
      <c r="Q100" s="467">
        <v>-0.38123836874378086</v>
      </c>
    </row>
    <row r="101" spans="1:17" x14ac:dyDescent="0.25">
      <c r="A101" s="478" t="s">
        <v>114</v>
      </c>
      <c r="B101" s="478" t="s">
        <v>451</v>
      </c>
      <c r="C101" s="247" t="s">
        <v>173</v>
      </c>
      <c r="D101" s="462">
        <v>23351258.602280319</v>
      </c>
      <c r="E101" s="462">
        <v>-618357.51727798209</v>
      </c>
      <c r="F101" s="463">
        <v>-2.5797556130797844E-2</v>
      </c>
      <c r="G101" s="471">
        <v>68.076707142727173</v>
      </c>
      <c r="H101" s="471">
        <v>0.9159550606108553</v>
      </c>
      <c r="I101" s="472">
        <v>2.2408898365359051</v>
      </c>
      <c r="J101" s="472">
        <v>6.2771645505075746E-2</v>
      </c>
      <c r="K101" s="463">
        <v>2.8819209978393347E-2</v>
      </c>
      <c r="L101" s="464">
        <v>52327598.072171591</v>
      </c>
      <c r="M101" s="464">
        <v>118941.17013585567</v>
      </c>
      <c r="N101" s="463">
        <v>2.2781886605326152E-3</v>
      </c>
      <c r="O101" s="462">
        <v>11679390.234167261</v>
      </c>
      <c r="P101" s="462">
        <v>-311774.16729528457</v>
      </c>
      <c r="Q101" s="463">
        <v>-2.6000324643806728E-2</v>
      </c>
    </row>
    <row r="102" spans="1:17" x14ac:dyDescent="0.25">
      <c r="A102" s="478" t="s">
        <v>114</v>
      </c>
      <c r="B102" s="478" t="s">
        <v>451</v>
      </c>
      <c r="C102" s="248" t="s">
        <v>174</v>
      </c>
      <c r="D102" s="466">
        <v>26446.699762292123</v>
      </c>
      <c r="E102" s="466">
        <v>-5062.0632514102872</v>
      </c>
      <c r="F102" s="467">
        <v>-0.16065572771641071</v>
      </c>
      <c r="G102" s="473">
        <v>7.7100950542913271E-2</v>
      </c>
      <c r="H102" s="473">
        <v>-1.1183826761080498E-2</v>
      </c>
      <c r="I102" s="474">
        <v>3.6395509811399438</v>
      </c>
      <c r="J102" s="474">
        <v>-0.14205415638993601</v>
      </c>
      <c r="K102" s="467">
        <v>-3.756451327510224E-2</v>
      </c>
      <c r="L102" s="468">
        <v>96254.11206776381</v>
      </c>
      <c r="M102" s="468">
        <v>-22899.58802206468</v>
      </c>
      <c r="N102" s="467">
        <v>-0.19218528677498864</v>
      </c>
      <c r="O102" s="466">
        <v>8676.1608448028564</v>
      </c>
      <c r="P102" s="466">
        <v>-1659.0885675037989</v>
      </c>
      <c r="Q102" s="467">
        <v>-0.16052719207029933</v>
      </c>
    </row>
    <row r="103" spans="1:17" x14ac:dyDescent="0.25">
      <c r="A103" s="478" t="s">
        <v>114</v>
      </c>
      <c r="B103" s="478" t="s">
        <v>451</v>
      </c>
      <c r="C103" s="247" t="s">
        <v>175</v>
      </c>
      <c r="D103" s="462">
        <v>62976.078200884163</v>
      </c>
      <c r="E103" s="462">
        <v>42356.011522449553</v>
      </c>
      <c r="F103" s="463">
        <v>2.0541161278953268</v>
      </c>
      <c r="G103" s="471">
        <v>0.18359627229088274</v>
      </c>
      <c r="H103" s="471">
        <v>0.12582066256899563</v>
      </c>
      <c r="I103" s="472">
        <v>2.2186724199235943</v>
      </c>
      <c r="J103" s="472">
        <v>6.4961539442510929E-2</v>
      </c>
      <c r="K103" s="463">
        <v>3.0162609118639081E-2</v>
      </c>
      <c r="L103" s="464">
        <v>139723.28781925319</v>
      </c>
      <c r="M103" s="464">
        <v>95313.625857663137</v>
      </c>
      <c r="N103" s="463">
        <v>2.1462362388639655</v>
      </c>
      <c r="O103" s="462">
        <v>17969.700055241585</v>
      </c>
      <c r="P103" s="462">
        <v>12089.814683198929</v>
      </c>
      <c r="Q103" s="463">
        <v>2.0561310158668893</v>
      </c>
    </row>
    <row r="104" spans="1:17" x14ac:dyDescent="0.25">
      <c r="A104" s="478" t="s">
        <v>114</v>
      </c>
      <c r="B104" s="478" t="s">
        <v>451</v>
      </c>
      <c r="C104" s="248" t="s">
        <v>176</v>
      </c>
      <c r="D104" s="466">
        <v>1842137.4150156863</v>
      </c>
      <c r="E104" s="466">
        <v>-20126.227761140093</v>
      </c>
      <c r="F104" s="467">
        <v>-1.080739982182642E-2</v>
      </c>
      <c r="G104" s="473">
        <v>5.3704449706379851</v>
      </c>
      <c r="H104" s="473">
        <v>0.15254635264468153</v>
      </c>
      <c r="I104" s="474">
        <v>1.6692924549585728</v>
      </c>
      <c r="J104" s="474">
        <v>4.1004992299657372E-2</v>
      </c>
      <c r="K104" s="467">
        <v>2.51828950600026E-2</v>
      </c>
      <c r="L104" s="468">
        <v>3075066.0878825742</v>
      </c>
      <c r="M104" s="468">
        <v>42765.546183546539</v>
      </c>
      <c r="N104" s="467">
        <v>1.4103333622591575E-2</v>
      </c>
      <c r="O104" s="466">
        <v>459659.2880225972</v>
      </c>
      <c r="P104" s="466">
        <v>-4389.1256250268198</v>
      </c>
      <c r="Q104" s="467">
        <v>-9.4583355872857478E-3</v>
      </c>
    </row>
    <row r="105" spans="1:17" x14ac:dyDescent="0.25">
      <c r="A105" s="478" t="s">
        <v>114</v>
      </c>
      <c r="B105" s="478" t="s">
        <v>451</v>
      </c>
      <c r="C105" s="247" t="s">
        <v>177</v>
      </c>
      <c r="D105" s="462">
        <v>8704629.0752993412</v>
      </c>
      <c r="E105" s="462">
        <v>-809140.73371676914</v>
      </c>
      <c r="F105" s="463">
        <v>-8.5049433606219277E-2</v>
      </c>
      <c r="G105" s="471">
        <v>25.376896998920387</v>
      </c>
      <c r="H105" s="471">
        <v>-1.2798476198761399</v>
      </c>
      <c r="I105" s="472">
        <v>3.9765248514886662</v>
      </c>
      <c r="J105" s="472">
        <v>9.097721052945662E-2</v>
      </c>
      <c r="K105" s="463">
        <v>2.3414256865731658E-2</v>
      </c>
      <c r="L105" s="464">
        <v>34614173.840918638</v>
      </c>
      <c r="M105" s="464">
        <v>-2352031.9971328601</v>
      </c>
      <c r="N105" s="463">
        <v>-6.3626546025228659E-2</v>
      </c>
      <c r="O105" s="462">
        <v>8979159.9849335458</v>
      </c>
      <c r="P105" s="462">
        <v>-1170053.3878707103</v>
      </c>
      <c r="Q105" s="463">
        <v>-0.11528513047188221</v>
      </c>
    </row>
    <row r="106" spans="1:17" x14ac:dyDescent="0.25">
      <c r="A106" s="478" t="s">
        <v>114</v>
      </c>
      <c r="B106" s="478" t="s">
        <v>451</v>
      </c>
      <c r="C106" s="248" t="s">
        <v>178</v>
      </c>
      <c r="D106" s="466">
        <v>304503.26258949534</v>
      </c>
      <c r="E106" s="466">
        <v>27092.419881464506</v>
      </c>
      <c r="F106" s="467">
        <v>9.7661719408634357E-2</v>
      </c>
      <c r="G106" s="473">
        <v>0.88772857105379832</v>
      </c>
      <c r="H106" s="473">
        <v>0.11044783618200638</v>
      </c>
      <c r="I106" s="474">
        <v>0.92265259202995087</v>
      </c>
      <c r="J106" s="474">
        <v>9.5210206990353763E-3</v>
      </c>
      <c r="K106" s="467">
        <v>1.042677856944341E-2</v>
      </c>
      <c r="L106" s="468">
        <v>280950.72450977465</v>
      </c>
      <c r="M106" s="468">
        <v>27638.125803557021</v>
      </c>
      <c r="N106" s="467">
        <v>0.10910679510106275</v>
      </c>
      <c r="O106" s="466">
        <v>50513.969613114306</v>
      </c>
      <c r="P106" s="466">
        <v>4346.2056221550738</v>
      </c>
      <c r="Q106" s="467">
        <v>9.4139400448463695E-2</v>
      </c>
    </row>
    <row r="107" spans="1:17" x14ac:dyDescent="0.25">
      <c r="A107" s="478" t="s">
        <v>114</v>
      </c>
      <c r="B107" s="478" t="s">
        <v>452</v>
      </c>
      <c r="C107" s="247" t="s">
        <v>39</v>
      </c>
      <c r="D107" s="462">
        <v>9441.4905035821448</v>
      </c>
      <c r="E107" s="462">
        <v>-5285.4391837231269</v>
      </c>
      <c r="F107" s="463">
        <v>-0.35889620551928192</v>
      </c>
      <c r="G107" s="471">
        <v>2.7525093826867013E-2</v>
      </c>
      <c r="H107" s="471">
        <v>-1.3738465369344866E-2</v>
      </c>
      <c r="I107" s="472">
        <v>3.3222333010883465</v>
      </c>
      <c r="J107" s="472">
        <v>-0.12662221699212628</v>
      </c>
      <c r="K107" s="463">
        <v>-3.6714271249785588E-2</v>
      </c>
      <c r="L107" s="464">
        <v>31366.834162909985</v>
      </c>
      <c r="M107" s="464">
        <v>-19424.218553535935</v>
      </c>
      <c r="N107" s="463">
        <v>-0.38243386412911379</v>
      </c>
      <c r="O107" s="462">
        <v>6511.7515579462051</v>
      </c>
      <c r="P107" s="462">
        <v>-4012.0935368537903</v>
      </c>
      <c r="Q107" s="463">
        <v>-0.38123836874378086</v>
      </c>
    </row>
    <row r="108" spans="1:17" x14ac:dyDescent="0.25">
      <c r="A108" s="478" t="s">
        <v>114</v>
      </c>
      <c r="B108" s="478" t="s">
        <v>452</v>
      </c>
      <c r="C108" s="248" t="s">
        <v>173</v>
      </c>
      <c r="D108" s="466">
        <v>23351258.602280319</v>
      </c>
      <c r="E108" s="466">
        <v>-618357.51727798954</v>
      </c>
      <c r="F108" s="467">
        <v>-2.5797556130798146E-2</v>
      </c>
      <c r="G108" s="473">
        <v>68.076707142727159</v>
      </c>
      <c r="H108" s="473">
        <v>0.91595506061079845</v>
      </c>
      <c r="I108" s="474">
        <v>2.2408898365359069</v>
      </c>
      <c r="J108" s="474">
        <v>6.2771645505078855E-2</v>
      </c>
      <c r="K108" s="467">
        <v>2.8819209978394794E-2</v>
      </c>
      <c r="L108" s="468">
        <v>52327598.072171628</v>
      </c>
      <c r="M108" s="468">
        <v>118941.17013590783</v>
      </c>
      <c r="N108" s="467">
        <v>2.2781886605336148E-3</v>
      </c>
      <c r="O108" s="466">
        <v>11679390.234167263</v>
      </c>
      <c r="P108" s="466">
        <v>-311774.16729528643</v>
      </c>
      <c r="Q108" s="467">
        <v>-2.6000324643806874E-2</v>
      </c>
    </row>
    <row r="109" spans="1:17" x14ac:dyDescent="0.25">
      <c r="A109" s="478" t="s">
        <v>114</v>
      </c>
      <c r="B109" s="478" t="s">
        <v>452</v>
      </c>
      <c r="C109" s="247" t="s">
        <v>174</v>
      </c>
      <c r="D109" s="462">
        <v>26446.699762292119</v>
      </c>
      <c r="E109" s="462">
        <v>-5062.0632514102908</v>
      </c>
      <c r="F109" s="463">
        <v>-0.16065572771641085</v>
      </c>
      <c r="G109" s="471">
        <v>7.7100950542913244E-2</v>
      </c>
      <c r="H109" s="471">
        <v>-1.118382676108054E-2</v>
      </c>
      <c r="I109" s="472">
        <v>3.6395509811399442</v>
      </c>
      <c r="J109" s="472">
        <v>-0.14205415638993601</v>
      </c>
      <c r="K109" s="463">
        <v>-3.756451327510224E-2</v>
      </c>
      <c r="L109" s="464">
        <v>96254.11206776381</v>
      </c>
      <c r="M109" s="464">
        <v>-22899.588022064694</v>
      </c>
      <c r="N109" s="463">
        <v>-0.19218528677498875</v>
      </c>
      <c r="O109" s="462">
        <v>8676.1608448028564</v>
      </c>
      <c r="P109" s="462">
        <v>-1659.0885675037989</v>
      </c>
      <c r="Q109" s="463">
        <v>-0.16052719207029933</v>
      </c>
    </row>
    <row r="110" spans="1:17" x14ac:dyDescent="0.25">
      <c r="A110" s="478" t="s">
        <v>114</v>
      </c>
      <c r="B110" s="478" t="s">
        <v>452</v>
      </c>
      <c r="C110" s="248" t="s">
        <v>175</v>
      </c>
      <c r="D110" s="466">
        <v>62976.078200884163</v>
      </c>
      <c r="E110" s="466">
        <v>42356.011522449553</v>
      </c>
      <c r="F110" s="467">
        <v>2.0541161278953268</v>
      </c>
      <c r="G110" s="473">
        <v>0.18359627229088271</v>
      </c>
      <c r="H110" s="473">
        <v>0.1258206625689956</v>
      </c>
      <c r="I110" s="474">
        <v>2.2186724199235943</v>
      </c>
      <c r="J110" s="474">
        <v>6.4961539442510929E-2</v>
      </c>
      <c r="K110" s="467">
        <v>3.0162609118639081E-2</v>
      </c>
      <c r="L110" s="468">
        <v>139723.28781925319</v>
      </c>
      <c r="M110" s="468">
        <v>95313.625857663137</v>
      </c>
      <c r="N110" s="467">
        <v>2.1462362388639655</v>
      </c>
      <c r="O110" s="466">
        <v>17969.700055241585</v>
      </c>
      <c r="P110" s="466">
        <v>12089.814683198929</v>
      </c>
      <c r="Q110" s="467">
        <v>2.0561310158668893</v>
      </c>
    </row>
    <row r="111" spans="1:17" x14ac:dyDescent="0.25">
      <c r="A111" s="478" t="s">
        <v>114</v>
      </c>
      <c r="B111" s="478" t="s">
        <v>452</v>
      </c>
      <c r="C111" s="247" t="s">
        <v>176</v>
      </c>
      <c r="D111" s="462">
        <v>1842137.4150156863</v>
      </c>
      <c r="E111" s="462">
        <v>-20126.227761140093</v>
      </c>
      <c r="F111" s="463">
        <v>-1.080739982182642E-2</v>
      </c>
      <c r="G111" s="471">
        <v>5.3704449706379833</v>
      </c>
      <c r="H111" s="471">
        <v>0.15254635264467886</v>
      </c>
      <c r="I111" s="472">
        <v>1.6692924549585719</v>
      </c>
      <c r="J111" s="472">
        <v>4.1004992299656262E-2</v>
      </c>
      <c r="K111" s="463">
        <v>2.5182895060001917E-2</v>
      </c>
      <c r="L111" s="464">
        <v>3075066.0878825728</v>
      </c>
      <c r="M111" s="464">
        <v>42765.546183544677</v>
      </c>
      <c r="N111" s="463">
        <v>1.4103333622590957E-2</v>
      </c>
      <c r="O111" s="462">
        <v>459659.28802259715</v>
      </c>
      <c r="P111" s="462">
        <v>-4389.1256250268198</v>
      </c>
      <c r="Q111" s="463">
        <v>-9.4583355872857496E-3</v>
      </c>
    </row>
    <row r="112" spans="1:17" x14ac:dyDescent="0.25">
      <c r="A112" s="478" t="s">
        <v>114</v>
      </c>
      <c r="B112" s="478" t="s">
        <v>452</v>
      </c>
      <c r="C112" s="248" t="s">
        <v>177</v>
      </c>
      <c r="D112" s="466">
        <v>8704629.0752993394</v>
      </c>
      <c r="E112" s="466">
        <v>-809140.73371677287</v>
      </c>
      <c r="F112" s="467">
        <v>-8.5049433606219652E-2</v>
      </c>
      <c r="G112" s="473">
        <v>25.376896998920373</v>
      </c>
      <c r="H112" s="473">
        <v>-1.2798476198761612</v>
      </c>
      <c r="I112" s="474">
        <v>3.9765248514886644</v>
      </c>
      <c r="J112" s="474">
        <v>9.0977210529455732E-2</v>
      </c>
      <c r="K112" s="467">
        <v>2.3414256865731436E-2</v>
      </c>
      <c r="L112" s="468">
        <v>34614173.840918615</v>
      </c>
      <c r="M112" s="468">
        <v>-2352031.9971328825</v>
      </c>
      <c r="N112" s="467">
        <v>-6.3626546025229269E-2</v>
      </c>
      <c r="O112" s="466">
        <v>8979159.9849335458</v>
      </c>
      <c r="P112" s="466">
        <v>-1170053.3878707122</v>
      </c>
      <c r="Q112" s="467">
        <v>-0.11528513047188237</v>
      </c>
    </row>
    <row r="113" spans="1:17" x14ac:dyDescent="0.25">
      <c r="A113" s="478" t="s">
        <v>114</v>
      </c>
      <c r="B113" s="478" t="s">
        <v>452</v>
      </c>
      <c r="C113" s="247" t="s">
        <v>178</v>
      </c>
      <c r="D113" s="462">
        <v>304503.26258949534</v>
      </c>
      <c r="E113" s="462">
        <v>27092.419881464564</v>
      </c>
      <c r="F113" s="463">
        <v>9.7661719408634579E-2</v>
      </c>
      <c r="G113" s="471">
        <v>0.8877285710537981</v>
      </c>
      <c r="H113" s="471">
        <v>0.11044783618200615</v>
      </c>
      <c r="I113" s="472">
        <v>0.92265259202995087</v>
      </c>
      <c r="J113" s="472">
        <v>9.5210206990351542E-3</v>
      </c>
      <c r="K113" s="463">
        <v>1.0426778569443164E-2</v>
      </c>
      <c r="L113" s="464">
        <v>280950.72450977465</v>
      </c>
      <c r="M113" s="464">
        <v>27638.125803557021</v>
      </c>
      <c r="N113" s="463">
        <v>0.10910679510106275</v>
      </c>
      <c r="O113" s="462">
        <v>50513.969613114306</v>
      </c>
      <c r="P113" s="462">
        <v>4346.2056221550738</v>
      </c>
      <c r="Q113" s="463">
        <v>9.4139400448463695E-2</v>
      </c>
    </row>
    <row r="114" spans="1:17" x14ac:dyDescent="0.25">
      <c r="A114" s="478" t="s">
        <v>115</v>
      </c>
      <c r="B114" s="478" t="s">
        <v>444</v>
      </c>
      <c r="C114" s="248" t="s">
        <v>39</v>
      </c>
      <c r="D114" s="466">
        <v>2614225.7546416437</v>
      </c>
      <c r="E114" s="466">
        <v>1056485.1411752638</v>
      </c>
      <c r="F114" s="467">
        <v>0.6782163423371933</v>
      </c>
      <c r="G114" s="473">
        <v>1.5971121142227245</v>
      </c>
      <c r="H114" s="473">
        <v>0.59482826900267938</v>
      </c>
      <c r="I114" s="474">
        <v>3.3435078803600371</v>
      </c>
      <c r="J114" s="474">
        <v>3.0666950521426095E-2</v>
      </c>
      <c r="K114" s="467">
        <v>9.2569945768329037E-3</v>
      </c>
      <c r="L114" s="468">
        <v>8740684.4116845001</v>
      </c>
      <c r="M114" s="468">
        <v>3580137.54932117</v>
      </c>
      <c r="N114" s="467">
        <v>0.69375158191696107</v>
      </c>
      <c r="O114" s="466">
        <v>1764621.8286492229</v>
      </c>
      <c r="P114" s="466">
        <v>709636.69971338985</v>
      </c>
      <c r="Q114" s="467">
        <v>0.67265090307879771</v>
      </c>
    </row>
    <row r="115" spans="1:17" x14ac:dyDescent="0.25">
      <c r="A115" s="478" t="s">
        <v>115</v>
      </c>
      <c r="B115" s="478" t="s">
        <v>444</v>
      </c>
      <c r="C115" s="247" t="s">
        <v>173</v>
      </c>
      <c r="D115" s="462">
        <v>79698033.012054861</v>
      </c>
      <c r="E115" s="462">
        <v>2292700.3456047326</v>
      </c>
      <c r="F115" s="463">
        <v>2.9619410790265359E-2</v>
      </c>
      <c r="G115" s="471">
        <v>48.690016069680944</v>
      </c>
      <c r="H115" s="471">
        <v>-1.1142413238692725</v>
      </c>
      <c r="I115" s="472">
        <v>2.0517148301750248</v>
      </c>
      <c r="J115" s="472">
        <v>9.083235038408688E-2</v>
      </c>
      <c r="K115" s="463">
        <v>4.6322179590166511E-2</v>
      </c>
      <c r="L115" s="464">
        <v>163517636.26661167</v>
      </c>
      <c r="M115" s="464">
        <v>11734875.59858045</v>
      </c>
      <c r="N115" s="463">
        <v>7.7313626046413536E-2</v>
      </c>
      <c r="O115" s="462">
        <v>40276904.43336314</v>
      </c>
      <c r="P115" s="462">
        <v>1332487.4433772415</v>
      </c>
      <c r="Q115" s="463">
        <v>3.4215108258518159E-2</v>
      </c>
    </row>
    <row r="116" spans="1:17" x14ac:dyDescent="0.25">
      <c r="A116" s="478" t="s">
        <v>115</v>
      </c>
      <c r="B116" s="478" t="s">
        <v>444</v>
      </c>
      <c r="C116" s="248" t="s">
        <v>174</v>
      </c>
      <c r="D116" s="466">
        <v>4631498.0517625157</v>
      </c>
      <c r="E116" s="466">
        <v>-83854.078506924212</v>
      </c>
      <c r="F116" s="467">
        <v>-1.7783206044917944E-2</v>
      </c>
      <c r="G116" s="473">
        <v>2.8295267278792609</v>
      </c>
      <c r="H116" s="473">
        <v>-0.20443234325012982</v>
      </c>
      <c r="I116" s="474">
        <v>3.0791541545773118</v>
      </c>
      <c r="J116" s="474">
        <v>-2.4785576503245199E-2</v>
      </c>
      <c r="K116" s="467">
        <v>-7.9851990214438659E-3</v>
      </c>
      <c r="L116" s="468">
        <v>14261096.468001276</v>
      </c>
      <c r="M116" s="468">
        <v>-375072.35517738014</v>
      </c>
      <c r="N116" s="467">
        <v>-2.5626402626853728E-2</v>
      </c>
      <c r="O116" s="466">
        <v>1565926.9108896255</v>
      </c>
      <c r="P116" s="466">
        <v>-59366.743496239185</v>
      </c>
      <c r="Q116" s="467">
        <v>-3.6526779844391608E-2</v>
      </c>
    </row>
    <row r="117" spans="1:17" x14ac:dyDescent="0.25">
      <c r="A117" s="478" t="s">
        <v>115</v>
      </c>
      <c r="B117" s="478" t="s">
        <v>444</v>
      </c>
      <c r="C117" s="247" t="s">
        <v>175</v>
      </c>
      <c r="D117" s="462">
        <v>4234437.0610012114</v>
      </c>
      <c r="E117" s="462">
        <v>747761.66239168309</v>
      </c>
      <c r="F117" s="463">
        <v>0.21446265479427404</v>
      </c>
      <c r="G117" s="471">
        <v>2.5869497747204906</v>
      </c>
      <c r="H117" s="471">
        <v>0.34354776328033942</v>
      </c>
      <c r="I117" s="472">
        <v>1.8933797209492702</v>
      </c>
      <c r="J117" s="472">
        <v>4.2072210191052228E-2</v>
      </c>
      <c r="K117" s="463">
        <v>2.2725673582894509E-2</v>
      </c>
      <c r="L117" s="464">
        <v>8017397.2609357219</v>
      </c>
      <c r="M117" s="464">
        <v>1562488.9079139987</v>
      </c>
      <c r="N117" s="463">
        <v>0.24206213666574428</v>
      </c>
      <c r="O117" s="462">
        <v>1186098.4592640996</v>
      </c>
      <c r="P117" s="462">
        <v>210485.73142117262</v>
      </c>
      <c r="Q117" s="463">
        <v>0.21574721753226317</v>
      </c>
    </row>
    <row r="118" spans="1:17" x14ac:dyDescent="0.25">
      <c r="A118" s="478" t="s">
        <v>115</v>
      </c>
      <c r="B118" s="478" t="s">
        <v>444</v>
      </c>
      <c r="C118" s="248" t="s">
        <v>176</v>
      </c>
      <c r="D118" s="466">
        <v>52655408.925081976</v>
      </c>
      <c r="E118" s="466">
        <v>3290304.6448497027</v>
      </c>
      <c r="F118" s="467">
        <v>6.6652439872739624E-2</v>
      </c>
      <c r="G118" s="473">
        <v>32.168832903693776</v>
      </c>
      <c r="H118" s="473">
        <v>0.40626209443781391</v>
      </c>
      <c r="I118" s="474">
        <v>1.5535995090932273</v>
      </c>
      <c r="J118" s="474">
        <v>9.4851942089615671E-2</v>
      </c>
      <c r="K118" s="467">
        <v>6.5022862238220847E-2</v>
      </c>
      <c r="L118" s="468">
        <v>81805417.457110494</v>
      </c>
      <c r="M118" s="468">
        <v>9794191.6934420913</v>
      </c>
      <c r="N118" s="467">
        <v>0.13600923452664687</v>
      </c>
      <c r="O118" s="466">
        <v>13093860.767873287</v>
      </c>
      <c r="P118" s="466">
        <v>815921.1591001749</v>
      </c>
      <c r="Q118" s="467">
        <v>6.6454241110386669E-2</v>
      </c>
    </row>
    <row r="119" spans="1:17" x14ac:dyDescent="0.25">
      <c r="A119" s="478" t="s">
        <v>115</v>
      </c>
      <c r="B119" s="478" t="s">
        <v>444</v>
      </c>
      <c r="C119" s="247" t="s">
        <v>177</v>
      </c>
      <c r="D119" s="462">
        <v>14157750.004357962</v>
      </c>
      <c r="E119" s="462">
        <v>828594.25047713332</v>
      </c>
      <c r="F119" s="463">
        <v>6.216404592885677E-2</v>
      </c>
      <c r="G119" s="471">
        <v>8.6494113991301038</v>
      </c>
      <c r="H119" s="471">
        <v>7.3145641503119307E-2</v>
      </c>
      <c r="I119" s="472">
        <v>4.1366296591962541</v>
      </c>
      <c r="J119" s="472">
        <v>0.35865626621885438</v>
      </c>
      <c r="K119" s="463">
        <v>9.4933507706945336E-2</v>
      </c>
      <c r="L119" s="464">
        <v>58565368.575513043</v>
      </c>
      <c r="M119" s="464">
        <v>8208172.7864996567</v>
      </c>
      <c r="N119" s="463">
        <v>0.16299900456908412</v>
      </c>
      <c r="O119" s="462">
        <v>16865552.776563764</v>
      </c>
      <c r="P119" s="462">
        <v>994699.79717139713</v>
      </c>
      <c r="Q119" s="463">
        <v>6.2674627410572878E-2</v>
      </c>
    </row>
    <row r="120" spans="1:17" x14ac:dyDescent="0.25">
      <c r="A120" s="478" t="s">
        <v>115</v>
      </c>
      <c r="B120" s="478" t="s">
        <v>444</v>
      </c>
      <c r="C120" s="248" t="s">
        <v>178</v>
      </c>
      <c r="D120" s="466">
        <v>5693195.7811011961</v>
      </c>
      <c r="E120" s="466">
        <v>133448.46464289352</v>
      </c>
      <c r="F120" s="467">
        <v>2.4002613256874326E-2</v>
      </c>
      <c r="G120" s="473">
        <v>3.4781510106746092</v>
      </c>
      <c r="H120" s="473">
        <v>-9.9110101104141091E-2</v>
      </c>
      <c r="I120" s="474">
        <v>1.8247990945322976</v>
      </c>
      <c r="J120" s="474">
        <v>9.979195927674489E-2</v>
      </c>
      <c r="K120" s="467">
        <v>5.7850171884628827E-2</v>
      </c>
      <c r="L120" s="468">
        <v>10388938.50634856</v>
      </c>
      <c r="M120" s="468">
        <v>798334.71524007618</v>
      </c>
      <c r="N120" s="467">
        <v>8.324134044409362E-2</v>
      </c>
      <c r="O120" s="466">
        <v>896898.78626793623</v>
      </c>
      <c r="P120" s="466">
        <v>18275.297048926353</v>
      </c>
      <c r="Q120" s="467">
        <v>2.079991859217295E-2</v>
      </c>
    </row>
    <row r="121" spans="1:17" x14ac:dyDescent="0.25">
      <c r="A121" s="478" t="s">
        <v>115</v>
      </c>
      <c r="B121" s="478" t="s">
        <v>451</v>
      </c>
      <c r="C121" s="247" t="s">
        <v>39</v>
      </c>
      <c r="D121" s="462">
        <v>27334931.915179715</v>
      </c>
      <c r="E121" s="462">
        <v>6943868.3942943998</v>
      </c>
      <c r="F121" s="463">
        <v>0.34053488123276265</v>
      </c>
      <c r="G121" s="471">
        <v>1.4671535850477058</v>
      </c>
      <c r="H121" s="471">
        <v>0.30751458048595626</v>
      </c>
      <c r="I121" s="472">
        <v>3.2763121134643662</v>
      </c>
      <c r="J121" s="472">
        <v>1.2294207578621208E-2</v>
      </c>
      <c r="K121" s="463">
        <v>3.7665870510244556E-3</v>
      </c>
      <c r="L121" s="464">
        <v>89557768.554427013</v>
      </c>
      <c r="M121" s="464">
        <v>23000972.102203719</v>
      </c>
      <c r="N121" s="463">
        <v>0.34558412255786064</v>
      </c>
      <c r="O121" s="462">
        <v>18418361.765704013</v>
      </c>
      <c r="P121" s="462">
        <v>4557905.094483085</v>
      </c>
      <c r="Q121" s="463">
        <v>0.32884234643919508</v>
      </c>
    </row>
    <row r="122" spans="1:17" x14ac:dyDescent="0.25">
      <c r="A122" s="478" t="s">
        <v>115</v>
      </c>
      <c r="B122" s="478" t="s">
        <v>451</v>
      </c>
      <c r="C122" s="248" t="s">
        <v>173</v>
      </c>
      <c r="D122" s="466">
        <v>911775806.00158072</v>
      </c>
      <c r="E122" s="466">
        <v>14634151.32038486</v>
      </c>
      <c r="F122" s="467">
        <v>1.6311973972031411E-2</v>
      </c>
      <c r="G122" s="473">
        <v>48.937935777045652</v>
      </c>
      <c r="H122" s="473">
        <v>-2.0824759008349787</v>
      </c>
      <c r="I122" s="474">
        <v>2.0060124220340962</v>
      </c>
      <c r="J122" s="474">
        <v>5.5889633587625775E-2</v>
      </c>
      <c r="K122" s="467">
        <v>2.8659545911029136E-2</v>
      </c>
      <c r="L122" s="468">
        <v>1829033592.949321</v>
      </c>
      <c r="M122" s="468">
        <v>79497207.690946817</v>
      </c>
      <c r="N122" s="467">
        <v>4.5439013650011371E-2</v>
      </c>
      <c r="O122" s="466">
        <v>459396740.5884648</v>
      </c>
      <c r="P122" s="466">
        <v>8150597.8067144752</v>
      </c>
      <c r="Q122" s="467">
        <v>1.8062421002580386E-2</v>
      </c>
    </row>
    <row r="123" spans="1:17" x14ac:dyDescent="0.25">
      <c r="A123" s="478" t="s">
        <v>115</v>
      </c>
      <c r="B123" s="478" t="s">
        <v>451</v>
      </c>
      <c r="C123" s="247" t="s">
        <v>174</v>
      </c>
      <c r="D123" s="462">
        <v>52098576.97856342</v>
      </c>
      <c r="E123" s="462">
        <v>7122943.2694084048</v>
      </c>
      <c r="F123" s="463">
        <v>0.15837338314053581</v>
      </c>
      <c r="G123" s="471">
        <v>2.7962979467871363</v>
      </c>
      <c r="H123" s="471">
        <v>0.23853537346187981</v>
      </c>
      <c r="I123" s="472">
        <v>3.0799535734954677</v>
      </c>
      <c r="J123" s="472">
        <v>2.3908029845478573E-3</v>
      </c>
      <c r="K123" s="463">
        <v>7.7684946265156097E-4</v>
      </c>
      <c r="L123" s="464">
        <v>160461198.33915511</v>
      </c>
      <c r="M123" s="464">
        <v>22045862.455723673</v>
      </c>
      <c r="N123" s="463">
        <v>0.15927326488077831</v>
      </c>
      <c r="O123" s="462">
        <v>17600024.040466167</v>
      </c>
      <c r="P123" s="462">
        <v>2288569.0950682331</v>
      </c>
      <c r="Q123" s="463">
        <v>0.14946777450147503</v>
      </c>
    </row>
    <row r="124" spans="1:17" x14ac:dyDescent="0.25">
      <c r="A124" s="478" t="s">
        <v>115</v>
      </c>
      <c r="B124" s="478" t="s">
        <v>451</v>
      </c>
      <c r="C124" s="248" t="s">
        <v>175</v>
      </c>
      <c r="D124" s="466">
        <v>50085767.010394111</v>
      </c>
      <c r="E124" s="466">
        <v>10220852.474976376</v>
      </c>
      <c r="F124" s="467">
        <v>0.256387166361431</v>
      </c>
      <c r="G124" s="473">
        <v>2.6882639714334449</v>
      </c>
      <c r="H124" s="473">
        <v>0.42114780255674011</v>
      </c>
      <c r="I124" s="474">
        <v>1.8563225534611107</v>
      </c>
      <c r="J124" s="474">
        <v>3.0452007485858745E-2</v>
      </c>
      <c r="K124" s="467">
        <v>1.6678075865227026E-2</v>
      </c>
      <c r="L124" s="468">
        <v>92975338.908793062</v>
      </c>
      <c r="M124" s="468">
        <v>20187165.64075312</v>
      </c>
      <c r="N124" s="467">
        <v>0.27734128683810455</v>
      </c>
      <c r="O124" s="466">
        <v>14013481.636833608</v>
      </c>
      <c r="P124" s="466">
        <v>2851206.6530500203</v>
      </c>
      <c r="Q124" s="467">
        <v>0.25543239681805163</v>
      </c>
    </row>
    <row r="125" spans="1:17" x14ac:dyDescent="0.25">
      <c r="A125" s="478" t="s">
        <v>115</v>
      </c>
      <c r="B125" s="478" t="s">
        <v>451</v>
      </c>
      <c r="C125" s="247" t="s">
        <v>176</v>
      </c>
      <c r="D125" s="462">
        <v>602127620.15842843</v>
      </c>
      <c r="E125" s="462">
        <v>47572581.645878673</v>
      </c>
      <c r="F125" s="463">
        <v>8.5785140052968958E-2</v>
      </c>
      <c r="G125" s="471">
        <v>32.318123173414655</v>
      </c>
      <c r="H125" s="471">
        <v>0.78059928817322444</v>
      </c>
      <c r="I125" s="472">
        <v>1.5398468971922761</v>
      </c>
      <c r="J125" s="472">
        <v>7.9384766076980418E-2</v>
      </c>
      <c r="K125" s="463">
        <v>5.4355922269862272E-2</v>
      </c>
      <c r="L125" s="464">
        <v>927184347.61472535</v>
      </c>
      <c r="M125" s="464">
        <v>117277714.24796212</v>
      </c>
      <c r="N125" s="463">
        <v>0.14480399272745967</v>
      </c>
      <c r="O125" s="462">
        <v>149753032.79096261</v>
      </c>
      <c r="P125" s="462">
        <v>11852246.335663021</v>
      </c>
      <c r="Q125" s="463">
        <v>8.5947634094928935E-2</v>
      </c>
    </row>
    <row r="126" spans="1:17" x14ac:dyDescent="0.25">
      <c r="A126" s="478" t="s">
        <v>115</v>
      </c>
      <c r="B126" s="478" t="s">
        <v>451</v>
      </c>
      <c r="C126" s="248" t="s">
        <v>177</v>
      </c>
      <c r="D126" s="466">
        <v>145798892.84622726</v>
      </c>
      <c r="E126" s="466">
        <v>14788874.290973842</v>
      </c>
      <c r="F126" s="467">
        <v>0.11288353710702392</v>
      </c>
      <c r="G126" s="473">
        <v>7.8254948283423325</v>
      </c>
      <c r="H126" s="473">
        <v>0.37496007082840332</v>
      </c>
      <c r="I126" s="474">
        <v>3.9942550488828896</v>
      </c>
      <c r="J126" s="474">
        <v>0.21124587525337013</v>
      </c>
      <c r="K126" s="467">
        <v>5.5840698649613697E-2</v>
      </c>
      <c r="L126" s="468">
        <v>582357963.87257862</v>
      </c>
      <c r="M126" s="468">
        <v>86745861.840681374</v>
      </c>
      <c r="N126" s="467">
        <v>0.17502773133473337</v>
      </c>
      <c r="O126" s="466">
        <v>172560418.8565726</v>
      </c>
      <c r="P126" s="466">
        <v>16389139.456011474</v>
      </c>
      <c r="Q126" s="467">
        <v>0.10494336422752382</v>
      </c>
    </row>
    <row r="127" spans="1:17" x14ac:dyDescent="0.25">
      <c r="A127" s="478" t="s">
        <v>115</v>
      </c>
      <c r="B127" s="478" t="s">
        <v>451</v>
      </c>
      <c r="C127" s="247" t="s">
        <v>178</v>
      </c>
      <c r="D127" s="462">
        <v>73905223.832990751</v>
      </c>
      <c r="E127" s="462">
        <v>3446025.3021513373</v>
      </c>
      <c r="F127" s="463">
        <v>4.8908096799356017E-2</v>
      </c>
      <c r="G127" s="471">
        <v>3.9667307179247695</v>
      </c>
      <c r="H127" s="471">
        <v>-4.0281214671762378E-2</v>
      </c>
      <c r="I127" s="472">
        <v>1.8056211147236365</v>
      </c>
      <c r="J127" s="472">
        <v>0.11431362697509129</v>
      </c>
      <c r="K127" s="463">
        <v>6.7588908464695951E-2</v>
      </c>
      <c r="L127" s="464">
        <v>133444832.64122462</v>
      </c>
      <c r="M127" s="464">
        <v>14276662.585254624</v>
      </c>
      <c r="N127" s="463">
        <v>0.11980265014180608</v>
      </c>
      <c r="O127" s="462">
        <v>11758716.969584525</v>
      </c>
      <c r="P127" s="462">
        <v>670391.09689793736</v>
      </c>
      <c r="Q127" s="463">
        <v>6.0459180636933112E-2</v>
      </c>
    </row>
    <row r="128" spans="1:17" x14ac:dyDescent="0.25">
      <c r="A128" s="478" t="s">
        <v>115</v>
      </c>
      <c r="B128" s="478" t="s">
        <v>452</v>
      </c>
      <c r="C128" s="248" t="s">
        <v>39</v>
      </c>
      <c r="D128" s="466">
        <v>27334931.915179685</v>
      </c>
      <c r="E128" s="466">
        <v>6943868.3942944445</v>
      </c>
      <c r="F128" s="467">
        <v>0.3405348812327661</v>
      </c>
      <c r="G128" s="473">
        <v>1.4671535850477049</v>
      </c>
      <c r="H128" s="473">
        <v>0.30751458048595759</v>
      </c>
      <c r="I128" s="474">
        <v>3.2763121134643809</v>
      </c>
      <c r="J128" s="474">
        <v>1.2294207578629646E-2</v>
      </c>
      <c r="K128" s="467">
        <v>3.7665870510270338E-3</v>
      </c>
      <c r="L128" s="468">
        <v>89557768.554427311</v>
      </c>
      <c r="M128" s="468">
        <v>23000972.102204137</v>
      </c>
      <c r="N128" s="467">
        <v>0.34558412255786752</v>
      </c>
      <c r="O128" s="466">
        <v>18418361.765704028</v>
      </c>
      <c r="P128" s="466">
        <v>4557905.0944831073</v>
      </c>
      <c r="Q128" s="467">
        <v>0.32884234643919685</v>
      </c>
    </row>
    <row r="129" spans="1:17" x14ac:dyDescent="0.25">
      <c r="A129" s="478" t="s">
        <v>115</v>
      </c>
      <c r="B129" s="478" t="s">
        <v>452</v>
      </c>
      <c r="C129" s="247" t="s">
        <v>173</v>
      </c>
      <c r="D129" s="462">
        <v>911775806.00158286</v>
      </c>
      <c r="E129" s="462">
        <v>14634151.320388436</v>
      </c>
      <c r="F129" s="463">
        <v>1.6311973972035425E-2</v>
      </c>
      <c r="G129" s="471">
        <v>48.937935777045794</v>
      </c>
      <c r="H129" s="471">
        <v>-2.0824759008348366</v>
      </c>
      <c r="I129" s="472">
        <v>2.0060124220340949</v>
      </c>
      <c r="J129" s="472">
        <v>5.5889633587622445E-2</v>
      </c>
      <c r="K129" s="463">
        <v>2.8659545911027397E-2</v>
      </c>
      <c r="L129" s="464">
        <v>1829033592.9493244</v>
      </c>
      <c r="M129" s="464">
        <v>79497207.690951109</v>
      </c>
      <c r="N129" s="463">
        <v>4.5439013650013849E-2</v>
      </c>
      <c r="O129" s="462">
        <v>459396740.58846503</v>
      </c>
      <c r="P129" s="462">
        <v>8150597.8067151904</v>
      </c>
      <c r="Q129" s="463">
        <v>1.8062421002581992E-2</v>
      </c>
    </row>
    <row r="130" spans="1:17" x14ac:dyDescent="0.25">
      <c r="A130" s="478" t="s">
        <v>115</v>
      </c>
      <c r="B130" s="478" t="s">
        <v>452</v>
      </c>
      <c r="C130" s="248" t="s">
        <v>174</v>
      </c>
      <c r="D130" s="466">
        <v>52098576.978563435</v>
      </c>
      <c r="E130" s="466">
        <v>7122943.2694084495</v>
      </c>
      <c r="F130" s="467">
        <v>0.15837338314053689</v>
      </c>
      <c r="G130" s="473">
        <v>2.7962979467871381</v>
      </c>
      <c r="H130" s="473">
        <v>0.23853537346187892</v>
      </c>
      <c r="I130" s="474">
        <v>3.0799535734954655</v>
      </c>
      <c r="J130" s="474">
        <v>2.3908029845420842E-3</v>
      </c>
      <c r="K130" s="467">
        <v>7.7684946264968422E-4</v>
      </c>
      <c r="L130" s="468">
        <v>160461198.33915505</v>
      </c>
      <c r="M130" s="468">
        <v>22045862.455723554</v>
      </c>
      <c r="N130" s="467">
        <v>0.15927326488077737</v>
      </c>
      <c r="O130" s="466">
        <v>17600024.04046616</v>
      </c>
      <c r="P130" s="466">
        <v>2288569.0950682256</v>
      </c>
      <c r="Q130" s="467">
        <v>0.14946777450147455</v>
      </c>
    </row>
    <row r="131" spans="1:17" x14ac:dyDescent="0.25">
      <c r="A131" s="478" t="s">
        <v>115</v>
      </c>
      <c r="B131" s="478" t="s">
        <v>452</v>
      </c>
      <c r="C131" s="247" t="s">
        <v>175</v>
      </c>
      <c r="D131" s="462">
        <v>50085767.010394111</v>
      </c>
      <c r="E131" s="462">
        <v>10220852.474976376</v>
      </c>
      <c r="F131" s="463">
        <v>0.256387166361431</v>
      </c>
      <c r="G131" s="471">
        <v>2.6882639714334462</v>
      </c>
      <c r="H131" s="471">
        <v>0.42114780255673789</v>
      </c>
      <c r="I131" s="472">
        <v>1.8563225534611116</v>
      </c>
      <c r="J131" s="472">
        <v>3.0452007485860078E-2</v>
      </c>
      <c r="K131" s="463">
        <v>1.6678075865227762E-2</v>
      </c>
      <c r="L131" s="464">
        <v>92975338.908793107</v>
      </c>
      <c r="M131" s="464">
        <v>20187165.64075318</v>
      </c>
      <c r="N131" s="463">
        <v>0.27734128683810544</v>
      </c>
      <c r="O131" s="462">
        <v>14013481.636833608</v>
      </c>
      <c r="P131" s="462">
        <v>2851206.6530500203</v>
      </c>
      <c r="Q131" s="463">
        <v>0.25543239681805163</v>
      </c>
    </row>
    <row r="132" spans="1:17" x14ac:dyDescent="0.25">
      <c r="A132" s="478" t="s">
        <v>115</v>
      </c>
      <c r="B132" s="478" t="s">
        <v>452</v>
      </c>
      <c r="C132" s="248" t="s">
        <v>176</v>
      </c>
      <c r="D132" s="466">
        <v>602127620.15842819</v>
      </c>
      <c r="E132" s="466">
        <v>47572581.645878553</v>
      </c>
      <c r="F132" s="467">
        <v>8.578514005296875E-2</v>
      </c>
      <c r="G132" s="473">
        <v>32.318123173414662</v>
      </c>
      <c r="H132" s="473">
        <v>0.7805992881731818</v>
      </c>
      <c r="I132" s="474">
        <v>1.5398468971922767</v>
      </c>
      <c r="J132" s="474">
        <v>7.9384766076980418E-2</v>
      </c>
      <c r="K132" s="467">
        <v>5.4355922269862252E-2</v>
      </c>
      <c r="L132" s="468">
        <v>927184347.61472547</v>
      </c>
      <c r="M132" s="468">
        <v>117277714.247962</v>
      </c>
      <c r="N132" s="467">
        <v>0.14480399272745947</v>
      </c>
      <c r="O132" s="466">
        <v>149753032.79096258</v>
      </c>
      <c r="P132" s="466">
        <v>11852246.335663021</v>
      </c>
      <c r="Q132" s="467">
        <v>8.5947634094928949E-2</v>
      </c>
    </row>
    <row r="133" spans="1:17" x14ac:dyDescent="0.25">
      <c r="A133" s="478" t="s">
        <v>115</v>
      </c>
      <c r="B133" s="478" t="s">
        <v>452</v>
      </c>
      <c r="C133" s="247" t="s">
        <v>177</v>
      </c>
      <c r="D133" s="462">
        <v>145798892.8462272</v>
      </c>
      <c r="E133" s="462">
        <v>14788874.290973723</v>
      </c>
      <c r="F133" s="463">
        <v>0.11288353710702297</v>
      </c>
      <c r="G133" s="471">
        <v>7.8254948283423333</v>
      </c>
      <c r="H133" s="471">
        <v>0.37496007082838823</v>
      </c>
      <c r="I133" s="472">
        <v>3.9942550488828861</v>
      </c>
      <c r="J133" s="472">
        <v>0.21124587525336835</v>
      </c>
      <c r="K133" s="463">
        <v>5.5840698649613253E-2</v>
      </c>
      <c r="L133" s="464">
        <v>582357963.87257791</v>
      </c>
      <c r="M133" s="464">
        <v>86745861.840680659</v>
      </c>
      <c r="N133" s="463">
        <v>0.17502773133473193</v>
      </c>
      <c r="O133" s="462">
        <v>172560418.8565726</v>
      </c>
      <c r="P133" s="462">
        <v>16389139.456011593</v>
      </c>
      <c r="Q133" s="463">
        <v>0.10494336422752466</v>
      </c>
    </row>
    <row r="134" spans="1:17" x14ac:dyDescent="0.25">
      <c r="A134" s="478" t="s">
        <v>115</v>
      </c>
      <c r="B134" s="478" t="s">
        <v>452</v>
      </c>
      <c r="C134" s="248" t="s">
        <v>178</v>
      </c>
      <c r="D134" s="466">
        <v>73905223.832990795</v>
      </c>
      <c r="E134" s="466">
        <v>3446025.3021514118</v>
      </c>
      <c r="F134" s="467">
        <v>4.8908096799357093E-2</v>
      </c>
      <c r="G134" s="473">
        <v>3.9667307179247739</v>
      </c>
      <c r="H134" s="473">
        <v>-4.0281214671762378E-2</v>
      </c>
      <c r="I134" s="474">
        <v>1.8056211147236347</v>
      </c>
      <c r="J134" s="474">
        <v>0.11431362697508929</v>
      </c>
      <c r="K134" s="467">
        <v>6.7588908464694758E-2</v>
      </c>
      <c r="L134" s="468">
        <v>133444832.64122458</v>
      </c>
      <c r="M134" s="468">
        <v>14276662.58525461</v>
      </c>
      <c r="N134" s="467">
        <v>0.11980265014180598</v>
      </c>
      <c r="O134" s="466">
        <v>11758716.969584525</v>
      </c>
      <c r="P134" s="466">
        <v>670391.09689793922</v>
      </c>
      <c r="Q134" s="467">
        <v>6.0459180636933292E-2</v>
      </c>
    </row>
  </sheetData>
  <mergeCells count="24">
    <mergeCell ref="A114:A134"/>
    <mergeCell ref="B114:B120"/>
    <mergeCell ref="B121:B127"/>
    <mergeCell ref="B128:B134"/>
    <mergeCell ref="A72:A92"/>
    <mergeCell ref="B72:B78"/>
    <mergeCell ref="B79:B85"/>
    <mergeCell ref="B86:B92"/>
    <mergeCell ref="A93:A113"/>
    <mergeCell ref="B93:B99"/>
    <mergeCell ref="B100:B106"/>
    <mergeCell ref="B107:B113"/>
    <mergeCell ref="A51:A71"/>
    <mergeCell ref="B51:B57"/>
    <mergeCell ref="B58:B64"/>
    <mergeCell ref="B65:B71"/>
    <mergeCell ref="A9:A29"/>
    <mergeCell ref="B9:B15"/>
    <mergeCell ref="B16:B22"/>
    <mergeCell ref="B23:B29"/>
    <mergeCell ref="A30:A50"/>
    <mergeCell ref="B30:B36"/>
    <mergeCell ref="B37:B43"/>
    <mergeCell ref="B44:B50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8:Q80"/>
  <sheetViews>
    <sheetView workbookViewId="0">
      <selection activeCell="E9" sqref="E9:R62"/>
    </sheetView>
  </sheetViews>
  <sheetFormatPr defaultRowHeight="12.5" x14ac:dyDescent="0.25"/>
  <cols>
    <col min="1" max="1" width="29.54296875" customWidth="1"/>
    <col min="2" max="2" width="39" customWidth="1"/>
    <col min="3" max="3" width="18.81640625" customWidth="1"/>
    <col min="4" max="4" width="13" customWidth="1"/>
    <col min="5" max="5" width="11" customWidth="1"/>
    <col min="6" max="6" width="10" customWidth="1"/>
    <col min="7" max="7" width="12.90625" customWidth="1"/>
    <col min="8" max="8" width="18.36328125" customWidth="1"/>
    <col min="9" max="9" width="7.26953125" customWidth="1"/>
    <col min="10" max="11" width="10" customWidth="1"/>
    <col min="12" max="12" width="14.08984375" customWidth="1"/>
    <col min="13" max="13" width="12.453125" customWidth="1"/>
    <col min="14" max="14" width="11" customWidth="1"/>
    <col min="15" max="15" width="13" customWidth="1"/>
    <col min="16" max="16" width="11" customWidth="1"/>
    <col min="17" max="17" width="9.6328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13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6" t="s">
        <v>49</v>
      </c>
      <c r="M8" s="256" t="s">
        <v>50</v>
      </c>
      <c r="N8" s="256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78" t="s">
        <v>109</v>
      </c>
      <c r="B9" s="478" t="s">
        <v>444</v>
      </c>
      <c r="C9" s="247" t="s">
        <v>44</v>
      </c>
      <c r="D9" s="462">
        <v>369138552.41186213</v>
      </c>
      <c r="E9" s="462">
        <v>10956996.67626518</v>
      </c>
      <c r="F9" s="463">
        <v>3.0590622271888936E-2</v>
      </c>
      <c r="G9" s="471">
        <v>99.999999999999957</v>
      </c>
      <c r="H9" s="471">
        <v>0</v>
      </c>
      <c r="I9" s="472">
        <v>2.3367295823428913</v>
      </c>
      <c r="J9" s="472">
        <v>9.9948591376053386E-2</v>
      </c>
      <c r="K9" s="463">
        <v>4.4684120519484158E-2</v>
      </c>
      <c r="L9" s="464">
        <v>862576975.40403008</v>
      </c>
      <c r="M9" s="464">
        <v>61403280.21971786</v>
      </c>
      <c r="N9" s="463">
        <v>7.6641657843736208E-2</v>
      </c>
      <c r="O9" s="462">
        <v>194322374.9170413</v>
      </c>
      <c r="P9" s="462">
        <v>6804143.1530712843</v>
      </c>
      <c r="Q9" s="463">
        <v>3.628523524920866E-2</v>
      </c>
    </row>
    <row r="10" spans="1:17" x14ac:dyDescent="0.25">
      <c r="A10" s="478" t="s">
        <v>109</v>
      </c>
      <c r="B10" s="478" t="s">
        <v>444</v>
      </c>
      <c r="C10" s="248" t="s">
        <v>179</v>
      </c>
      <c r="D10" s="466">
        <v>338191363.40056294</v>
      </c>
      <c r="E10" s="466">
        <v>9201811.8995372653</v>
      </c>
      <c r="F10" s="467">
        <v>2.7969921408001242E-2</v>
      </c>
      <c r="G10" s="473">
        <v>91.616375800062642</v>
      </c>
      <c r="H10" s="473">
        <v>-0.23356628458216733</v>
      </c>
      <c r="I10" s="474">
        <v>2.3584423778235584</v>
      </c>
      <c r="J10" s="474">
        <v>0.10987830447367442</v>
      </c>
      <c r="K10" s="467">
        <v>4.886598775456686E-2</v>
      </c>
      <c r="L10" s="468">
        <v>797604843.25781476</v>
      </c>
      <c r="M10" s="468">
        <v>57850757.245117068</v>
      </c>
      <c r="N10" s="467">
        <v>7.8202686999587684E-2</v>
      </c>
      <c r="O10" s="466">
        <v>179151993.0149256</v>
      </c>
      <c r="P10" s="466">
        <v>6094761.5779567659</v>
      </c>
      <c r="Q10" s="467">
        <v>3.5218184916916397E-2</v>
      </c>
    </row>
    <row r="11" spans="1:17" x14ac:dyDescent="0.25">
      <c r="A11" s="478" t="s">
        <v>109</v>
      </c>
      <c r="B11" s="478" t="s">
        <v>444</v>
      </c>
      <c r="C11" s="247" t="s">
        <v>180</v>
      </c>
      <c r="D11" s="462">
        <v>30612543.311991647</v>
      </c>
      <c r="E11" s="462">
        <v>1709918.3526744023</v>
      </c>
      <c r="F11" s="463">
        <v>5.9161351437153169E-2</v>
      </c>
      <c r="G11" s="471">
        <v>8.2929683480570304</v>
      </c>
      <c r="H11" s="471">
        <v>0.22370166011717885</v>
      </c>
      <c r="I11" s="472">
        <v>2.0791030320392325</v>
      </c>
      <c r="J11" s="472">
        <v>-3.8565677007107446E-3</v>
      </c>
      <c r="K11" s="463">
        <v>-1.8514846381044719E-3</v>
      </c>
      <c r="L11" s="464">
        <v>63646631.618394159</v>
      </c>
      <c r="M11" s="464">
        <v>3443631.5017010123</v>
      </c>
      <c r="N11" s="463">
        <v>5.7200330465693165E-2</v>
      </c>
      <c r="O11" s="462">
        <v>14855476.069753945</v>
      </c>
      <c r="P11" s="462">
        <v>698772.03128176183</v>
      </c>
      <c r="Q11" s="463">
        <v>4.9359796558774038E-2</v>
      </c>
    </row>
    <row r="12" spans="1:17" x14ac:dyDescent="0.25">
      <c r="A12" s="478" t="s">
        <v>109</v>
      </c>
      <c r="B12" s="478" t="s">
        <v>444</v>
      </c>
      <c r="C12" s="248" t="s">
        <v>181</v>
      </c>
      <c r="D12" s="466">
        <v>334645.69930873503</v>
      </c>
      <c r="E12" s="466">
        <v>45266.4240534032</v>
      </c>
      <c r="F12" s="467">
        <v>0.15642593621627768</v>
      </c>
      <c r="G12" s="473">
        <v>9.0655851880612509E-2</v>
      </c>
      <c r="H12" s="473">
        <v>9.8646244649422815E-3</v>
      </c>
      <c r="I12" s="474">
        <v>3.9609071043170343</v>
      </c>
      <c r="J12" s="474">
        <v>-0.24329533501765921</v>
      </c>
      <c r="K12" s="467">
        <v>-5.7869557550649299E-2</v>
      </c>
      <c r="L12" s="468">
        <v>1325500.5278211106</v>
      </c>
      <c r="M12" s="468">
        <v>108891.4728997387</v>
      </c>
      <c r="N12" s="467">
        <v>8.9504078947346188E-2</v>
      </c>
      <c r="O12" s="466">
        <v>314905.83236175776</v>
      </c>
      <c r="P12" s="466">
        <v>10609.543832742434</v>
      </c>
      <c r="Q12" s="467">
        <v>3.4865833835928603E-2</v>
      </c>
    </row>
    <row r="13" spans="1:17" x14ac:dyDescent="0.25">
      <c r="A13" s="478" t="s">
        <v>109</v>
      </c>
      <c r="B13" s="478" t="s">
        <v>451</v>
      </c>
      <c r="C13" s="247" t="s">
        <v>44</v>
      </c>
      <c r="D13" s="462">
        <v>4226327799.5073833</v>
      </c>
      <c r="E13" s="462">
        <v>152096313.58169079</v>
      </c>
      <c r="F13" s="463">
        <v>3.7331289129521196E-2</v>
      </c>
      <c r="G13" s="471">
        <v>100</v>
      </c>
      <c r="H13" s="471">
        <v>1.4210854715202004E-14</v>
      </c>
      <c r="I13" s="472">
        <v>2.273912635962172</v>
      </c>
      <c r="J13" s="472">
        <v>6.6099518634739507E-2</v>
      </c>
      <c r="K13" s="463">
        <v>2.9938910189442693E-2</v>
      </c>
      <c r="L13" s="464">
        <v>9610300187.0180397</v>
      </c>
      <c r="M13" s="464">
        <v>615158469.36285973</v>
      </c>
      <c r="N13" s="463">
        <v>6.8387857431468788E-2</v>
      </c>
      <c r="O13" s="462">
        <v>2163705746.5972757</v>
      </c>
      <c r="P13" s="462">
        <v>81064510.261008739</v>
      </c>
      <c r="Q13" s="463">
        <v>3.8923895698721254E-2</v>
      </c>
    </row>
    <row r="14" spans="1:17" x14ac:dyDescent="0.25">
      <c r="A14" s="478" t="s">
        <v>109</v>
      </c>
      <c r="B14" s="478" t="s">
        <v>451</v>
      </c>
      <c r="C14" s="248" t="s">
        <v>179</v>
      </c>
      <c r="D14" s="466">
        <v>3845677408.8762169</v>
      </c>
      <c r="E14" s="466">
        <v>135876178.21746778</v>
      </c>
      <c r="F14" s="467">
        <v>3.6626269109663392E-2</v>
      </c>
      <c r="G14" s="473">
        <v>90.993353836029129</v>
      </c>
      <c r="H14" s="473">
        <v>-6.1885501110722885E-2</v>
      </c>
      <c r="I14" s="474">
        <v>2.2865385133741922</v>
      </c>
      <c r="J14" s="474">
        <v>7.4267314077720137E-2</v>
      </c>
      <c r="K14" s="467">
        <v>3.357061923571486E-2</v>
      </c>
      <c r="L14" s="468">
        <v>8793289505.4085407</v>
      </c>
      <c r="M14" s="468">
        <v>586203087.70758152</v>
      </c>
      <c r="N14" s="467">
        <v>7.1426454879683576E-2</v>
      </c>
      <c r="O14" s="466">
        <v>1976549528.1162472</v>
      </c>
      <c r="P14" s="466">
        <v>73707758.321451426</v>
      </c>
      <c r="Q14" s="467">
        <v>3.8735621369821067E-2</v>
      </c>
    </row>
    <row r="15" spans="1:17" x14ac:dyDescent="0.25">
      <c r="A15" s="478" t="s">
        <v>109</v>
      </c>
      <c r="B15" s="478" t="s">
        <v>451</v>
      </c>
      <c r="C15" s="247" t="s">
        <v>180</v>
      </c>
      <c r="D15" s="462">
        <v>376660389.11381674</v>
      </c>
      <c r="E15" s="462">
        <v>16622604.706992865</v>
      </c>
      <c r="F15" s="463">
        <v>4.6169056212750685E-2</v>
      </c>
      <c r="G15" s="471">
        <v>8.9122379281067587</v>
      </c>
      <c r="H15" s="471">
        <v>7.5288293542222107E-2</v>
      </c>
      <c r="I15" s="472">
        <v>2.1259910421973998</v>
      </c>
      <c r="J15" s="472">
        <v>-1.246952042800098E-2</v>
      </c>
      <c r="K15" s="463">
        <v>-5.8310733646133161E-3</v>
      </c>
      <c r="L15" s="464">
        <v>800776613.20656133</v>
      </c>
      <c r="M15" s="464">
        <v>30850010.197541952</v>
      </c>
      <c r="N15" s="463">
        <v>4.0068767694185721E-2</v>
      </c>
      <c r="O15" s="462">
        <v>183020900.71418354</v>
      </c>
      <c r="P15" s="462">
        <v>7839999.0577045381</v>
      </c>
      <c r="Q15" s="463">
        <v>4.47537316201191E-2</v>
      </c>
    </row>
    <row r="16" spans="1:17" x14ac:dyDescent="0.25">
      <c r="A16" s="478" t="s">
        <v>109</v>
      </c>
      <c r="B16" s="478" t="s">
        <v>451</v>
      </c>
      <c r="C16" s="248" t="s">
        <v>181</v>
      </c>
      <c r="D16" s="466">
        <v>3990001.5173440282</v>
      </c>
      <c r="E16" s="466">
        <v>-402469.34278382873</v>
      </c>
      <c r="F16" s="467">
        <v>-9.1627094544256937E-2</v>
      </c>
      <c r="G16" s="473">
        <v>9.4408235863983364E-2</v>
      </c>
      <c r="H16" s="473">
        <v>-1.3402792431819452E-2</v>
      </c>
      <c r="I16" s="474">
        <v>4.0686872755237999</v>
      </c>
      <c r="J16" s="474">
        <v>-5.8533489846178455E-2</v>
      </c>
      <c r="K16" s="467">
        <v>-1.4182301644077746E-2</v>
      </c>
      <c r="L16" s="468">
        <v>16234068.402938301</v>
      </c>
      <c r="M16" s="468">
        <v>-1894628.5422639195</v>
      </c>
      <c r="N16" s="467">
        <v>-0.10450991309473763</v>
      </c>
      <c r="O16" s="466">
        <v>4135317.7668451201</v>
      </c>
      <c r="P16" s="466">
        <v>-483247.11814706307</v>
      </c>
      <c r="Q16" s="467">
        <v>-0.10463144508748867</v>
      </c>
    </row>
    <row r="17" spans="1:17" x14ac:dyDescent="0.25">
      <c r="A17" s="478" t="s">
        <v>109</v>
      </c>
      <c r="B17" s="478" t="s">
        <v>452</v>
      </c>
      <c r="C17" s="247" t="s">
        <v>44</v>
      </c>
      <c r="D17" s="462">
        <v>4226327799.5073824</v>
      </c>
      <c r="E17" s="462">
        <v>152096313.5816884</v>
      </c>
      <c r="F17" s="463">
        <v>3.7331289129520592E-2</v>
      </c>
      <c r="G17" s="471">
        <v>99.999999999999957</v>
      </c>
      <c r="H17" s="471">
        <v>-4.2632564145606011E-14</v>
      </c>
      <c r="I17" s="472">
        <v>2.2739126359621724</v>
      </c>
      <c r="J17" s="472">
        <v>6.6099518634739951E-2</v>
      </c>
      <c r="K17" s="463">
        <v>2.9938910189442895E-2</v>
      </c>
      <c r="L17" s="464">
        <v>9610300187.0180397</v>
      </c>
      <c r="M17" s="464">
        <v>615158469.36285591</v>
      </c>
      <c r="N17" s="463">
        <v>6.838785743146833E-2</v>
      </c>
      <c r="O17" s="462">
        <v>2163705746.5972753</v>
      </c>
      <c r="P17" s="462">
        <v>81064510.261008739</v>
      </c>
      <c r="Q17" s="463">
        <v>3.8923895698721261E-2</v>
      </c>
    </row>
    <row r="18" spans="1:17" x14ac:dyDescent="0.25">
      <c r="A18" s="478" t="s">
        <v>109</v>
      </c>
      <c r="B18" s="478" t="s">
        <v>452</v>
      </c>
      <c r="C18" s="248" t="s">
        <v>179</v>
      </c>
      <c r="D18" s="466">
        <v>3845677408.8762174</v>
      </c>
      <c r="E18" s="466">
        <v>135876178.21746922</v>
      </c>
      <c r="F18" s="467">
        <v>3.6626269109663788E-2</v>
      </c>
      <c r="G18" s="473">
        <v>90.993353836029115</v>
      </c>
      <c r="H18" s="473">
        <v>-6.1885501110694463E-2</v>
      </c>
      <c r="I18" s="474">
        <v>2.2865385133741918</v>
      </c>
      <c r="J18" s="474">
        <v>7.4267314077717916E-2</v>
      </c>
      <c r="K18" s="467">
        <v>3.3570619235713833E-2</v>
      </c>
      <c r="L18" s="468">
        <v>8793289505.4085407</v>
      </c>
      <c r="M18" s="468">
        <v>586203087.70757771</v>
      </c>
      <c r="N18" s="467">
        <v>7.1426454879683077E-2</v>
      </c>
      <c r="O18" s="466">
        <v>1976549528.1162465</v>
      </c>
      <c r="P18" s="466">
        <v>73707758.321450949</v>
      </c>
      <c r="Q18" s="467">
        <v>3.8735621369820818E-2</v>
      </c>
    </row>
    <row r="19" spans="1:17" x14ac:dyDescent="0.25">
      <c r="A19" s="478" t="s">
        <v>109</v>
      </c>
      <c r="B19" s="478" t="s">
        <v>452</v>
      </c>
      <c r="C19" s="247" t="s">
        <v>180</v>
      </c>
      <c r="D19" s="462">
        <v>376660389.11381692</v>
      </c>
      <c r="E19" s="462">
        <v>16622604.706993043</v>
      </c>
      <c r="F19" s="463">
        <v>4.6169056212751185E-2</v>
      </c>
      <c r="G19" s="471">
        <v>8.9122379281067587</v>
      </c>
      <c r="H19" s="471">
        <v>7.5288293542222107E-2</v>
      </c>
      <c r="I19" s="472">
        <v>2.1259910421973975</v>
      </c>
      <c r="J19" s="472">
        <v>-1.24695204280032E-2</v>
      </c>
      <c r="K19" s="463">
        <v>-5.8310733646143543E-3</v>
      </c>
      <c r="L19" s="464">
        <v>800776613.20656097</v>
      </c>
      <c r="M19" s="464">
        <v>30850010.197541595</v>
      </c>
      <c r="N19" s="463">
        <v>4.0068767694185256E-2</v>
      </c>
      <c r="O19" s="462">
        <v>183020900.71418348</v>
      </c>
      <c r="P19" s="462">
        <v>7839999.0577045381</v>
      </c>
      <c r="Q19" s="463">
        <v>4.4753731620119114E-2</v>
      </c>
    </row>
    <row r="20" spans="1:17" x14ac:dyDescent="0.25">
      <c r="A20" s="478" t="s">
        <v>109</v>
      </c>
      <c r="B20" s="478" t="s">
        <v>452</v>
      </c>
      <c r="C20" s="248" t="s">
        <v>181</v>
      </c>
      <c r="D20" s="466">
        <v>3990001.5173440282</v>
      </c>
      <c r="E20" s="466">
        <v>-402469.34278382966</v>
      </c>
      <c r="F20" s="467">
        <v>-9.1627094544257132E-2</v>
      </c>
      <c r="G20" s="473">
        <v>9.4408235863983336E-2</v>
      </c>
      <c r="H20" s="473">
        <v>-1.3402792431819494E-2</v>
      </c>
      <c r="I20" s="474">
        <v>4.0686872755237991</v>
      </c>
      <c r="J20" s="474">
        <v>-5.8533489846177567E-2</v>
      </c>
      <c r="K20" s="467">
        <v>-1.4182301644077536E-2</v>
      </c>
      <c r="L20" s="468">
        <v>16234068.402938299</v>
      </c>
      <c r="M20" s="468">
        <v>-1894628.5422639176</v>
      </c>
      <c r="N20" s="467">
        <v>-0.10450991309473755</v>
      </c>
      <c r="O20" s="466">
        <v>4135317.7668451201</v>
      </c>
      <c r="P20" s="466">
        <v>-483247.11814706121</v>
      </c>
      <c r="Q20" s="467">
        <v>-0.10463144508748831</v>
      </c>
    </row>
    <row r="21" spans="1:17" x14ac:dyDescent="0.25">
      <c r="A21" s="478" t="s">
        <v>111</v>
      </c>
      <c r="B21" s="478" t="s">
        <v>444</v>
      </c>
      <c r="C21" s="247" t="s">
        <v>44</v>
      </c>
      <c r="D21" s="462">
        <v>366297946.69997555</v>
      </c>
      <c r="E21" s="462">
        <v>10996324.748458683</v>
      </c>
      <c r="F21" s="463">
        <v>3.0949266958199252E-2</v>
      </c>
      <c r="G21" s="471">
        <v>100.00000000000001</v>
      </c>
      <c r="H21" s="471">
        <v>1.4210854715202004E-14</v>
      </c>
      <c r="I21" s="472">
        <v>2.3340330148311943</v>
      </c>
      <c r="J21" s="472">
        <v>0.10050250918666137</v>
      </c>
      <c r="K21" s="463">
        <v>4.4997150893024952E-2</v>
      </c>
      <c r="L21" s="464">
        <v>854951500.86262012</v>
      </c>
      <c r="M21" s="464">
        <v>61374489.528925896</v>
      </c>
      <c r="N21" s="463">
        <v>7.7339046686570795E-2</v>
      </c>
      <c r="O21" s="462">
        <v>192579045.14070666</v>
      </c>
      <c r="P21" s="462">
        <v>6866151.9740453959</v>
      </c>
      <c r="Q21" s="463">
        <v>3.6971864779919282E-2</v>
      </c>
    </row>
    <row r="22" spans="1:17" x14ac:dyDescent="0.25">
      <c r="A22" s="478" t="s">
        <v>111</v>
      </c>
      <c r="B22" s="478" t="s">
        <v>444</v>
      </c>
      <c r="C22" s="248" t="s">
        <v>179</v>
      </c>
      <c r="D22" s="466">
        <v>335359784.6851117</v>
      </c>
      <c r="E22" s="466">
        <v>9243554.4233893752</v>
      </c>
      <c r="F22" s="467">
        <v>2.8344355679479752E-2</v>
      </c>
      <c r="G22" s="473">
        <v>91.553825978663085</v>
      </c>
      <c r="H22" s="473">
        <v>-0.23191608198614233</v>
      </c>
      <c r="I22" s="474">
        <v>2.3556971833351881</v>
      </c>
      <c r="J22" s="474">
        <v>0.11055824658092783</v>
      </c>
      <c r="K22" s="467">
        <v>4.9243387467485224E-2</v>
      </c>
      <c r="L22" s="468">
        <v>790006100.18661273</v>
      </c>
      <c r="M22" s="468">
        <v>57829853.718501925</v>
      </c>
      <c r="N22" s="467">
        <v>7.8983515236205698E-2</v>
      </c>
      <c r="O22" s="466">
        <v>177413425.9584347</v>
      </c>
      <c r="P22" s="466">
        <v>6158078.6090954244</v>
      </c>
      <c r="Q22" s="467">
        <v>3.5958460301585338E-2</v>
      </c>
    </row>
    <row r="23" spans="1:17" x14ac:dyDescent="0.25">
      <c r="A23" s="478" t="s">
        <v>111</v>
      </c>
      <c r="B23" s="478" t="s">
        <v>444</v>
      </c>
      <c r="C23" s="247" t="s">
        <v>180</v>
      </c>
      <c r="D23" s="462">
        <v>30603694.859558672</v>
      </c>
      <c r="E23" s="462">
        <v>1707678.6010901034</v>
      </c>
      <c r="F23" s="463">
        <v>5.9097371271364552E-2</v>
      </c>
      <c r="G23" s="471">
        <v>8.35486388478866</v>
      </c>
      <c r="H23" s="471">
        <v>0.2220509525663541</v>
      </c>
      <c r="I23" s="472">
        <v>2.0788610134312058</v>
      </c>
      <c r="J23" s="472">
        <v>-3.9234838848685172E-3</v>
      </c>
      <c r="K23" s="463">
        <v>-1.8837685271445087E-3</v>
      </c>
      <c r="L23" s="464">
        <v>63620828.110481523</v>
      </c>
      <c r="M23" s="464">
        <v>3436653.4131499603</v>
      </c>
      <c r="N23" s="463">
        <v>5.7102276976182149E-2</v>
      </c>
      <c r="O23" s="462">
        <v>14850882.377650678</v>
      </c>
      <c r="P23" s="462">
        <v>697629.20980768651</v>
      </c>
      <c r="Q23" s="463">
        <v>4.9291085345151628E-2</v>
      </c>
    </row>
    <row r="24" spans="1:17" x14ac:dyDescent="0.25">
      <c r="A24" s="478" t="s">
        <v>111</v>
      </c>
      <c r="B24" s="478" t="s">
        <v>444</v>
      </c>
      <c r="C24" s="248" t="s">
        <v>181</v>
      </c>
      <c r="D24" s="466">
        <v>334467.15530646761</v>
      </c>
      <c r="E24" s="466">
        <v>45091.72397965804</v>
      </c>
      <c r="F24" s="467">
        <v>0.15582429984780971</v>
      </c>
      <c r="G24" s="473">
        <v>9.1310136548600512E-2</v>
      </c>
      <c r="H24" s="473">
        <v>9.8651294198977141E-3</v>
      </c>
      <c r="I24" s="474">
        <v>3.9602470512005756</v>
      </c>
      <c r="J24" s="474">
        <v>-0.24394596779095634</v>
      </c>
      <c r="K24" s="467">
        <v>-5.8024445283311979E-2</v>
      </c>
      <c r="L24" s="468">
        <v>1324572.5655258833</v>
      </c>
      <c r="M24" s="468">
        <v>107982.39727404714</v>
      </c>
      <c r="N24" s="467">
        <v>8.875823600416817E-2</v>
      </c>
      <c r="O24" s="466">
        <v>314736.80462127924</v>
      </c>
      <c r="P24" s="466">
        <v>10444.155142270785</v>
      </c>
      <c r="Q24" s="467">
        <v>3.432273227812975E-2</v>
      </c>
    </row>
    <row r="25" spans="1:17" x14ac:dyDescent="0.25">
      <c r="A25" s="478" t="s">
        <v>111</v>
      </c>
      <c r="B25" s="478" t="s">
        <v>451</v>
      </c>
      <c r="C25" s="247" t="s">
        <v>44</v>
      </c>
      <c r="D25" s="462">
        <v>4192025929.0448799</v>
      </c>
      <c r="E25" s="462">
        <v>153484359.29262638</v>
      </c>
      <c r="F25" s="463">
        <v>3.8004897719064942E-2</v>
      </c>
      <c r="G25" s="471">
        <v>99.999999999999986</v>
      </c>
      <c r="H25" s="471">
        <v>1.4210854715202004E-14</v>
      </c>
      <c r="I25" s="472">
        <v>2.2709148879179177</v>
      </c>
      <c r="J25" s="472">
        <v>6.6538200542119785E-2</v>
      </c>
      <c r="K25" s="463">
        <v>3.0184587290900015E-2</v>
      </c>
      <c r="L25" s="464">
        <v>9519734092.8059578</v>
      </c>
      <c r="M25" s="464">
        <v>617267205.44602966</v>
      </c>
      <c r="N25" s="463">
        <v>6.9336647162647674E-2</v>
      </c>
      <c r="O25" s="462">
        <v>2142503623.1299932</v>
      </c>
      <c r="P25" s="462">
        <v>82539719.725511312</v>
      </c>
      <c r="Q25" s="463">
        <v>4.0068527215015144E-2</v>
      </c>
    </row>
    <row r="26" spans="1:17" x14ac:dyDescent="0.25">
      <c r="A26" s="478" t="s">
        <v>111</v>
      </c>
      <c r="B26" s="478" t="s">
        <v>451</v>
      </c>
      <c r="C26" s="248" t="s">
        <v>179</v>
      </c>
      <c r="D26" s="466">
        <v>3811500271.0814371</v>
      </c>
      <c r="E26" s="466">
        <v>137311997.89481926</v>
      </c>
      <c r="F26" s="467">
        <v>3.7372063619300809E-2</v>
      </c>
      <c r="G26" s="473">
        <v>90.922631099990767</v>
      </c>
      <c r="H26" s="473">
        <v>-5.5466060267320927E-2</v>
      </c>
      <c r="I26" s="474">
        <v>2.2833735613631214</v>
      </c>
      <c r="J26" s="474">
        <v>7.4825032024410376E-2</v>
      </c>
      <c r="K26" s="467">
        <v>3.3879731882918901E-2</v>
      </c>
      <c r="L26" s="468">
        <v>8703078948.1157246</v>
      </c>
      <c r="M26" s="468">
        <v>588455840.85588169</v>
      </c>
      <c r="N26" s="467">
        <v>7.2517950997553135E-2</v>
      </c>
      <c r="O26" s="466">
        <v>1955410723.5239873</v>
      </c>
      <c r="P26" s="466">
        <v>75206476.018551111</v>
      </c>
      <c r="Q26" s="467">
        <v>3.9999099096989815E-2</v>
      </c>
    </row>
    <row r="27" spans="1:17" x14ac:dyDescent="0.25">
      <c r="A27" s="478" t="s">
        <v>111</v>
      </c>
      <c r="B27" s="478" t="s">
        <v>451</v>
      </c>
      <c r="C27" s="247" t="s">
        <v>180</v>
      </c>
      <c r="D27" s="462">
        <v>376536725.04466617</v>
      </c>
      <c r="E27" s="462">
        <v>16575863.867234468</v>
      </c>
      <c r="F27" s="463">
        <v>4.6049072704779155E-2</v>
      </c>
      <c r="G27" s="471">
        <v>8.9822136460510169</v>
      </c>
      <c r="H27" s="471">
        <v>6.9073717680447899E-2</v>
      </c>
      <c r="I27" s="472">
        <v>2.1257597859934072</v>
      </c>
      <c r="J27" s="472">
        <v>-1.257049503778207E-2</v>
      </c>
      <c r="K27" s="463">
        <v>-5.87864987429354E-3</v>
      </c>
      <c r="L27" s="464">
        <v>800426628.04960799</v>
      </c>
      <c r="M27" s="464">
        <v>30711418.607841492</v>
      </c>
      <c r="N27" s="463">
        <v>3.9899716455018282E-2</v>
      </c>
      <c r="O27" s="462">
        <v>182958593.53629687</v>
      </c>
      <c r="P27" s="462">
        <v>7817476.0535595715</v>
      </c>
      <c r="Q27" s="463">
        <v>4.4635298471988438E-2</v>
      </c>
    </row>
    <row r="28" spans="1:17" x14ac:dyDescent="0.25">
      <c r="A28" s="478" t="s">
        <v>111</v>
      </c>
      <c r="B28" s="478" t="s">
        <v>451</v>
      </c>
      <c r="C28" s="248" t="s">
        <v>181</v>
      </c>
      <c r="D28" s="466">
        <v>3988932.9187767031</v>
      </c>
      <c r="E28" s="466">
        <v>-403502.46943389066</v>
      </c>
      <c r="F28" s="467">
        <v>-9.1863040380036412E-2</v>
      </c>
      <c r="G28" s="473">
        <v>9.5155253958210825E-2</v>
      </c>
      <c r="H28" s="473">
        <v>-1.3607657413283333E-2</v>
      </c>
      <c r="I28" s="474">
        <v>4.0683854482069171</v>
      </c>
      <c r="J28" s="474">
        <v>-5.8839896297080863E-2</v>
      </c>
      <c r="K28" s="467">
        <v>-1.4256526209656752E-2</v>
      </c>
      <c r="L28" s="468">
        <v>16228516.640624683</v>
      </c>
      <c r="M28" s="468">
        <v>-1900054.0176943354</v>
      </c>
      <c r="N28" s="467">
        <v>-0.10480991874681636</v>
      </c>
      <c r="O28" s="466">
        <v>4134306.0697090756</v>
      </c>
      <c r="P28" s="466">
        <v>-484232.34659938794</v>
      </c>
      <c r="Q28" s="467">
        <v>-0.10484536512449937</v>
      </c>
    </row>
    <row r="29" spans="1:17" x14ac:dyDescent="0.25">
      <c r="A29" s="478" t="s">
        <v>111</v>
      </c>
      <c r="B29" s="478" t="s">
        <v>452</v>
      </c>
      <c r="C29" s="247" t="s">
        <v>44</v>
      </c>
      <c r="D29" s="462">
        <v>4192025929.0448809</v>
      </c>
      <c r="E29" s="462">
        <v>153484359.2926259</v>
      </c>
      <c r="F29" s="463">
        <v>3.800489771906481E-2</v>
      </c>
      <c r="G29" s="471">
        <v>100</v>
      </c>
      <c r="H29" s="471">
        <v>-2.8421709430404007E-14</v>
      </c>
      <c r="I29" s="472">
        <v>2.2709148879179164</v>
      </c>
      <c r="J29" s="472">
        <v>6.6538200542118453E-2</v>
      </c>
      <c r="K29" s="463">
        <v>3.0184587290899411E-2</v>
      </c>
      <c r="L29" s="464">
        <v>9519734092.8059559</v>
      </c>
      <c r="M29" s="464">
        <v>617267205.44602585</v>
      </c>
      <c r="N29" s="463">
        <v>6.933664716264723E-2</v>
      </c>
      <c r="O29" s="462">
        <v>2142503623.129993</v>
      </c>
      <c r="P29" s="462">
        <v>82539719.72551012</v>
      </c>
      <c r="Q29" s="463">
        <v>4.0068527215014547E-2</v>
      </c>
    </row>
    <row r="30" spans="1:17" x14ac:dyDescent="0.25">
      <c r="A30" s="478" t="s">
        <v>111</v>
      </c>
      <c r="B30" s="478" t="s">
        <v>452</v>
      </c>
      <c r="C30" s="248" t="s">
        <v>179</v>
      </c>
      <c r="D30" s="466">
        <v>3811500271.0814362</v>
      </c>
      <c r="E30" s="466">
        <v>137311997.89481878</v>
      </c>
      <c r="F30" s="467">
        <v>3.7372063619300684E-2</v>
      </c>
      <c r="G30" s="473">
        <v>90.922631099990724</v>
      </c>
      <c r="H30" s="473">
        <v>-5.5466060267349349E-2</v>
      </c>
      <c r="I30" s="474">
        <v>2.2833735613631219</v>
      </c>
      <c r="J30" s="474">
        <v>7.4825032024410376E-2</v>
      </c>
      <c r="K30" s="467">
        <v>3.3879731882918894E-2</v>
      </c>
      <c r="L30" s="468">
        <v>8703078948.1157227</v>
      </c>
      <c r="M30" s="468">
        <v>588455840.85587883</v>
      </c>
      <c r="N30" s="467">
        <v>7.2517950997552774E-2</v>
      </c>
      <c r="O30" s="466">
        <v>1955410723.5239871</v>
      </c>
      <c r="P30" s="466">
        <v>75206476.018549919</v>
      </c>
      <c r="Q30" s="467">
        <v>3.9999099096989163E-2</v>
      </c>
    </row>
    <row r="31" spans="1:17" x14ac:dyDescent="0.25">
      <c r="A31" s="478" t="s">
        <v>111</v>
      </c>
      <c r="B31" s="478" t="s">
        <v>452</v>
      </c>
      <c r="C31" s="247" t="s">
        <v>180</v>
      </c>
      <c r="D31" s="462">
        <v>376536725.04466641</v>
      </c>
      <c r="E31" s="462">
        <v>16575863.867234647</v>
      </c>
      <c r="F31" s="463">
        <v>4.6049072704779641E-2</v>
      </c>
      <c r="G31" s="471">
        <v>8.9822136460510222</v>
      </c>
      <c r="H31" s="471">
        <v>6.9073717680451452E-2</v>
      </c>
      <c r="I31" s="472">
        <v>2.1257597859934054</v>
      </c>
      <c r="J31" s="472">
        <v>-1.2570495037783846E-2</v>
      </c>
      <c r="K31" s="463">
        <v>-5.8786498742943701E-3</v>
      </c>
      <c r="L31" s="464">
        <v>800426628.04960775</v>
      </c>
      <c r="M31" s="464">
        <v>30711418.607841253</v>
      </c>
      <c r="N31" s="463">
        <v>3.9899716455017969E-2</v>
      </c>
      <c r="O31" s="462">
        <v>182958593.53629687</v>
      </c>
      <c r="P31" s="462">
        <v>7817476.0535596311</v>
      </c>
      <c r="Q31" s="463">
        <v>4.4635298471988792E-2</v>
      </c>
    </row>
    <row r="32" spans="1:17" x14ac:dyDescent="0.25">
      <c r="A32" s="478" t="s">
        <v>111</v>
      </c>
      <c r="B32" s="478" t="s">
        <v>452</v>
      </c>
      <c r="C32" s="248" t="s">
        <v>181</v>
      </c>
      <c r="D32" s="466">
        <v>3988932.9187767031</v>
      </c>
      <c r="E32" s="466">
        <v>-403502.46943389252</v>
      </c>
      <c r="F32" s="467">
        <v>-9.1863040380036787E-2</v>
      </c>
      <c r="G32" s="473">
        <v>9.5155253958210825E-2</v>
      </c>
      <c r="H32" s="473">
        <v>-1.3607657413283403E-2</v>
      </c>
      <c r="I32" s="474">
        <v>4.0683854482069162</v>
      </c>
      <c r="J32" s="474">
        <v>-5.8839896297081751E-2</v>
      </c>
      <c r="K32" s="467">
        <v>-1.4256526209656967E-2</v>
      </c>
      <c r="L32" s="468">
        <v>16228516.64062468</v>
      </c>
      <c r="M32" s="468">
        <v>-1900054.0176943466</v>
      </c>
      <c r="N32" s="467">
        <v>-0.10480991874681693</v>
      </c>
      <c r="O32" s="466">
        <v>4134306.0697090756</v>
      </c>
      <c r="P32" s="466">
        <v>-484232.34659938607</v>
      </c>
      <c r="Q32" s="467">
        <v>-0.104845365124499</v>
      </c>
    </row>
    <row r="33" spans="1:17" x14ac:dyDescent="0.25">
      <c r="A33" s="478" t="s">
        <v>112</v>
      </c>
      <c r="B33" s="478" t="s">
        <v>444</v>
      </c>
      <c r="C33" s="247" t="s">
        <v>44</v>
      </c>
      <c r="D33" s="462">
        <v>201478271.05874127</v>
      </c>
      <c r="E33" s="462">
        <v>2784772.2929918766</v>
      </c>
      <c r="F33" s="463">
        <v>1.4015417264733944E-2</v>
      </c>
      <c r="G33" s="471">
        <v>99.999999999999986</v>
      </c>
      <c r="H33" s="471">
        <v>-4.2632564145606011E-14</v>
      </c>
      <c r="I33" s="472">
        <v>2.5130978775834678</v>
      </c>
      <c r="J33" s="472">
        <v>9.6691767956949892E-2</v>
      </c>
      <c r="K33" s="463">
        <v>4.0014700994070347E-2</v>
      </c>
      <c r="L33" s="464">
        <v>506334615.37690932</v>
      </c>
      <c r="M33" s="464">
        <v>26210431.016283512</v>
      </c>
      <c r="N33" s="463">
        <v>5.459094098995982E-2</v>
      </c>
      <c r="O33" s="462">
        <v>116237160.65171981</v>
      </c>
      <c r="P33" s="462">
        <v>2871325.4810698479</v>
      </c>
      <c r="Q33" s="463">
        <v>2.5327961257001569E-2</v>
      </c>
    </row>
    <row r="34" spans="1:17" x14ac:dyDescent="0.25">
      <c r="A34" s="478" t="s">
        <v>112</v>
      </c>
      <c r="B34" s="478" t="s">
        <v>444</v>
      </c>
      <c r="C34" s="248" t="s">
        <v>179</v>
      </c>
      <c r="D34" s="466">
        <v>181296065.37419495</v>
      </c>
      <c r="E34" s="466">
        <v>1698911.0804372132</v>
      </c>
      <c r="F34" s="467">
        <v>9.4595656992337001E-3</v>
      </c>
      <c r="G34" s="473">
        <v>89.98293683061128</v>
      </c>
      <c r="H34" s="473">
        <v>-0.40610730489648006</v>
      </c>
      <c r="I34" s="474">
        <v>2.5524524051428603</v>
      </c>
      <c r="J34" s="474">
        <v>0.10742277815457735</v>
      </c>
      <c r="K34" s="467">
        <v>4.3935164207763659E-2</v>
      </c>
      <c r="L34" s="468">
        <v>462749578.10730112</v>
      </c>
      <c r="M34" s="468">
        <v>23629214.936277509</v>
      </c>
      <c r="N34" s="467">
        <v>5.381033747932721E-2</v>
      </c>
      <c r="O34" s="466">
        <v>106284093.69942153</v>
      </c>
      <c r="P34" s="466">
        <v>2454242.6335693002</v>
      </c>
      <c r="Q34" s="467">
        <v>2.3637158373777698E-2</v>
      </c>
    </row>
    <row r="35" spans="1:17" x14ac:dyDescent="0.25">
      <c r="A35" s="478" t="s">
        <v>112</v>
      </c>
      <c r="B35" s="478" t="s">
        <v>444</v>
      </c>
      <c r="C35" s="247" t="s">
        <v>180</v>
      </c>
      <c r="D35" s="462">
        <v>19909680.309903681</v>
      </c>
      <c r="E35" s="462">
        <v>1053661.7313230522</v>
      </c>
      <c r="F35" s="463">
        <v>5.5879332475836249E-2</v>
      </c>
      <c r="G35" s="471">
        <v>9.8818002583012952</v>
      </c>
      <c r="H35" s="471">
        <v>0.39179746721298514</v>
      </c>
      <c r="I35" s="472">
        <v>2.1343611422500697</v>
      </c>
      <c r="J35" s="472">
        <v>1.4152491511681298E-2</v>
      </c>
      <c r="K35" s="463">
        <v>6.6750465840956369E-3</v>
      </c>
      <c r="L35" s="464">
        <v>42494448.008079745</v>
      </c>
      <c r="M35" s="464">
        <v>2515754.2992893234</v>
      </c>
      <c r="N35" s="463">
        <v>6.2927376207296271E-2</v>
      </c>
      <c r="O35" s="462">
        <v>9696119.1169087887</v>
      </c>
      <c r="P35" s="462">
        <v>416670.07130070031</v>
      </c>
      <c r="Q35" s="463">
        <v>4.4902458028788672E-2</v>
      </c>
    </row>
    <row r="36" spans="1:17" x14ac:dyDescent="0.25">
      <c r="A36" s="478" t="s">
        <v>112</v>
      </c>
      <c r="B36" s="478" t="s">
        <v>444</v>
      </c>
      <c r="C36" s="248" t="s">
        <v>181</v>
      </c>
      <c r="D36" s="466">
        <v>272525.37464267813</v>
      </c>
      <c r="E36" s="466">
        <v>32199.481231775426</v>
      </c>
      <c r="F36" s="467">
        <v>0.13398257164375385</v>
      </c>
      <c r="G36" s="473">
        <v>0.13526291108743083</v>
      </c>
      <c r="H36" s="473">
        <v>1.4309837683536483E-2</v>
      </c>
      <c r="I36" s="474">
        <v>4.0017897891466676</v>
      </c>
      <c r="J36" s="474">
        <v>-0.26378253958713493</v>
      </c>
      <c r="K36" s="467">
        <v>-6.183989374889734E-2</v>
      </c>
      <c r="L36" s="468">
        <v>1090589.2615284396</v>
      </c>
      <c r="M36" s="468">
        <v>65461.780716663809</v>
      </c>
      <c r="N36" s="467">
        <v>6.3857209900202924E-2</v>
      </c>
      <c r="O36" s="466">
        <v>256947.8353894949</v>
      </c>
      <c r="P36" s="466">
        <v>412.77619985007914</v>
      </c>
      <c r="Q36" s="467">
        <v>1.6090440080742815E-3</v>
      </c>
    </row>
    <row r="37" spans="1:17" x14ac:dyDescent="0.25">
      <c r="A37" s="478" t="s">
        <v>112</v>
      </c>
      <c r="B37" s="478" t="s">
        <v>451</v>
      </c>
      <c r="C37" s="247" t="s">
        <v>44</v>
      </c>
      <c r="D37" s="462">
        <v>2316433256.1455865</v>
      </c>
      <c r="E37" s="462">
        <v>49841591.306355</v>
      </c>
      <c r="F37" s="463">
        <v>2.1989664957975677E-2</v>
      </c>
      <c r="G37" s="471">
        <v>100</v>
      </c>
      <c r="H37" s="471">
        <v>4.2632564145606011E-14</v>
      </c>
      <c r="I37" s="472">
        <v>2.4469015454740206</v>
      </c>
      <c r="J37" s="472">
        <v>5.9526295964548392E-2</v>
      </c>
      <c r="K37" s="463">
        <v>2.4933782813061793E-2</v>
      </c>
      <c r="L37" s="464">
        <v>5668084114.4500532</v>
      </c>
      <c r="M37" s="464">
        <v>256879273.06840324</v>
      </c>
      <c r="N37" s="463">
        <v>4.747173330123166E-2</v>
      </c>
      <c r="O37" s="462">
        <v>1291685967.3231127</v>
      </c>
      <c r="P37" s="462">
        <v>36503949.880714655</v>
      </c>
      <c r="Q37" s="463">
        <v>2.9082594694191329E-2</v>
      </c>
    </row>
    <row r="38" spans="1:17" x14ac:dyDescent="0.25">
      <c r="A38" s="478" t="s">
        <v>112</v>
      </c>
      <c r="B38" s="478" t="s">
        <v>451</v>
      </c>
      <c r="C38" s="248" t="s">
        <v>179</v>
      </c>
      <c r="D38" s="466">
        <v>2069837542.6793089</v>
      </c>
      <c r="E38" s="466">
        <v>38630018.76218152</v>
      </c>
      <c r="F38" s="467">
        <v>1.9018253087052673E-2</v>
      </c>
      <c r="G38" s="473">
        <v>89.354508151182429</v>
      </c>
      <c r="H38" s="473">
        <v>-0.26055376872449187</v>
      </c>
      <c r="I38" s="474">
        <v>2.4728141191269151</v>
      </c>
      <c r="J38" s="474">
        <v>6.8381218293903867E-2</v>
      </c>
      <c r="K38" s="467">
        <v>2.843964506982637E-2</v>
      </c>
      <c r="L38" s="468">
        <v>5118323499.8363533</v>
      </c>
      <c r="M38" s="468">
        <v>234421300.91045666</v>
      </c>
      <c r="N38" s="467">
        <v>4.7998770524522852E-2</v>
      </c>
      <c r="O38" s="466">
        <v>1169784257.8265438</v>
      </c>
      <c r="P38" s="466">
        <v>32060303.715920925</v>
      </c>
      <c r="Q38" s="467">
        <v>2.8179334363213772E-2</v>
      </c>
    </row>
    <row r="39" spans="1:17" x14ac:dyDescent="0.25">
      <c r="A39" s="478" t="s">
        <v>112</v>
      </c>
      <c r="B39" s="478" t="s">
        <v>451</v>
      </c>
      <c r="C39" s="247" t="s">
        <v>180</v>
      </c>
      <c r="D39" s="462">
        <v>243330494.46273717</v>
      </c>
      <c r="E39" s="462">
        <v>11101010.623669028</v>
      </c>
      <c r="F39" s="463">
        <v>4.7801900258977785E-2</v>
      </c>
      <c r="G39" s="471">
        <v>10.504532941632228</v>
      </c>
      <c r="H39" s="471">
        <v>0.25877551467460158</v>
      </c>
      <c r="I39" s="472">
        <v>2.203916290563074</v>
      </c>
      <c r="J39" s="472">
        <v>-9.257395856845374E-3</v>
      </c>
      <c r="K39" s="463">
        <v>-4.182860077204492E-3</v>
      </c>
      <c r="L39" s="464">
        <v>536280040.7371943</v>
      </c>
      <c r="M39" s="464">
        <v>22315857.893688798</v>
      </c>
      <c r="N39" s="463">
        <v>4.3419091521565513E-2</v>
      </c>
      <c r="O39" s="462">
        <v>118476340.50214034</v>
      </c>
      <c r="P39" s="462">
        <v>4428564.7241625786</v>
      </c>
      <c r="Q39" s="463">
        <v>3.8830785554151238E-2</v>
      </c>
    </row>
    <row r="40" spans="1:17" x14ac:dyDescent="0.25">
      <c r="A40" s="478" t="s">
        <v>112</v>
      </c>
      <c r="B40" s="478" t="s">
        <v>451</v>
      </c>
      <c r="C40" s="248" t="s">
        <v>181</v>
      </c>
      <c r="D40" s="466">
        <v>3265219.003534229</v>
      </c>
      <c r="E40" s="466">
        <v>110561.92050014064</v>
      </c>
      <c r="F40" s="467">
        <v>3.5047207220952302E-2</v>
      </c>
      <c r="G40" s="473">
        <v>0.14095890718506468</v>
      </c>
      <c r="H40" s="473">
        <v>1.7782540497393029E-3</v>
      </c>
      <c r="I40" s="474">
        <v>4.1285358997098625</v>
      </c>
      <c r="J40" s="474">
        <v>-9.9644616005335251E-2</v>
      </c>
      <c r="K40" s="467">
        <v>-2.3566783782049652E-2</v>
      </c>
      <c r="L40" s="468">
        <v>13480573.876505928</v>
      </c>
      <c r="M40" s="468">
        <v>142114.26425825432</v>
      </c>
      <c r="N40" s="467">
        <v>1.0654473484161679E-2</v>
      </c>
      <c r="O40" s="466">
        <v>3425368.9944286384</v>
      </c>
      <c r="P40" s="466">
        <v>15081.440631289966</v>
      </c>
      <c r="Q40" s="467">
        <v>4.4223369417915543E-3</v>
      </c>
    </row>
    <row r="41" spans="1:17" x14ac:dyDescent="0.25">
      <c r="A41" s="478" t="s">
        <v>112</v>
      </c>
      <c r="B41" s="478" t="s">
        <v>452</v>
      </c>
      <c r="C41" s="247" t="s">
        <v>44</v>
      </c>
      <c r="D41" s="462">
        <v>2316433256.1455865</v>
      </c>
      <c r="E41" s="462">
        <v>49841591.306355</v>
      </c>
      <c r="F41" s="463">
        <v>2.1989664957975677E-2</v>
      </c>
      <c r="G41" s="471">
        <v>100.00000000000004</v>
      </c>
      <c r="H41" s="471">
        <v>4.2632564145606011E-14</v>
      </c>
      <c r="I41" s="472">
        <v>2.4469015454740202</v>
      </c>
      <c r="J41" s="472">
        <v>5.9526295964548392E-2</v>
      </c>
      <c r="K41" s="463">
        <v>2.49337828130618E-2</v>
      </c>
      <c r="L41" s="464">
        <v>5668084114.4500523</v>
      </c>
      <c r="M41" s="464">
        <v>256879273.06840324</v>
      </c>
      <c r="N41" s="463">
        <v>4.7471733301231667E-2</v>
      </c>
      <c r="O41" s="462">
        <v>1291685967.3231137</v>
      </c>
      <c r="P41" s="462">
        <v>36503949.880715132</v>
      </c>
      <c r="Q41" s="463">
        <v>2.9082594694191697E-2</v>
      </c>
    </row>
    <row r="42" spans="1:17" x14ac:dyDescent="0.25">
      <c r="A42" s="478" t="s">
        <v>112</v>
      </c>
      <c r="B42" s="478" t="s">
        <v>452</v>
      </c>
      <c r="C42" s="248" t="s">
        <v>179</v>
      </c>
      <c r="D42" s="466">
        <v>2069837542.6793082</v>
      </c>
      <c r="E42" s="466">
        <v>38630018.762180805</v>
      </c>
      <c r="F42" s="467">
        <v>1.9018253087052319E-2</v>
      </c>
      <c r="G42" s="473">
        <v>89.354508151182443</v>
      </c>
      <c r="H42" s="473">
        <v>-0.2605537687245203</v>
      </c>
      <c r="I42" s="474">
        <v>2.4728141191269151</v>
      </c>
      <c r="J42" s="474">
        <v>6.8381218293904311E-2</v>
      </c>
      <c r="K42" s="467">
        <v>2.8439645069826561E-2</v>
      </c>
      <c r="L42" s="468">
        <v>5118323499.8363523</v>
      </c>
      <c r="M42" s="468">
        <v>234421300.91045666</v>
      </c>
      <c r="N42" s="467">
        <v>4.7998770524522859E-2</v>
      </c>
      <c r="O42" s="466">
        <v>1169784257.8265448</v>
      </c>
      <c r="P42" s="466">
        <v>32060303.715921402</v>
      </c>
      <c r="Q42" s="467">
        <v>2.8179334363214181E-2</v>
      </c>
    </row>
    <row r="43" spans="1:17" x14ac:dyDescent="0.25">
      <c r="A43" s="478" t="s">
        <v>112</v>
      </c>
      <c r="B43" s="478" t="s">
        <v>452</v>
      </c>
      <c r="C43" s="247" t="s">
        <v>180</v>
      </c>
      <c r="D43" s="462">
        <v>243330494.46273723</v>
      </c>
      <c r="E43" s="462">
        <v>11101010.623668969</v>
      </c>
      <c r="F43" s="463">
        <v>4.7801900258977501E-2</v>
      </c>
      <c r="G43" s="471">
        <v>10.504532941632235</v>
      </c>
      <c r="H43" s="471">
        <v>0.2587755146745998</v>
      </c>
      <c r="I43" s="472">
        <v>2.2039162905630727</v>
      </c>
      <c r="J43" s="472">
        <v>-9.2573958568462622E-3</v>
      </c>
      <c r="K43" s="463">
        <v>-4.1828600772048944E-3</v>
      </c>
      <c r="L43" s="464">
        <v>536280040.73719412</v>
      </c>
      <c r="M43" s="464">
        <v>22315857.89368844</v>
      </c>
      <c r="N43" s="463">
        <v>4.3419091521564805E-2</v>
      </c>
      <c r="O43" s="462">
        <v>118476340.50214031</v>
      </c>
      <c r="P43" s="462">
        <v>4428564.7241625637</v>
      </c>
      <c r="Q43" s="463">
        <v>3.8830785554151113E-2</v>
      </c>
    </row>
    <row r="44" spans="1:17" x14ac:dyDescent="0.25">
      <c r="A44" s="478" t="s">
        <v>112</v>
      </c>
      <c r="B44" s="478" t="s">
        <v>452</v>
      </c>
      <c r="C44" s="248" t="s">
        <v>181</v>
      </c>
      <c r="D44" s="466">
        <v>3265219.0035342281</v>
      </c>
      <c r="E44" s="466">
        <v>110561.92050014017</v>
      </c>
      <c r="F44" s="467">
        <v>3.5047207220952163E-2</v>
      </c>
      <c r="G44" s="473">
        <v>0.14095890718506471</v>
      </c>
      <c r="H44" s="473">
        <v>1.7782540497393029E-3</v>
      </c>
      <c r="I44" s="474">
        <v>4.1285358997098625</v>
      </c>
      <c r="J44" s="474">
        <v>-9.9644616005335251E-2</v>
      </c>
      <c r="K44" s="467">
        <v>-2.3566783782049652E-2</v>
      </c>
      <c r="L44" s="468">
        <v>13480573.876505926</v>
      </c>
      <c r="M44" s="468">
        <v>142114.26425825618</v>
      </c>
      <c r="N44" s="467">
        <v>1.0654473484161823E-2</v>
      </c>
      <c r="O44" s="466">
        <v>3425368.9944286384</v>
      </c>
      <c r="P44" s="466">
        <v>15081.440631289501</v>
      </c>
      <c r="Q44" s="467">
        <v>4.4223369417914172E-3</v>
      </c>
    </row>
    <row r="45" spans="1:17" x14ac:dyDescent="0.25">
      <c r="A45" s="478" t="s">
        <v>113</v>
      </c>
      <c r="B45" s="478" t="s">
        <v>444</v>
      </c>
      <c r="C45" s="247" t="s">
        <v>44</v>
      </c>
      <c r="D45" s="462">
        <v>1135127.0512360462</v>
      </c>
      <c r="E45" s="462">
        <v>-53887.97516661277</v>
      </c>
      <c r="F45" s="463">
        <v>-4.5321525775540238E-2</v>
      </c>
      <c r="G45" s="471">
        <v>99.999999999999957</v>
      </c>
      <c r="H45" s="471">
        <v>-1.4210854715202004E-14</v>
      </c>
      <c r="I45" s="472">
        <v>2.9250880206671939</v>
      </c>
      <c r="J45" s="472">
        <v>1.5606772857264417E-2</v>
      </c>
      <c r="K45" s="463">
        <v>5.3641084193315194E-3</v>
      </c>
      <c r="L45" s="464">
        <v>3320346.5395058347</v>
      </c>
      <c r="M45" s="464">
        <v>-139070.38317692978</v>
      </c>
      <c r="N45" s="463">
        <v>-4.0200526934198275E-2</v>
      </c>
      <c r="O45" s="462">
        <v>692020.52611577511</v>
      </c>
      <c r="P45" s="462">
        <v>-27312.891360567999</v>
      </c>
      <c r="Q45" s="463">
        <v>-3.7969724048676282E-2</v>
      </c>
    </row>
    <row r="46" spans="1:17" x14ac:dyDescent="0.25">
      <c r="A46" s="478" t="s">
        <v>113</v>
      </c>
      <c r="B46" s="478" t="s">
        <v>444</v>
      </c>
      <c r="C46" s="248" t="s">
        <v>179</v>
      </c>
      <c r="D46" s="466">
        <v>1130460.7551524776</v>
      </c>
      <c r="E46" s="466">
        <v>-32102.208385385107</v>
      </c>
      <c r="F46" s="467">
        <v>-2.7613307315152217E-2</v>
      </c>
      <c r="G46" s="473">
        <v>99.588918607966576</v>
      </c>
      <c r="H46" s="473">
        <v>1.8136224407538464</v>
      </c>
      <c r="I46" s="474">
        <v>2.9265856221403248</v>
      </c>
      <c r="J46" s="474">
        <v>1.5962911487511722E-2</v>
      </c>
      <c r="K46" s="467">
        <v>5.484362995275144E-3</v>
      </c>
      <c r="L46" s="468">
        <v>3308390.192423135</v>
      </c>
      <c r="M46" s="468">
        <v>-75391.971814006567</v>
      </c>
      <c r="N46" s="467">
        <v>-2.2280385720693501E-2</v>
      </c>
      <c r="O46" s="466">
        <v>689679.43444240093</v>
      </c>
      <c r="P46" s="466">
        <v>-16424.168470582576</v>
      </c>
      <c r="Q46" s="467">
        <v>-2.3260281356483326E-2</v>
      </c>
    </row>
    <row r="47" spans="1:17" x14ac:dyDescent="0.25">
      <c r="A47" s="478" t="s">
        <v>113</v>
      </c>
      <c r="B47" s="478" t="s">
        <v>444</v>
      </c>
      <c r="C47" s="247" t="s">
        <v>180</v>
      </c>
      <c r="D47" s="462">
        <v>4666.2960835695267</v>
      </c>
      <c r="E47" s="462">
        <v>-21785.756218227609</v>
      </c>
      <c r="F47" s="463">
        <v>-0.82359417597051621</v>
      </c>
      <c r="G47" s="471">
        <v>0.41108139203346167</v>
      </c>
      <c r="H47" s="471">
        <v>-1.8136215523714785</v>
      </c>
      <c r="I47" s="472">
        <v>2.5622778470485352</v>
      </c>
      <c r="J47" s="472">
        <v>-0.29703536172250944</v>
      </c>
      <c r="K47" s="463">
        <v>-0.1038834643267981</v>
      </c>
      <c r="L47" s="464">
        <v>11956.347082699538</v>
      </c>
      <c r="M47" s="464">
        <v>-63678.355462931526</v>
      </c>
      <c r="N47" s="463">
        <v>-0.84191982409812249</v>
      </c>
      <c r="O47" s="462">
        <v>2341.091673374176</v>
      </c>
      <c r="P47" s="462">
        <v>-10888.712889985671</v>
      </c>
      <c r="Q47" s="463">
        <v>-0.82304412267299354</v>
      </c>
    </row>
    <row r="48" spans="1:17" x14ac:dyDescent="0.25">
      <c r="A48" s="478" t="s">
        <v>113</v>
      </c>
      <c r="B48" s="478" t="s">
        <v>444</v>
      </c>
      <c r="C48" s="248" t="s">
        <v>181</v>
      </c>
      <c r="D48" s="465"/>
      <c r="E48" s="466">
        <v>-1.0562999763898552E-2</v>
      </c>
      <c r="F48" s="467">
        <v>-1</v>
      </c>
      <c r="G48" s="465"/>
      <c r="H48" s="473">
        <v>-8.8838236097458701E-7</v>
      </c>
      <c r="I48" s="465"/>
      <c r="J48" s="474">
        <v>-5.2920565406227356</v>
      </c>
      <c r="K48" s="467">
        <v>-1</v>
      </c>
      <c r="L48" s="465"/>
      <c r="M48" s="468">
        <v>-5.5899991989135742E-2</v>
      </c>
      <c r="N48" s="467">
        <v>-1</v>
      </c>
      <c r="O48" s="465"/>
      <c r="P48" s="466">
        <v>-9.9999997764825821E-3</v>
      </c>
      <c r="Q48" s="467">
        <v>-1</v>
      </c>
    </row>
    <row r="49" spans="1:17" x14ac:dyDescent="0.25">
      <c r="A49" s="478" t="s">
        <v>113</v>
      </c>
      <c r="B49" s="478" t="s">
        <v>451</v>
      </c>
      <c r="C49" s="247" t="s">
        <v>44</v>
      </c>
      <c r="D49" s="462">
        <v>12466331.994699026</v>
      </c>
      <c r="E49" s="462">
        <v>-1086050.8729643319</v>
      </c>
      <c r="F49" s="463">
        <v>-8.0137263208206869E-2</v>
      </c>
      <c r="G49" s="471">
        <v>100.00000000000001</v>
      </c>
      <c r="H49" s="471">
        <v>-2.8421709430404007E-14</v>
      </c>
      <c r="I49" s="472">
        <v>2.9387871864585109</v>
      </c>
      <c r="J49" s="472">
        <v>4.0518295657112624E-2</v>
      </c>
      <c r="K49" s="463">
        <v>1.3980171331138616E-2</v>
      </c>
      <c r="L49" s="464">
        <v>36635896.728159264</v>
      </c>
      <c r="M49" s="464">
        <v>-2642552.9334192872</v>
      </c>
      <c r="N49" s="463">
        <v>-6.7277424546727554E-2</v>
      </c>
      <c r="O49" s="462">
        <v>7317121.5363793783</v>
      </c>
      <c r="P49" s="462">
        <v>-724043.31500414573</v>
      </c>
      <c r="Q49" s="463">
        <v>-9.0042093202400933E-2</v>
      </c>
    </row>
    <row r="50" spans="1:17" x14ac:dyDescent="0.25">
      <c r="A50" s="478" t="s">
        <v>113</v>
      </c>
      <c r="B50" s="478" t="s">
        <v>451</v>
      </c>
      <c r="C50" s="248" t="s">
        <v>179</v>
      </c>
      <c r="D50" s="466">
        <v>12320277.374467175</v>
      </c>
      <c r="E50" s="466">
        <v>-912779.25916466862</v>
      </c>
      <c r="F50" s="467">
        <v>-6.897720492216726E-2</v>
      </c>
      <c r="G50" s="473">
        <v>98.828407423338675</v>
      </c>
      <c r="H50" s="473">
        <v>1.1846442353419349</v>
      </c>
      <c r="I50" s="474">
        <v>2.9398804346812057</v>
      </c>
      <c r="J50" s="474">
        <v>3.9467072631380162E-2</v>
      </c>
      <c r="K50" s="467">
        <v>1.3607395810467297E-2</v>
      </c>
      <c r="L50" s="468">
        <v>36220142.403041586</v>
      </c>
      <c r="M50" s="468">
        <v>-2161191.8779063001</v>
      </c>
      <c r="N50" s="467">
        <v>-5.6308409240975618E-2</v>
      </c>
      <c r="O50" s="466">
        <v>7244076.0971437264</v>
      </c>
      <c r="P50" s="466">
        <v>-637209.28945246618</v>
      </c>
      <c r="Q50" s="467">
        <v>-8.0850934612287553E-2</v>
      </c>
    </row>
    <row r="51" spans="1:17" x14ac:dyDescent="0.25">
      <c r="A51" s="478" t="s">
        <v>113</v>
      </c>
      <c r="B51" s="478" t="s">
        <v>451</v>
      </c>
      <c r="C51" s="247" t="s">
        <v>180</v>
      </c>
      <c r="D51" s="462">
        <v>146054.62023185476</v>
      </c>
      <c r="E51" s="462">
        <v>-173126.59268635747</v>
      </c>
      <c r="F51" s="463">
        <v>-0.54240846791543418</v>
      </c>
      <c r="G51" s="471">
        <v>1.1715925766613677</v>
      </c>
      <c r="H51" s="471">
        <v>-1.1835741570042979</v>
      </c>
      <c r="I51" s="472">
        <v>2.8465674311273723</v>
      </c>
      <c r="J51" s="472">
        <v>3.8053842826092144E-2</v>
      </c>
      <c r="K51" s="463">
        <v>1.354946010751149E-2</v>
      </c>
      <c r="L51" s="464">
        <v>415754.32511767471</v>
      </c>
      <c r="M51" s="464">
        <v>-480670.44849360845</v>
      </c>
      <c r="N51" s="463">
        <v>-0.53620834970591924</v>
      </c>
      <c r="O51" s="462">
        <v>73045.439235651429</v>
      </c>
      <c r="P51" s="462">
        <v>-86696.733955257892</v>
      </c>
      <c r="Q51" s="463">
        <v>-0.54272915050207715</v>
      </c>
    </row>
    <row r="52" spans="1:17" x14ac:dyDescent="0.25">
      <c r="A52" s="478" t="s">
        <v>113</v>
      </c>
      <c r="B52" s="478" t="s">
        <v>451</v>
      </c>
      <c r="C52" s="248" t="s">
        <v>181</v>
      </c>
      <c r="D52" s="465"/>
      <c r="E52" s="466">
        <v>-145.02111330052884</v>
      </c>
      <c r="F52" s="467">
        <v>-1</v>
      </c>
      <c r="G52" s="465"/>
      <c r="H52" s="473">
        <v>-1.0700783376372601E-3</v>
      </c>
      <c r="I52" s="465"/>
      <c r="J52" s="474">
        <v>-4.7621136237616017</v>
      </c>
      <c r="K52" s="467">
        <v>-1</v>
      </c>
      <c r="L52" s="465"/>
      <c r="M52" s="468">
        <v>-690.60701938152317</v>
      </c>
      <c r="N52" s="467">
        <v>-1</v>
      </c>
      <c r="O52" s="465"/>
      <c r="P52" s="466">
        <v>-137.29159642197192</v>
      </c>
      <c r="Q52" s="467">
        <v>-1</v>
      </c>
    </row>
    <row r="53" spans="1:17" x14ac:dyDescent="0.25">
      <c r="A53" s="478" t="s">
        <v>113</v>
      </c>
      <c r="B53" s="478" t="s">
        <v>452</v>
      </c>
      <c r="C53" s="247" t="s">
        <v>44</v>
      </c>
      <c r="D53" s="462">
        <v>12466331.994699029</v>
      </c>
      <c r="E53" s="462">
        <v>-1086050.8729643226</v>
      </c>
      <c r="F53" s="463">
        <v>-8.0137263208206216E-2</v>
      </c>
      <c r="G53" s="471">
        <v>100.00000000000007</v>
      </c>
      <c r="H53" s="471">
        <v>9.9475983006414026E-14</v>
      </c>
      <c r="I53" s="472">
        <v>2.9387871864585109</v>
      </c>
      <c r="J53" s="472">
        <v>4.0518295657112624E-2</v>
      </c>
      <c r="K53" s="463">
        <v>1.3980171331138616E-2</v>
      </c>
      <c r="L53" s="464">
        <v>36635896.728159279</v>
      </c>
      <c r="M53" s="464">
        <v>-2642552.9334192574</v>
      </c>
      <c r="N53" s="463">
        <v>-6.7277424546726819E-2</v>
      </c>
      <c r="O53" s="462">
        <v>7317121.536379382</v>
      </c>
      <c r="P53" s="462">
        <v>-724043.31500413828</v>
      </c>
      <c r="Q53" s="463">
        <v>-9.0042093202400045E-2</v>
      </c>
    </row>
    <row r="54" spans="1:17" x14ac:dyDescent="0.25">
      <c r="A54" s="478" t="s">
        <v>113</v>
      </c>
      <c r="B54" s="478" t="s">
        <v>452</v>
      </c>
      <c r="C54" s="248" t="s">
        <v>179</v>
      </c>
      <c r="D54" s="466">
        <v>12320277.374467172</v>
      </c>
      <c r="E54" s="466">
        <v>-912779.25916465931</v>
      </c>
      <c r="F54" s="467">
        <v>-6.8977204922166635E-2</v>
      </c>
      <c r="G54" s="473">
        <v>98.828407423338675</v>
      </c>
      <c r="H54" s="473">
        <v>1.1846442353420628</v>
      </c>
      <c r="I54" s="474">
        <v>2.939880434681208</v>
      </c>
      <c r="J54" s="474">
        <v>3.9467072631380606E-2</v>
      </c>
      <c r="K54" s="467">
        <v>1.3607395810467441E-2</v>
      </c>
      <c r="L54" s="468">
        <v>36220142.403041601</v>
      </c>
      <c r="M54" s="468">
        <v>-2161191.8779062703</v>
      </c>
      <c r="N54" s="467">
        <v>-5.6308409240974862E-2</v>
      </c>
      <c r="O54" s="466">
        <v>7244076.0971437301</v>
      </c>
      <c r="P54" s="466">
        <v>-637209.28945245873</v>
      </c>
      <c r="Q54" s="467">
        <v>-8.0850934612286637E-2</v>
      </c>
    </row>
    <row r="55" spans="1:17" x14ac:dyDescent="0.25">
      <c r="A55" s="478" t="s">
        <v>113</v>
      </c>
      <c r="B55" s="478" t="s">
        <v>452</v>
      </c>
      <c r="C55" s="247" t="s">
        <v>180</v>
      </c>
      <c r="D55" s="462">
        <v>146054.62023185479</v>
      </c>
      <c r="E55" s="462">
        <v>-173126.59268635744</v>
      </c>
      <c r="F55" s="463">
        <v>-0.54240846791543407</v>
      </c>
      <c r="G55" s="471">
        <v>1.171592576661368</v>
      </c>
      <c r="H55" s="471">
        <v>-1.1835741570042968</v>
      </c>
      <c r="I55" s="472">
        <v>2.8465674311273719</v>
      </c>
      <c r="J55" s="472">
        <v>3.8053842826092144E-2</v>
      </c>
      <c r="K55" s="463">
        <v>1.3549460107511492E-2</v>
      </c>
      <c r="L55" s="464">
        <v>415754.32511767477</v>
      </c>
      <c r="M55" s="464">
        <v>-480670.44849360827</v>
      </c>
      <c r="N55" s="463">
        <v>-0.53620834970591913</v>
      </c>
      <c r="O55" s="462">
        <v>73045.439235651429</v>
      </c>
      <c r="P55" s="462">
        <v>-86696.733955257863</v>
      </c>
      <c r="Q55" s="463">
        <v>-0.54272915050207704</v>
      </c>
    </row>
    <row r="56" spans="1:17" x14ac:dyDescent="0.25">
      <c r="A56" s="478" t="s">
        <v>113</v>
      </c>
      <c r="B56" s="478" t="s">
        <v>452</v>
      </c>
      <c r="C56" s="248" t="s">
        <v>181</v>
      </c>
      <c r="D56" s="465"/>
      <c r="E56" s="466">
        <v>-145.02111330052878</v>
      </c>
      <c r="F56" s="467">
        <v>-1</v>
      </c>
      <c r="G56" s="465"/>
      <c r="H56" s="473">
        <v>-1.0700783376372594E-3</v>
      </c>
      <c r="I56" s="465"/>
      <c r="J56" s="474">
        <v>-4.7621136237616035</v>
      </c>
      <c r="K56" s="467">
        <v>-1</v>
      </c>
      <c r="L56" s="465"/>
      <c r="M56" s="468">
        <v>-690.60701938152317</v>
      </c>
      <c r="N56" s="467">
        <v>-1</v>
      </c>
      <c r="O56" s="465"/>
      <c r="P56" s="466">
        <v>-137.29159642197192</v>
      </c>
      <c r="Q56" s="467">
        <v>-1</v>
      </c>
    </row>
    <row r="57" spans="1:17" x14ac:dyDescent="0.25">
      <c r="A57" s="478" t="s">
        <v>114</v>
      </c>
      <c r="B57" s="478" t="s">
        <v>444</v>
      </c>
      <c r="C57" s="247" t="s">
        <v>44</v>
      </c>
      <c r="D57" s="462">
        <v>2840605.7118864949</v>
      </c>
      <c r="E57" s="462">
        <v>-39328.072193971369</v>
      </c>
      <c r="F57" s="463">
        <v>-1.3655894594301731E-2</v>
      </c>
      <c r="G57" s="471">
        <v>99.999999999999957</v>
      </c>
      <c r="H57" s="471">
        <v>-2.8421709430404007E-14</v>
      </c>
      <c r="I57" s="472">
        <v>2.6844537098201249</v>
      </c>
      <c r="J57" s="472">
        <v>4.665561438789112E-2</v>
      </c>
      <c r="K57" s="463">
        <v>1.7687333412167796E-2</v>
      </c>
      <c r="L57" s="464">
        <v>7625474.5414099386</v>
      </c>
      <c r="M57" s="464">
        <v>28790.690791538917</v>
      </c>
      <c r="N57" s="463">
        <v>3.7899024571353252E-3</v>
      </c>
      <c r="O57" s="462">
        <v>1743329.7763346434</v>
      </c>
      <c r="P57" s="462">
        <v>-62008.820974102244</v>
      </c>
      <c r="Q57" s="463">
        <v>-3.4347474244742805E-2</v>
      </c>
    </row>
    <row r="58" spans="1:17" x14ac:dyDescent="0.25">
      <c r="A58" s="478" t="s">
        <v>114</v>
      </c>
      <c r="B58" s="478" t="s">
        <v>444</v>
      </c>
      <c r="C58" s="248" t="s">
        <v>179</v>
      </c>
      <c r="D58" s="466">
        <v>2831578.7154512545</v>
      </c>
      <c r="E58" s="466">
        <v>-41742.523852011189</v>
      </c>
      <c r="F58" s="467">
        <v>-1.4527621652959724E-2</v>
      </c>
      <c r="G58" s="473">
        <v>99.682215789489263</v>
      </c>
      <c r="H58" s="473">
        <v>-8.8176682249056171E-2</v>
      </c>
      <c r="I58" s="474">
        <v>2.6835711928958608</v>
      </c>
      <c r="J58" s="474">
        <v>4.6260946852917595E-2</v>
      </c>
      <c r="K58" s="467">
        <v>1.7540957466922278E-2</v>
      </c>
      <c r="L58" s="468">
        <v>7598743.0712020518</v>
      </c>
      <c r="M58" s="468">
        <v>20903.526614742354</v>
      </c>
      <c r="N58" s="467">
        <v>2.7585074204524826E-3</v>
      </c>
      <c r="O58" s="466">
        <v>1738567.0564908981</v>
      </c>
      <c r="P58" s="466">
        <v>-63317.03113864921</v>
      </c>
      <c r="Q58" s="467">
        <v>-3.5139347515935594E-2</v>
      </c>
    </row>
    <row r="59" spans="1:17" x14ac:dyDescent="0.25">
      <c r="A59" s="478" t="s">
        <v>114</v>
      </c>
      <c r="B59" s="478" t="s">
        <v>444</v>
      </c>
      <c r="C59" s="247" t="s">
        <v>180</v>
      </c>
      <c r="D59" s="462">
        <v>8848.4524329735759</v>
      </c>
      <c r="E59" s="462">
        <v>2239.751584295559</v>
      </c>
      <c r="F59" s="463">
        <v>0.3389095127136208</v>
      </c>
      <c r="G59" s="471">
        <v>0.31149879041456846</v>
      </c>
      <c r="H59" s="471">
        <v>8.2024734962001605E-2</v>
      </c>
      <c r="I59" s="472">
        <v>2.916160549894963</v>
      </c>
      <c r="J59" s="472">
        <v>6.7579596904760564E-2</v>
      </c>
      <c r="K59" s="463">
        <v>2.3723951686828892E-2</v>
      </c>
      <c r="L59" s="464">
        <v>25803.507912659647</v>
      </c>
      <c r="M59" s="464">
        <v>6978.088551105262</v>
      </c>
      <c r="N59" s="463">
        <v>0.3706737373062744</v>
      </c>
      <c r="O59" s="462">
        <v>4593.692103266716</v>
      </c>
      <c r="P59" s="462">
        <v>1142.8214740753174</v>
      </c>
      <c r="Q59" s="463">
        <v>0.33116902859470598</v>
      </c>
    </row>
    <row r="60" spans="1:17" x14ac:dyDescent="0.25">
      <c r="A60" s="478" t="s">
        <v>114</v>
      </c>
      <c r="B60" s="478" t="s">
        <v>444</v>
      </c>
      <c r="C60" s="248" t="s">
        <v>181</v>
      </c>
      <c r="D60" s="466">
        <v>178.54400226745605</v>
      </c>
      <c r="E60" s="466">
        <v>174.70007374520301</v>
      </c>
      <c r="F60" s="467">
        <v>45.44831485128821</v>
      </c>
      <c r="G60" s="473">
        <v>6.2854200961555435E-3</v>
      </c>
      <c r="H60" s="473">
        <v>6.151947287040928E-3</v>
      </c>
      <c r="I60" s="474">
        <v>5.1973871059358139</v>
      </c>
      <c r="J60" s="474">
        <v>0.28401022436807732</v>
      </c>
      <c r="K60" s="467">
        <v>5.7803468208092498E-2</v>
      </c>
      <c r="L60" s="468">
        <v>927.96229522705073</v>
      </c>
      <c r="M60" s="468">
        <v>909.07562569141385</v>
      </c>
      <c r="N60" s="467">
        <v>48.133188542114119</v>
      </c>
      <c r="O60" s="466">
        <v>169.02774047851563</v>
      </c>
      <c r="P60" s="466">
        <v>165.38869047164917</v>
      </c>
      <c r="Q60" s="467">
        <v>45.44831485128821</v>
      </c>
    </row>
    <row r="61" spans="1:17" x14ac:dyDescent="0.25">
      <c r="A61" s="478" t="s">
        <v>114</v>
      </c>
      <c r="B61" s="478" t="s">
        <v>451</v>
      </c>
      <c r="C61" s="247" t="s">
        <v>44</v>
      </c>
      <c r="D61" s="462">
        <v>34301392.623651609</v>
      </c>
      <c r="E61" s="462">
        <v>-1388523.5497870743</v>
      </c>
      <c r="F61" s="463">
        <v>-3.8905206250398755E-2</v>
      </c>
      <c r="G61" s="471">
        <v>100.00000000000007</v>
      </c>
      <c r="H61" s="471">
        <v>7.1054273576010019E-14</v>
      </c>
      <c r="I61" s="472">
        <v>2.6402756865645687</v>
      </c>
      <c r="J61" s="472">
        <v>4.3608609934354892E-2</v>
      </c>
      <c r="K61" s="463">
        <v>1.6794070493991599E-2</v>
      </c>
      <c r="L61" s="464">
        <v>90565132.959532589</v>
      </c>
      <c r="M61" s="464">
        <v>-2109697.3357278258</v>
      </c>
      <c r="N61" s="463">
        <v>-2.2764512532759611E-2</v>
      </c>
      <c r="O61" s="462">
        <v>21201881.089194506</v>
      </c>
      <c r="P61" s="462">
        <v>-1475451.8425900191</v>
      </c>
      <c r="Q61" s="463">
        <v>-6.5062846985944597E-2</v>
      </c>
    </row>
    <row r="62" spans="1:17" x14ac:dyDescent="0.25">
      <c r="A62" s="478" t="s">
        <v>114</v>
      </c>
      <c r="B62" s="478" t="s">
        <v>451</v>
      </c>
      <c r="C62" s="248" t="s">
        <v>179</v>
      </c>
      <c r="D62" s="466">
        <v>34176659.955933802</v>
      </c>
      <c r="E62" s="466">
        <v>-1436297.5161954314</v>
      </c>
      <c r="F62" s="467">
        <v>-4.0330756503991011E-2</v>
      </c>
      <c r="G62" s="473">
        <v>99.636362671666632</v>
      </c>
      <c r="H62" s="473">
        <v>-0.1480058291293318</v>
      </c>
      <c r="I62" s="474">
        <v>2.6395088389731138</v>
      </c>
      <c r="J62" s="474">
        <v>4.3169837544041911E-2</v>
      </c>
      <c r="K62" s="467">
        <v>1.6627196032675415E-2</v>
      </c>
      <c r="L62" s="468">
        <v>90209596.040265739</v>
      </c>
      <c r="M62" s="468">
        <v>-2253714.400858283</v>
      </c>
      <c r="N62" s="467">
        <v>-2.4374147865853613E-2</v>
      </c>
      <c r="O62" s="466">
        <v>21138562.214171838</v>
      </c>
      <c r="P62" s="466">
        <v>-1498960.0751872696</v>
      </c>
      <c r="Q62" s="467">
        <v>-6.6215730503857484E-2</v>
      </c>
    </row>
    <row r="63" spans="1:17" x14ac:dyDescent="0.25">
      <c r="A63" s="478" t="s">
        <v>114</v>
      </c>
      <c r="B63" s="478" t="s">
        <v>451</v>
      </c>
      <c r="C63" s="247" t="s">
        <v>180</v>
      </c>
      <c r="D63" s="462">
        <v>123664.06915047222</v>
      </c>
      <c r="E63" s="462">
        <v>46740.839758286806</v>
      </c>
      <c r="F63" s="463">
        <v>0.6076297124758413</v>
      </c>
      <c r="G63" s="471">
        <v>0.36052200710125992</v>
      </c>
      <c r="H63" s="471">
        <v>0.14498989708349086</v>
      </c>
      <c r="I63" s="472">
        <v>2.8301280991116635</v>
      </c>
      <c r="J63" s="472">
        <v>8.2017171846505921E-2</v>
      </c>
      <c r="K63" s="463">
        <v>2.9844927667503979E-2</v>
      </c>
      <c r="L63" s="464">
        <v>349985.15695323923</v>
      </c>
      <c r="M63" s="464">
        <v>138591.58970005016</v>
      </c>
      <c r="N63" s="463">
        <v>0.65560930496081293</v>
      </c>
      <c r="O63" s="462">
        <v>62307.17788662378</v>
      </c>
      <c r="P63" s="462">
        <v>22523.004144925515</v>
      </c>
      <c r="Q63" s="463">
        <v>0.56612974523884319</v>
      </c>
    </row>
    <row r="64" spans="1:17" x14ac:dyDescent="0.25">
      <c r="A64" s="478" t="s">
        <v>114</v>
      </c>
      <c r="B64" s="478" t="s">
        <v>451</v>
      </c>
      <c r="C64" s="248" t="s">
        <v>181</v>
      </c>
      <c r="D64" s="466">
        <v>1068.5985673250439</v>
      </c>
      <c r="E64" s="466">
        <v>1033.1266500617864</v>
      </c>
      <c r="F64" s="467">
        <v>29.125199024184656</v>
      </c>
      <c r="G64" s="473">
        <v>3.1153212321421053E-3</v>
      </c>
      <c r="H64" s="473">
        <v>3.0159320458776205E-3</v>
      </c>
      <c r="I64" s="474">
        <v>5.1953675434123481</v>
      </c>
      <c r="J64" s="474">
        <v>1.6351742147128276</v>
      </c>
      <c r="K64" s="467">
        <v>0.45929365732229199</v>
      </c>
      <c r="L64" s="468">
        <v>5551.762313617468</v>
      </c>
      <c r="M64" s="468">
        <v>5425.4754304206372</v>
      </c>
      <c r="N64" s="467">
        <v>42.961511861564361</v>
      </c>
      <c r="O64" s="466">
        <v>1011.6971360445023</v>
      </c>
      <c r="P64" s="466">
        <v>985.22845232486725</v>
      </c>
      <c r="Q64" s="467">
        <v>37.222419624667801</v>
      </c>
    </row>
    <row r="65" spans="1:17" x14ac:dyDescent="0.25">
      <c r="A65" s="478" t="s">
        <v>114</v>
      </c>
      <c r="B65" s="478" t="s">
        <v>452</v>
      </c>
      <c r="C65" s="247" t="s">
        <v>44</v>
      </c>
      <c r="D65" s="462">
        <v>34301392.623651594</v>
      </c>
      <c r="E65" s="462">
        <v>-1388523.5497870892</v>
      </c>
      <c r="F65" s="463">
        <v>-3.8905206250399171E-2</v>
      </c>
      <c r="G65" s="471">
        <v>99.999999999999986</v>
      </c>
      <c r="H65" s="471">
        <v>1.4210854715202004E-14</v>
      </c>
      <c r="I65" s="472">
        <v>2.6402756865645673</v>
      </c>
      <c r="J65" s="472">
        <v>4.3608609934354892E-2</v>
      </c>
      <c r="K65" s="463">
        <v>1.6794070493991606E-2</v>
      </c>
      <c r="L65" s="464">
        <v>90565132.959532499</v>
      </c>
      <c r="M65" s="464">
        <v>-2109697.3357278705</v>
      </c>
      <c r="N65" s="463">
        <v>-2.2764512532760104E-2</v>
      </c>
      <c r="O65" s="462">
        <v>21201881.089194506</v>
      </c>
      <c r="P65" s="462">
        <v>-1475451.8425900228</v>
      </c>
      <c r="Q65" s="463">
        <v>-6.506284698594475E-2</v>
      </c>
    </row>
    <row r="66" spans="1:17" x14ac:dyDescent="0.25">
      <c r="A66" s="478" t="s">
        <v>114</v>
      </c>
      <c r="B66" s="478" t="s">
        <v>452</v>
      </c>
      <c r="C66" s="248" t="s">
        <v>179</v>
      </c>
      <c r="D66" s="466">
        <v>34176659.955933794</v>
      </c>
      <c r="E66" s="466">
        <v>-1436297.5161954388</v>
      </c>
      <c r="F66" s="467">
        <v>-4.0330756503991219E-2</v>
      </c>
      <c r="G66" s="473">
        <v>99.636362671666575</v>
      </c>
      <c r="H66" s="473">
        <v>-0.14800582912937443</v>
      </c>
      <c r="I66" s="474">
        <v>2.6395088389731116</v>
      </c>
      <c r="J66" s="474">
        <v>4.3169837544041023E-2</v>
      </c>
      <c r="K66" s="467">
        <v>1.6627196032675082E-2</v>
      </c>
      <c r="L66" s="468">
        <v>90209596.04026565</v>
      </c>
      <c r="M66" s="468">
        <v>-2253714.4008583277</v>
      </c>
      <c r="N66" s="467">
        <v>-2.4374147865854106E-2</v>
      </c>
      <c r="O66" s="466">
        <v>21138562.214171838</v>
      </c>
      <c r="P66" s="466">
        <v>-1498960.0751872733</v>
      </c>
      <c r="Q66" s="467">
        <v>-6.6215730503857637E-2</v>
      </c>
    </row>
    <row r="67" spans="1:17" x14ac:dyDescent="0.25">
      <c r="A67" s="478" t="s">
        <v>114</v>
      </c>
      <c r="B67" s="478" t="s">
        <v>452</v>
      </c>
      <c r="C67" s="247" t="s">
        <v>180</v>
      </c>
      <c r="D67" s="462">
        <v>123664.06915047222</v>
      </c>
      <c r="E67" s="462">
        <v>46740.83975828682</v>
      </c>
      <c r="F67" s="463">
        <v>0.60762971247584152</v>
      </c>
      <c r="G67" s="471">
        <v>0.36052200710125981</v>
      </c>
      <c r="H67" s="471">
        <v>0.14498989708349086</v>
      </c>
      <c r="I67" s="472">
        <v>2.8301280991116635</v>
      </c>
      <c r="J67" s="472">
        <v>8.2017171846505477E-2</v>
      </c>
      <c r="K67" s="463">
        <v>2.9844927667503813E-2</v>
      </c>
      <c r="L67" s="464">
        <v>349985.15695323923</v>
      </c>
      <c r="M67" s="464">
        <v>138591.58970005016</v>
      </c>
      <c r="N67" s="463">
        <v>0.65560930496081293</v>
      </c>
      <c r="O67" s="462">
        <v>62307.17788662378</v>
      </c>
      <c r="P67" s="462">
        <v>22523.004144925515</v>
      </c>
      <c r="Q67" s="463">
        <v>0.56612974523884319</v>
      </c>
    </row>
    <row r="68" spans="1:17" x14ac:dyDescent="0.25">
      <c r="A68" s="478" t="s">
        <v>114</v>
      </c>
      <c r="B68" s="478" t="s">
        <v>452</v>
      </c>
      <c r="C68" s="248" t="s">
        <v>181</v>
      </c>
      <c r="D68" s="466">
        <v>1068.5985673250439</v>
      </c>
      <c r="E68" s="466">
        <v>1033.1266500617864</v>
      </c>
      <c r="F68" s="467">
        <v>29.125199024184656</v>
      </c>
      <c r="G68" s="473">
        <v>3.115321232142104E-3</v>
      </c>
      <c r="H68" s="473">
        <v>3.0159320458776192E-3</v>
      </c>
      <c r="I68" s="474">
        <v>5.1953675434123481</v>
      </c>
      <c r="J68" s="474">
        <v>1.6351742147128276</v>
      </c>
      <c r="K68" s="467">
        <v>0.45929365732229199</v>
      </c>
      <c r="L68" s="468">
        <v>5551.762313617468</v>
      </c>
      <c r="M68" s="468">
        <v>5425.4754304206372</v>
      </c>
      <c r="N68" s="467">
        <v>42.961511861564361</v>
      </c>
      <c r="O68" s="466">
        <v>1011.6971360445023</v>
      </c>
      <c r="P68" s="466">
        <v>985.22845232486725</v>
      </c>
      <c r="Q68" s="467">
        <v>37.222419624667801</v>
      </c>
    </row>
    <row r="69" spans="1:17" x14ac:dyDescent="0.25">
      <c r="A69" s="478" t="s">
        <v>115</v>
      </c>
      <c r="B69" s="478" t="s">
        <v>444</v>
      </c>
      <c r="C69" s="247" t="s">
        <v>44</v>
      </c>
      <c r="D69" s="462">
        <v>163684548.58999828</v>
      </c>
      <c r="E69" s="462">
        <v>8265440.4306335151</v>
      </c>
      <c r="F69" s="463">
        <v>5.318162308690022E-2</v>
      </c>
      <c r="G69" s="471">
        <v>99.999999999999872</v>
      </c>
      <c r="H69" s="471">
        <v>-1.8474111129762605E-13</v>
      </c>
      <c r="I69" s="472">
        <v>2.109524337639916</v>
      </c>
      <c r="J69" s="472">
        <v>0.11496000303749399</v>
      </c>
      <c r="K69" s="463">
        <v>5.7636648286107574E-2</v>
      </c>
      <c r="L69" s="464">
        <v>345296538.94620478</v>
      </c>
      <c r="M69" s="464">
        <v>35303128.895819545</v>
      </c>
      <c r="N69" s="463">
        <v>0.11388348187815185</v>
      </c>
      <c r="O69" s="462">
        <v>75649863.962871075</v>
      </c>
      <c r="P69" s="462">
        <v>4022139.3843360543</v>
      </c>
      <c r="Q69" s="463">
        <v>5.6153387644277977E-2</v>
      </c>
    </row>
    <row r="70" spans="1:17" x14ac:dyDescent="0.25">
      <c r="A70" s="478" t="s">
        <v>115</v>
      </c>
      <c r="B70" s="478" t="s">
        <v>444</v>
      </c>
      <c r="C70" s="248" t="s">
        <v>179</v>
      </c>
      <c r="D70" s="466">
        <v>152933258.5557642</v>
      </c>
      <c r="E70" s="466">
        <v>7576745.5513374507</v>
      </c>
      <c r="F70" s="467">
        <v>5.212525668599869E-2</v>
      </c>
      <c r="G70" s="473">
        <v>93.431701326211055</v>
      </c>
      <c r="H70" s="473">
        <v>-9.3808326939267772E-2</v>
      </c>
      <c r="I70" s="474">
        <v>2.1182320637519592</v>
      </c>
      <c r="J70" s="474">
        <v>0.12539324872047963</v>
      </c>
      <c r="K70" s="467">
        <v>6.2921922121683932E-2</v>
      </c>
      <c r="L70" s="468">
        <v>323948131.88688838</v>
      </c>
      <c r="M70" s="468">
        <v>34276030.754038751</v>
      </c>
      <c r="N70" s="467">
        <v>0.11832700014945192</v>
      </c>
      <c r="O70" s="466">
        <v>70439652.824570775</v>
      </c>
      <c r="P70" s="466">
        <v>3720260.1439966485</v>
      </c>
      <c r="Q70" s="467">
        <v>5.5759802278293691E-2</v>
      </c>
    </row>
    <row r="71" spans="1:17" x14ac:dyDescent="0.25">
      <c r="A71" s="478" t="s">
        <v>115</v>
      </c>
      <c r="B71" s="478" t="s">
        <v>444</v>
      </c>
      <c r="C71" s="247" t="s">
        <v>180</v>
      </c>
      <c r="D71" s="462">
        <v>10689348.253571438</v>
      </c>
      <c r="E71" s="462">
        <v>675802.62598531321</v>
      </c>
      <c r="F71" s="463">
        <v>6.7488844722847968E-2</v>
      </c>
      <c r="G71" s="471">
        <v>6.5304565065248816</v>
      </c>
      <c r="H71" s="471">
        <v>8.7525681495073115E-2</v>
      </c>
      <c r="I71" s="472">
        <v>1.9752770004723577</v>
      </c>
      <c r="J71" s="472">
        <v>-3.4984602624571037E-2</v>
      </c>
      <c r="K71" s="463">
        <v>-1.740300992202963E-2</v>
      </c>
      <c r="L71" s="464">
        <v>21114423.755319025</v>
      </c>
      <c r="M71" s="464">
        <v>984577.46932350099</v>
      </c>
      <c r="N71" s="463">
        <v>4.8911325766480315E-2</v>
      </c>
      <c r="O71" s="462">
        <v>5152422.1690685153</v>
      </c>
      <c r="P71" s="462">
        <v>291847.85139697231</v>
      </c>
      <c r="Q71" s="463">
        <v>6.0043902700120007E-2</v>
      </c>
    </row>
    <row r="72" spans="1:17" x14ac:dyDescent="0.25">
      <c r="A72" s="478" t="s">
        <v>115</v>
      </c>
      <c r="B72" s="478" t="s">
        <v>444</v>
      </c>
      <c r="C72" s="248" t="s">
        <v>181</v>
      </c>
      <c r="D72" s="466">
        <v>61941.780663789556</v>
      </c>
      <c r="E72" s="466">
        <v>12892.253310882392</v>
      </c>
      <c r="F72" s="467">
        <v>0.26284154010544747</v>
      </c>
      <c r="G72" s="473">
        <v>3.7842167264634741E-2</v>
      </c>
      <c r="H72" s="473">
        <v>6.2826454440536861E-3</v>
      </c>
      <c r="I72" s="474">
        <v>3.7774713850651027</v>
      </c>
      <c r="J72" s="474">
        <v>-0.12598379325927045</v>
      </c>
      <c r="K72" s="467">
        <v>-3.2274942968181133E-2</v>
      </c>
      <c r="L72" s="468">
        <v>233983.30399744393</v>
      </c>
      <c r="M72" s="468">
        <v>42520.672457375476</v>
      </c>
      <c r="N72" s="467">
        <v>0.22208340142069413</v>
      </c>
      <c r="O72" s="466">
        <v>57788.969231784344</v>
      </c>
      <c r="P72" s="466">
        <v>10031.388942420483</v>
      </c>
      <c r="Q72" s="467">
        <v>0.21004809878641575</v>
      </c>
    </row>
    <row r="73" spans="1:17" x14ac:dyDescent="0.25">
      <c r="A73" s="478" t="s">
        <v>115</v>
      </c>
      <c r="B73" s="478" t="s">
        <v>451</v>
      </c>
      <c r="C73" s="247" t="s">
        <v>44</v>
      </c>
      <c r="D73" s="462">
        <v>1863126818.7434473</v>
      </c>
      <c r="E73" s="462">
        <v>104729296.69808602</v>
      </c>
      <c r="F73" s="463">
        <v>5.9559511080444029E-2</v>
      </c>
      <c r="G73" s="471">
        <v>100.00000000000016</v>
      </c>
      <c r="H73" s="471">
        <v>7.1054273576010019E-14</v>
      </c>
      <c r="I73" s="472">
        <v>2.0476410969454371</v>
      </c>
      <c r="J73" s="472">
        <v>8.4499342570488967E-2</v>
      </c>
      <c r="K73" s="463">
        <v>4.3042914441699616E-2</v>
      </c>
      <c r="L73" s="464">
        <v>3815015042.8802948</v>
      </c>
      <c r="M73" s="464">
        <v>363031446.56360292</v>
      </c>
      <c r="N73" s="463">
        <v>0.10516604046176867</v>
      </c>
      <c r="O73" s="462">
        <v>843500776.6485877</v>
      </c>
      <c r="P73" s="462">
        <v>46760055.537888527</v>
      </c>
      <c r="Q73" s="463">
        <v>5.8689174908372332E-2</v>
      </c>
    </row>
    <row r="74" spans="1:17" x14ac:dyDescent="0.25">
      <c r="A74" s="478" t="s">
        <v>115</v>
      </c>
      <c r="B74" s="478" t="s">
        <v>451</v>
      </c>
      <c r="C74" s="248" t="s">
        <v>179</v>
      </c>
      <c r="D74" s="466">
        <v>1729342928.866509</v>
      </c>
      <c r="E74" s="466">
        <v>99595236.230649471</v>
      </c>
      <c r="F74" s="467">
        <v>6.1110831253621781E-2</v>
      </c>
      <c r="G74" s="473">
        <v>92.81938896853174</v>
      </c>
      <c r="H74" s="473">
        <v>0.13569985936236151</v>
      </c>
      <c r="I74" s="474">
        <v>2.0519563863800885</v>
      </c>
      <c r="J74" s="474">
        <v>9.3162648872237241E-2</v>
      </c>
      <c r="K74" s="467">
        <v>4.7561234798905838E-2</v>
      </c>
      <c r="L74" s="468">
        <v>3548536267.1288805</v>
      </c>
      <c r="M74" s="468">
        <v>356196693.07588863</v>
      </c>
      <c r="N74" s="467">
        <v>0.11157857264653759</v>
      </c>
      <c r="O74" s="466">
        <v>778382631.97838628</v>
      </c>
      <c r="P74" s="466">
        <v>43783623.970170379</v>
      </c>
      <c r="Q74" s="467">
        <v>5.9602073366372819E-2</v>
      </c>
    </row>
    <row r="75" spans="1:17" x14ac:dyDescent="0.25">
      <c r="A75" s="478" t="s">
        <v>115</v>
      </c>
      <c r="B75" s="478" t="s">
        <v>451</v>
      </c>
      <c r="C75" s="247" t="s">
        <v>180</v>
      </c>
      <c r="D75" s="462">
        <v>133060175.9616973</v>
      </c>
      <c r="E75" s="462">
        <v>5647979.8362517804</v>
      </c>
      <c r="F75" s="463">
        <v>4.4328408174449642E-2</v>
      </c>
      <c r="G75" s="471">
        <v>7.1417669813500702</v>
      </c>
      <c r="H75" s="471">
        <v>-0.1041597518291395</v>
      </c>
      <c r="I75" s="472">
        <v>1.9820418174045837</v>
      </c>
      <c r="J75" s="472">
        <v>-1.8195283710357391E-2</v>
      </c>
      <c r="K75" s="463">
        <v>-9.0965634525103332E-3</v>
      </c>
      <c r="L75" s="464">
        <v>263730832.98729622</v>
      </c>
      <c r="M75" s="464">
        <v>8876231.1626467705</v>
      </c>
      <c r="N75" s="463">
        <v>3.4828608544231768E-2</v>
      </c>
      <c r="O75" s="462">
        <v>64409207.59492097</v>
      </c>
      <c r="P75" s="462">
        <v>3475608.063352339</v>
      </c>
      <c r="Q75" s="463">
        <v>5.7039270452940945E-2</v>
      </c>
    </row>
    <row r="76" spans="1:17" x14ac:dyDescent="0.25">
      <c r="A76" s="478" t="s">
        <v>115</v>
      </c>
      <c r="B76" s="478" t="s">
        <v>451</v>
      </c>
      <c r="C76" s="248" t="s">
        <v>181</v>
      </c>
      <c r="D76" s="466">
        <v>723713.91524247464</v>
      </c>
      <c r="E76" s="466">
        <v>-513919.36882073351</v>
      </c>
      <c r="F76" s="467">
        <v>-0.41524365532050989</v>
      </c>
      <c r="G76" s="473">
        <v>3.884405011842252E-2</v>
      </c>
      <c r="H76" s="473">
        <v>-3.1540107533460364E-2</v>
      </c>
      <c r="I76" s="474">
        <v>3.7970014203721276</v>
      </c>
      <c r="J76" s="474">
        <v>-7.2820521817462236E-2</v>
      </c>
      <c r="K76" s="467">
        <v>-1.8817538094856E-2</v>
      </c>
      <c r="L76" s="468">
        <v>2747942.7641187496</v>
      </c>
      <c r="M76" s="468">
        <v>-2041477.6749332147</v>
      </c>
      <c r="N76" s="467">
        <v>-0.42624733011272492</v>
      </c>
      <c r="O76" s="466">
        <v>708937.07528043771</v>
      </c>
      <c r="P76" s="466">
        <v>-499176.49563425453</v>
      </c>
      <c r="Q76" s="467">
        <v>-0.4131867298339475</v>
      </c>
    </row>
    <row r="77" spans="1:17" x14ac:dyDescent="0.25">
      <c r="A77" s="478" t="s">
        <v>115</v>
      </c>
      <c r="B77" s="478" t="s">
        <v>452</v>
      </c>
      <c r="C77" s="247" t="s">
        <v>44</v>
      </c>
      <c r="D77" s="462">
        <v>1863126818.7434468</v>
      </c>
      <c r="E77" s="462">
        <v>104729296.69808602</v>
      </c>
      <c r="F77" s="463">
        <v>5.955951108044405E-2</v>
      </c>
      <c r="G77" s="471">
        <v>99.999999999999957</v>
      </c>
      <c r="H77" s="471">
        <v>4.2632564145606011E-14</v>
      </c>
      <c r="I77" s="472">
        <v>2.0476410969454371</v>
      </c>
      <c r="J77" s="472">
        <v>8.4499342570486302E-2</v>
      </c>
      <c r="K77" s="463">
        <v>4.3042914441698193E-2</v>
      </c>
      <c r="L77" s="464">
        <v>3815015042.8802943</v>
      </c>
      <c r="M77" s="464">
        <v>363031446.56359863</v>
      </c>
      <c r="N77" s="463">
        <v>0.10516604046176731</v>
      </c>
      <c r="O77" s="462">
        <v>843500776.64858818</v>
      </c>
      <c r="P77" s="462">
        <v>46760055.537889004</v>
      </c>
      <c r="Q77" s="463">
        <v>5.8689174908372936E-2</v>
      </c>
    </row>
    <row r="78" spans="1:17" x14ac:dyDescent="0.25">
      <c r="A78" s="478" t="s">
        <v>115</v>
      </c>
      <c r="B78" s="478" t="s">
        <v>452</v>
      </c>
      <c r="C78" s="248" t="s">
        <v>179</v>
      </c>
      <c r="D78" s="466">
        <v>1729342928.8665068</v>
      </c>
      <c r="E78" s="466">
        <v>99595236.230648041</v>
      </c>
      <c r="F78" s="467">
        <v>6.1110831253620934E-2</v>
      </c>
      <c r="G78" s="473">
        <v>92.81938896853147</v>
      </c>
      <c r="H78" s="473">
        <v>0.13569985936224782</v>
      </c>
      <c r="I78" s="474">
        <v>2.0519563863800911</v>
      </c>
      <c r="J78" s="474">
        <v>9.3162648872237463E-2</v>
      </c>
      <c r="K78" s="467">
        <v>4.7561234798905894E-2</v>
      </c>
      <c r="L78" s="468">
        <v>3548536267.12888</v>
      </c>
      <c r="M78" s="468">
        <v>356196693.0758853</v>
      </c>
      <c r="N78" s="467">
        <v>0.11157857264653645</v>
      </c>
      <c r="O78" s="466">
        <v>778382631.97838676</v>
      </c>
      <c r="P78" s="466">
        <v>43783623.970170856</v>
      </c>
      <c r="Q78" s="467">
        <v>5.9602073366373472E-2</v>
      </c>
    </row>
    <row r="79" spans="1:17" x14ac:dyDescent="0.25">
      <c r="A79" s="478" t="s">
        <v>115</v>
      </c>
      <c r="B79" s="478" t="s">
        <v>452</v>
      </c>
      <c r="C79" s="247" t="s">
        <v>180</v>
      </c>
      <c r="D79" s="462">
        <v>133060175.9616973</v>
      </c>
      <c r="E79" s="462">
        <v>5647979.836251989</v>
      </c>
      <c r="F79" s="463">
        <v>4.4328408174451356E-2</v>
      </c>
      <c r="G79" s="471">
        <v>7.1417669813500577</v>
      </c>
      <c r="H79" s="471">
        <v>-0.10415975182913062</v>
      </c>
      <c r="I79" s="472">
        <v>1.9820418174045842</v>
      </c>
      <c r="J79" s="472">
        <v>-1.8195283710359167E-2</v>
      </c>
      <c r="K79" s="463">
        <v>-9.096563452511211E-3</v>
      </c>
      <c r="L79" s="464">
        <v>263730832.98729628</v>
      </c>
      <c r="M79" s="464">
        <v>8876231.1626469493</v>
      </c>
      <c r="N79" s="463">
        <v>3.4828608544232482E-2</v>
      </c>
      <c r="O79" s="462">
        <v>64409207.594920851</v>
      </c>
      <c r="P79" s="462">
        <v>3475608.0633522347</v>
      </c>
      <c r="Q79" s="463">
        <v>5.7039270452939252E-2</v>
      </c>
    </row>
    <row r="80" spans="1:17" x14ac:dyDescent="0.25">
      <c r="A80" s="478" t="s">
        <v>115</v>
      </c>
      <c r="B80" s="478" t="s">
        <v>452</v>
      </c>
      <c r="C80" s="248" t="s">
        <v>181</v>
      </c>
      <c r="D80" s="466">
        <v>723713.91524247464</v>
      </c>
      <c r="E80" s="466">
        <v>-513919.36882073304</v>
      </c>
      <c r="F80" s="467">
        <v>-0.41524365532050966</v>
      </c>
      <c r="G80" s="473">
        <v>3.884405011842245E-2</v>
      </c>
      <c r="H80" s="473">
        <v>-3.1540107533460308E-2</v>
      </c>
      <c r="I80" s="474">
        <v>3.7970014203721298</v>
      </c>
      <c r="J80" s="474">
        <v>-7.2820521817455131E-2</v>
      </c>
      <c r="K80" s="467">
        <v>-1.8817538094854185E-2</v>
      </c>
      <c r="L80" s="468">
        <v>2747942.7641187515</v>
      </c>
      <c r="M80" s="468">
        <v>-2041477.6749332054</v>
      </c>
      <c r="N80" s="467">
        <v>-0.42624733011272364</v>
      </c>
      <c r="O80" s="466">
        <v>708937.07528043678</v>
      </c>
      <c r="P80" s="466">
        <v>-499176.49563425593</v>
      </c>
      <c r="Q80" s="467">
        <v>-0.4131867298339485</v>
      </c>
    </row>
  </sheetData>
  <mergeCells count="24">
    <mergeCell ref="A69:A80"/>
    <mergeCell ref="B69:B72"/>
    <mergeCell ref="B73:B76"/>
    <mergeCell ref="B77:B80"/>
    <mergeCell ref="A45:A56"/>
    <mergeCell ref="B45:B48"/>
    <mergeCell ref="B49:B52"/>
    <mergeCell ref="B53:B56"/>
    <mergeCell ref="A57:A68"/>
    <mergeCell ref="B57:B60"/>
    <mergeCell ref="B61:B64"/>
    <mergeCell ref="B65:B68"/>
    <mergeCell ref="A33:A44"/>
    <mergeCell ref="B33:B36"/>
    <mergeCell ref="B37:B40"/>
    <mergeCell ref="B41:B44"/>
    <mergeCell ref="A9:A20"/>
    <mergeCell ref="B9:B12"/>
    <mergeCell ref="B13:B16"/>
    <mergeCell ref="B17:B20"/>
    <mergeCell ref="A21:A32"/>
    <mergeCell ref="B21:B24"/>
    <mergeCell ref="B25:B28"/>
    <mergeCell ref="B29:B32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8:R62"/>
  <sheetViews>
    <sheetView topLeftCell="A7" zoomScale="80" zoomScaleNormal="80" workbookViewId="0">
      <selection activeCell="E9" sqref="E9:R62"/>
    </sheetView>
  </sheetViews>
  <sheetFormatPr defaultRowHeight="12.5" x14ac:dyDescent="0.25"/>
  <cols>
    <col min="1" max="1" width="30.7265625" bestFit="1" customWidth="1"/>
    <col min="2" max="2" width="40.36328125" bestFit="1" customWidth="1"/>
    <col min="3" max="3" width="23.7265625" bestFit="1" customWidth="1"/>
    <col min="4" max="4" width="16.6328125" bestFit="1" customWidth="1"/>
    <col min="5" max="5" width="13" bestFit="1" customWidth="1"/>
    <col min="6" max="7" width="12.6328125" bestFit="1" customWidth="1"/>
    <col min="8" max="8" width="12.81640625" bestFit="1" customWidth="1"/>
    <col min="9" max="9" width="17.54296875" bestFit="1" customWidth="1"/>
    <col min="10" max="10" width="7.36328125" bestFit="1" customWidth="1"/>
    <col min="11" max="11" width="13.453125" bestFit="1" customWidth="1"/>
    <col min="12" max="12" width="12.54296875" bestFit="1" customWidth="1"/>
    <col min="13" max="13" width="14.1796875" bestFit="1" customWidth="1"/>
    <col min="14" max="14" width="11.453125" bestFit="1" customWidth="1"/>
    <col min="15" max="15" width="11.36328125" bestFit="1" customWidth="1"/>
    <col min="16" max="16" width="11.453125" bestFit="1" customWidth="1"/>
    <col min="17" max="17" width="9.90625" bestFit="1" customWidth="1"/>
    <col min="18" max="18" width="9.81640625" bestFit="1" customWidth="1"/>
    <col min="19" max="100" width="9.1796875" customWidth="1"/>
  </cols>
  <sheetData>
    <row r="8" spans="1:18" ht="37.5" x14ac:dyDescent="0.25">
      <c r="A8" s="246" t="s">
        <v>2</v>
      </c>
      <c r="B8" s="246" t="s">
        <v>10</v>
      </c>
      <c r="C8" s="246" t="s">
        <v>9</v>
      </c>
      <c r="D8" s="246" t="s">
        <v>16</v>
      </c>
      <c r="E8" s="246" t="s">
        <v>43</v>
      </c>
      <c r="F8" s="246" t="s">
        <v>47</v>
      </c>
      <c r="G8" s="246" t="s">
        <v>48</v>
      </c>
      <c r="H8" s="246" t="s">
        <v>101</v>
      </c>
      <c r="I8" s="246" t="s">
        <v>102</v>
      </c>
      <c r="J8" s="246" t="s">
        <v>103</v>
      </c>
      <c r="K8" s="246" t="s">
        <v>104</v>
      </c>
      <c r="L8" s="246" t="s">
        <v>105</v>
      </c>
      <c r="M8" s="246" t="s">
        <v>49</v>
      </c>
      <c r="N8" s="246" t="s">
        <v>50</v>
      </c>
      <c r="O8" s="246" t="s">
        <v>51</v>
      </c>
      <c r="P8" s="246" t="s">
        <v>106</v>
      </c>
      <c r="Q8" s="246" t="s">
        <v>107</v>
      </c>
      <c r="R8" s="246" t="s">
        <v>108</v>
      </c>
    </row>
    <row r="9" spans="1:18" x14ac:dyDescent="0.25">
      <c r="A9" s="478" t="s">
        <v>109</v>
      </c>
      <c r="B9" s="478" t="s">
        <v>473</v>
      </c>
      <c r="C9" s="478" t="s">
        <v>136</v>
      </c>
      <c r="D9" s="247" t="s">
        <v>44</v>
      </c>
      <c r="E9" s="462">
        <v>171453938.96342114</v>
      </c>
      <c r="F9" s="462">
        <v>25394.537283658981</v>
      </c>
      <c r="G9" s="463">
        <v>1.481348241546821E-4</v>
      </c>
      <c r="H9" s="471">
        <v>46.447042131791051</v>
      </c>
      <c r="I9" s="471">
        <v>-1.4137540708707093</v>
      </c>
      <c r="J9" s="472">
        <v>1.8938532141747191</v>
      </c>
      <c r="K9" s="472">
        <v>2.9842065191153955E-2</v>
      </c>
      <c r="L9" s="463">
        <v>1.6009595869330859E-2</v>
      </c>
      <c r="M9" s="464">
        <v>324708593.3887912</v>
      </c>
      <c r="N9" s="464">
        <v>5163875.324446559</v>
      </c>
      <c r="O9" s="463">
        <v>1.616010227215442E-2</v>
      </c>
      <c r="P9" s="462">
        <v>72988773.765837908</v>
      </c>
      <c r="Q9" s="462">
        <v>108746.04571388662</v>
      </c>
      <c r="R9" s="463">
        <v>1.492124099231909E-3</v>
      </c>
    </row>
    <row r="10" spans="1:18" x14ac:dyDescent="0.25">
      <c r="A10" s="478" t="s">
        <v>109</v>
      </c>
      <c r="B10" s="478" t="s">
        <v>473</v>
      </c>
      <c r="C10" s="478" t="s">
        <v>136</v>
      </c>
      <c r="D10" s="248" t="s">
        <v>471</v>
      </c>
      <c r="E10" s="466">
        <v>166508818.20267579</v>
      </c>
      <c r="F10" s="466">
        <v>-144387.62735638022</v>
      </c>
      <c r="G10" s="467">
        <v>-8.6639573860727067E-4</v>
      </c>
      <c r="H10" s="473">
        <v>45.107404012598366</v>
      </c>
      <c r="I10" s="473">
        <v>-1.4201748538724743</v>
      </c>
      <c r="J10" s="474">
        <v>1.8431721145731732</v>
      </c>
      <c r="K10" s="474">
        <v>2.6079453650946105E-2</v>
      </c>
      <c r="L10" s="467">
        <v>1.4352297057713077E-2</v>
      </c>
      <c r="M10" s="468">
        <v>306904410.54170603</v>
      </c>
      <c r="N10" s="468">
        <v>4080093.3087932467</v>
      </c>
      <c r="O10" s="467">
        <v>1.3473466550095792E-2</v>
      </c>
      <c r="P10" s="466">
        <v>70177436.273493946</v>
      </c>
      <c r="Q10" s="466">
        <v>148730.39008313417</v>
      </c>
      <c r="R10" s="467">
        <v>2.1238489017739669E-3</v>
      </c>
    </row>
    <row r="11" spans="1:18" x14ac:dyDescent="0.25">
      <c r="A11" s="478" t="s">
        <v>109</v>
      </c>
      <c r="B11" s="478" t="s">
        <v>473</v>
      </c>
      <c r="C11" s="478" t="s">
        <v>136</v>
      </c>
      <c r="D11" s="247" t="s">
        <v>472</v>
      </c>
      <c r="E11" s="462">
        <v>4945120.7607443966</v>
      </c>
      <c r="F11" s="462">
        <v>169782.16464000009</v>
      </c>
      <c r="G11" s="463">
        <v>3.5553953132978718E-2</v>
      </c>
      <c r="H11" s="471">
        <v>1.3396381191924207</v>
      </c>
      <c r="I11" s="471">
        <v>6.4207830017595224E-3</v>
      </c>
      <c r="J11" s="472">
        <v>3.6003535016615138</v>
      </c>
      <c r="K11" s="472">
        <v>9.8947162627883056E-2</v>
      </c>
      <c r="L11" s="463">
        <v>2.8259263006644334E-2</v>
      </c>
      <c r="M11" s="464">
        <v>17804182.847085137</v>
      </c>
      <c r="N11" s="464">
        <v>1083782.0156532433</v>
      </c>
      <c r="O11" s="463">
        <v>6.4817944652133724E-2</v>
      </c>
      <c r="P11" s="462">
        <v>2811337.4923439622</v>
      </c>
      <c r="Q11" s="462">
        <v>-39984.344369260594</v>
      </c>
      <c r="R11" s="463">
        <v>-1.4023090573090608E-2</v>
      </c>
    </row>
    <row r="12" spans="1:18" x14ac:dyDescent="0.25">
      <c r="A12" s="478" t="s">
        <v>109</v>
      </c>
      <c r="B12" s="478" t="s">
        <v>474</v>
      </c>
      <c r="C12" s="478" t="s">
        <v>136</v>
      </c>
      <c r="D12" s="248" t="s">
        <v>44</v>
      </c>
      <c r="E12" s="462">
        <v>2072506390.2707484</v>
      </c>
      <c r="F12" s="462">
        <v>28946163.793886185</v>
      </c>
      <c r="G12" s="463">
        <v>1.416457583136169E-2</v>
      </c>
      <c r="H12" s="471">
        <v>49.037994414733234</v>
      </c>
      <c r="I12" s="471">
        <v>-1.1201822508852572</v>
      </c>
      <c r="J12" s="472">
        <v>1.9176857611971851</v>
      </c>
      <c r="K12" s="472">
        <v>2.5550232868555511E-2</v>
      </c>
      <c r="L12" s="463">
        <v>1.3503384131856911E-2</v>
      </c>
      <c r="M12" s="464">
        <v>3974415994.6123905</v>
      </c>
      <c r="N12" s="464">
        <v>107723085.81621885</v>
      </c>
      <c r="O12" s="463">
        <v>2.7859229671734285E-2</v>
      </c>
      <c r="P12" s="462">
        <v>880188081.73594606</v>
      </c>
      <c r="Q12" s="462">
        <v>15474664.806509256</v>
      </c>
      <c r="R12" s="463">
        <v>1.7895714931149304E-2</v>
      </c>
    </row>
    <row r="13" spans="1:18" x14ac:dyDescent="0.25">
      <c r="A13" s="478" t="s">
        <v>109</v>
      </c>
      <c r="B13" s="478" t="s">
        <v>474</v>
      </c>
      <c r="C13" s="478" t="s">
        <v>136</v>
      </c>
      <c r="D13" s="247" t="s">
        <v>471</v>
      </c>
      <c r="E13" s="466">
        <v>2006420053.6589756</v>
      </c>
      <c r="F13" s="466">
        <v>26665382.616525412</v>
      </c>
      <c r="G13" s="467">
        <v>1.3469033818460251E-2</v>
      </c>
      <c r="H13" s="473">
        <v>47.474312188771592</v>
      </c>
      <c r="I13" s="473">
        <v>-1.1177886253684974</v>
      </c>
      <c r="J13" s="474">
        <v>1.8674571393514452</v>
      </c>
      <c r="K13" s="474">
        <v>2.4188533041185512E-2</v>
      </c>
      <c r="L13" s="467">
        <v>1.3122630613019885E-2</v>
      </c>
      <c r="M13" s="468">
        <v>3746903453.7433639</v>
      </c>
      <c r="N13" s="468">
        <v>97683820.414720058</v>
      </c>
      <c r="O13" s="467">
        <v>2.676841358699409E-2</v>
      </c>
      <c r="P13" s="466">
        <v>843349300.82794392</v>
      </c>
      <c r="Q13" s="466">
        <v>15847484.515661836</v>
      </c>
      <c r="R13" s="467">
        <v>1.9150996654346102E-2</v>
      </c>
    </row>
    <row r="14" spans="1:18" x14ac:dyDescent="0.25">
      <c r="A14" s="478" t="s">
        <v>109</v>
      </c>
      <c r="B14" s="478" t="s">
        <v>474</v>
      </c>
      <c r="C14" s="478" t="s">
        <v>136</v>
      </c>
      <c r="D14" s="248" t="s">
        <v>472</v>
      </c>
      <c r="E14" s="462">
        <v>66086336.611859888</v>
      </c>
      <c r="F14" s="462">
        <v>2280781.1773676574</v>
      </c>
      <c r="G14" s="463">
        <v>3.5745808681334743E-2</v>
      </c>
      <c r="H14" s="471">
        <v>1.5636822259637042</v>
      </c>
      <c r="I14" s="471">
        <v>-2.3936255166683296E-3</v>
      </c>
      <c r="J14" s="472">
        <v>3.4426562665330462</v>
      </c>
      <c r="K14" s="472">
        <v>3.4281024179665387E-2</v>
      </c>
      <c r="L14" s="463">
        <v>1.0057878532175749E-2</v>
      </c>
      <c r="M14" s="464">
        <v>227512540.86903173</v>
      </c>
      <c r="N14" s="464">
        <v>10039265.401502192</v>
      </c>
      <c r="O14" s="463">
        <v>4.616321421526174E-2</v>
      </c>
      <c r="P14" s="462">
        <v>36838780.908002049</v>
      </c>
      <c r="Q14" s="462">
        <v>-372819.70915257186</v>
      </c>
      <c r="R14" s="463">
        <v>-1.0018910849556448E-2</v>
      </c>
    </row>
    <row r="15" spans="1:18" x14ac:dyDescent="0.25">
      <c r="A15" s="478" t="s">
        <v>109</v>
      </c>
      <c r="B15" s="478" t="s">
        <v>475</v>
      </c>
      <c r="C15" s="478" t="s">
        <v>136</v>
      </c>
      <c r="D15" s="247" t="s">
        <v>44</v>
      </c>
      <c r="E15" s="462">
        <v>2072506390.2707484</v>
      </c>
      <c r="F15" s="462">
        <v>28946163.793885708</v>
      </c>
      <c r="G15" s="463">
        <v>1.4164575831361454E-2</v>
      </c>
      <c r="H15" s="471">
        <v>49.037994414733227</v>
      </c>
      <c r="I15" s="471">
        <v>-1.1201822508852572</v>
      </c>
      <c r="J15" s="472">
        <v>1.9176857611971838</v>
      </c>
      <c r="K15" s="472">
        <v>2.5550232868553735E-2</v>
      </c>
      <c r="L15" s="463">
        <v>1.3503384131855969E-2</v>
      </c>
      <c r="M15" s="464">
        <v>3974415994.6123877</v>
      </c>
      <c r="N15" s="464">
        <v>107723085.81621408</v>
      </c>
      <c r="O15" s="463">
        <v>2.7859229671733036E-2</v>
      </c>
      <c r="P15" s="462">
        <v>880188081.73594594</v>
      </c>
      <c r="Q15" s="462">
        <v>15474664.806509376</v>
      </c>
      <c r="R15" s="463">
        <v>1.7895714931149449E-2</v>
      </c>
    </row>
    <row r="16" spans="1:18" x14ac:dyDescent="0.25">
      <c r="A16" s="478" t="s">
        <v>109</v>
      </c>
      <c r="B16" s="478" t="s">
        <v>475</v>
      </c>
      <c r="C16" s="478" t="s">
        <v>136</v>
      </c>
      <c r="D16" s="248" t="s">
        <v>471</v>
      </c>
      <c r="E16" s="466">
        <v>2006420053.6589766</v>
      </c>
      <c r="F16" s="466">
        <v>26665382.616526365</v>
      </c>
      <c r="G16" s="467">
        <v>1.3469033818460733E-2</v>
      </c>
      <c r="H16" s="473">
        <v>47.474312188771606</v>
      </c>
      <c r="I16" s="473">
        <v>-1.1177886253684619</v>
      </c>
      <c r="J16" s="474">
        <v>1.8674571393514434</v>
      </c>
      <c r="K16" s="474">
        <v>2.4188533041181737E-2</v>
      </c>
      <c r="L16" s="467">
        <v>1.3122630613017822E-2</v>
      </c>
      <c r="M16" s="468">
        <v>3746903453.7433619</v>
      </c>
      <c r="N16" s="468">
        <v>97683820.414714336</v>
      </c>
      <c r="O16" s="467">
        <v>2.6768413586992494E-2</v>
      </c>
      <c r="P16" s="466">
        <v>843349300.82794356</v>
      </c>
      <c r="Q16" s="466">
        <v>15847484.515661478</v>
      </c>
      <c r="R16" s="467">
        <v>1.9150996654345668E-2</v>
      </c>
    </row>
    <row r="17" spans="1:18" x14ac:dyDescent="0.25">
      <c r="A17" s="478" t="s">
        <v>109</v>
      </c>
      <c r="B17" s="478" t="s">
        <v>475</v>
      </c>
      <c r="C17" s="478" t="s">
        <v>136</v>
      </c>
      <c r="D17" s="247" t="s">
        <v>472</v>
      </c>
      <c r="E17" s="462">
        <v>66086336.611859888</v>
      </c>
      <c r="F17" s="462">
        <v>2280781.17736765</v>
      </c>
      <c r="G17" s="463">
        <v>3.5745808681334618E-2</v>
      </c>
      <c r="H17" s="471">
        <v>1.563682225963704</v>
      </c>
      <c r="I17" s="471">
        <v>-2.3936255166683296E-3</v>
      </c>
      <c r="J17" s="472">
        <v>3.4426562665330471</v>
      </c>
      <c r="K17" s="472">
        <v>3.428102417966894E-2</v>
      </c>
      <c r="L17" s="463">
        <v>1.00578785321768E-2</v>
      </c>
      <c r="M17" s="464">
        <v>227512540.86903179</v>
      </c>
      <c r="N17" s="464">
        <v>10039265.401502401</v>
      </c>
      <c r="O17" s="463">
        <v>4.6163214215262732E-2</v>
      </c>
      <c r="P17" s="462">
        <v>36838780.908002071</v>
      </c>
      <c r="Q17" s="462">
        <v>-372819.70915254205</v>
      </c>
      <c r="R17" s="463">
        <v>-1.0018910849555649E-2</v>
      </c>
    </row>
    <row r="18" spans="1:18" x14ac:dyDescent="0.25">
      <c r="A18" s="478" t="s">
        <v>111</v>
      </c>
      <c r="B18" s="478" t="s">
        <v>473</v>
      </c>
      <c r="C18" s="478" t="s">
        <v>136</v>
      </c>
      <c r="D18" s="248" t="s">
        <v>44</v>
      </c>
      <c r="E18" s="462">
        <v>170264080.83663979</v>
      </c>
      <c r="F18" s="462">
        <v>-38197.157917112112</v>
      </c>
      <c r="G18" s="463">
        <v>-2.2429035223083126E-4</v>
      </c>
      <c r="H18" s="471">
        <v>46.482401108324659</v>
      </c>
      <c r="I18" s="471">
        <v>-1.4493468693966065</v>
      </c>
      <c r="J18" s="472">
        <v>1.8873352197696067</v>
      </c>
      <c r="K18" s="472">
        <v>2.9084194025323473E-2</v>
      </c>
      <c r="L18" s="463">
        <v>1.5651380584425837E-2</v>
      </c>
      <c r="M18" s="464">
        <v>321345396.42468965</v>
      </c>
      <c r="N18" s="464">
        <v>4881013.6547161937</v>
      </c>
      <c r="O18" s="463">
        <v>1.54235797785308E-2</v>
      </c>
      <c r="P18" s="462">
        <v>72269134.718042731</v>
      </c>
      <c r="Q18" s="462">
        <v>69425.656265407801</v>
      </c>
      <c r="R18" s="463">
        <v>9.6157806129113464E-4</v>
      </c>
    </row>
    <row r="19" spans="1:18" x14ac:dyDescent="0.25">
      <c r="A19" s="478" t="s">
        <v>111</v>
      </c>
      <c r="B19" s="478" t="s">
        <v>473</v>
      </c>
      <c r="C19" s="478" t="s">
        <v>136</v>
      </c>
      <c r="D19" s="247" t="s">
        <v>471</v>
      </c>
      <c r="E19" s="466">
        <v>165324788.22456917</v>
      </c>
      <c r="F19" s="466">
        <v>-204957.77128657699</v>
      </c>
      <c r="G19" s="467">
        <v>-1.2381929909546794E-3</v>
      </c>
      <c r="H19" s="473">
        <v>45.133965318124538</v>
      </c>
      <c r="I19" s="473">
        <v>-1.454548713045142</v>
      </c>
      <c r="J19" s="474">
        <v>1.8361582238606877</v>
      </c>
      <c r="K19" s="474">
        <v>2.5263571852662148E-2</v>
      </c>
      <c r="L19" s="467">
        <v>1.3950878823706518E-2</v>
      </c>
      <c r="M19" s="468">
        <v>303562469.50656927</v>
      </c>
      <c r="N19" s="468">
        <v>3805537.7344272137</v>
      </c>
      <c r="O19" s="467">
        <v>1.2695411952374679E-2</v>
      </c>
      <c r="P19" s="466">
        <v>69463220.091612041</v>
      </c>
      <c r="Q19" s="466">
        <v>112335.94486284256</v>
      </c>
      <c r="R19" s="467">
        <v>1.6198199380578232E-3</v>
      </c>
    </row>
    <row r="20" spans="1:18" x14ac:dyDescent="0.25">
      <c r="A20" s="478" t="s">
        <v>111</v>
      </c>
      <c r="B20" s="478" t="s">
        <v>473</v>
      </c>
      <c r="C20" s="478" t="s">
        <v>136</v>
      </c>
      <c r="D20" s="248" t="s">
        <v>472</v>
      </c>
      <c r="E20" s="462">
        <v>4939292.6120697083</v>
      </c>
      <c r="F20" s="462">
        <v>166760.61336949654</v>
      </c>
      <c r="G20" s="463">
        <v>3.4941748617906263E-2</v>
      </c>
      <c r="H20" s="471">
        <v>1.3484357901998694</v>
      </c>
      <c r="I20" s="471">
        <v>5.2018436485481434E-3</v>
      </c>
      <c r="J20" s="472">
        <v>3.6002983250406757</v>
      </c>
      <c r="K20" s="472">
        <v>9.9546312821211735E-2</v>
      </c>
      <c r="L20" s="463">
        <v>2.8435693951968835E-2</v>
      </c>
      <c r="M20" s="464">
        <v>17782926.918120354</v>
      </c>
      <c r="N20" s="464">
        <v>1075475.9202888086</v>
      </c>
      <c r="O20" s="463">
        <v>6.4371035439720531E-2</v>
      </c>
      <c r="P20" s="462">
        <v>2805914.6264306903</v>
      </c>
      <c r="Q20" s="462">
        <v>-42910.288597425446</v>
      </c>
      <c r="R20" s="463">
        <v>-1.5062452020503322E-2</v>
      </c>
    </row>
    <row r="21" spans="1:18" x14ac:dyDescent="0.25">
      <c r="A21" s="478" t="s">
        <v>111</v>
      </c>
      <c r="B21" s="478" t="s">
        <v>474</v>
      </c>
      <c r="C21" s="478" t="s">
        <v>136</v>
      </c>
      <c r="D21" s="247" t="s">
        <v>44</v>
      </c>
      <c r="E21" s="462">
        <v>2058549426.3056693</v>
      </c>
      <c r="F21" s="462">
        <v>28597707.631667376</v>
      </c>
      <c r="G21" s="463">
        <v>1.4087875769945834E-2</v>
      </c>
      <c r="H21" s="471">
        <v>49.106314253516402</v>
      </c>
      <c r="I21" s="471">
        <v>-1.1581607707812793</v>
      </c>
      <c r="J21" s="472">
        <v>1.9115939536341977</v>
      </c>
      <c r="K21" s="472">
        <v>2.5607133131587911E-2</v>
      </c>
      <c r="L21" s="463">
        <v>1.3577577983691152E-2</v>
      </c>
      <c r="M21" s="464">
        <v>3935110636.5830641</v>
      </c>
      <c r="N21" s="464">
        <v>106648448.90727472</v>
      </c>
      <c r="O21" s="463">
        <v>2.7856732985527967E-2</v>
      </c>
      <c r="P21" s="462">
        <v>871642283.68247259</v>
      </c>
      <c r="Q21" s="462">
        <v>15627844.248945594</v>
      </c>
      <c r="R21" s="463">
        <v>1.8256519433582707E-2</v>
      </c>
    </row>
    <row r="22" spans="1:18" x14ac:dyDescent="0.25">
      <c r="A22" s="478" t="s">
        <v>111</v>
      </c>
      <c r="B22" s="478" t="s">
        <v>474</v>
      </c>
      <c r="C22" s="478" t="s">
        <v>136</v>
      </c>
      <c r="D22" s="248" t="s">
        <v>471</v>
      </c>
      <c r="E22" s="466">
        <v>1992528381.1260719</v>
      </c>
      <c r="F22" s="466">
        <v>26326247.901595116</v>
      </c>
      <c r="G22" s="467">
        <v>1.338939036670728E-2</v>
      </c>
      <c r="H22" s="473">
        <v>47.531394482096005</v>
      </c>
      <c r="I22" s="473">
        <v>-1.1545506608456293</v>
      </c>
      <c r="J22" s="474">
        <v>1.8608537199004624</v>
      </c>
      <c r="K22" s="474">
        <v>2.4224545807856046E-2</v>
      </c>
      <c r="L22" s="467">
        <v>1.3189677126752751E-2</v>
      </c>
      <c r="M22" s="468">
        <v>3707803850.0256972</v>
      </c>
      <c r="N22" s="468">
        <v>96619649.982505322</v>
      </c>
      <c r="O22" s="467">
        <v>2.6755669229320867E-2</v>
      </c>
      <c r="P22" s="466">
        <v>834847823.02824581</v>
      </c>
      <c r="Q22" s="466">
        <v>16007187.055133462</v>
      </c>
      <c r="R22" s="467">
        <v>1.9548598777233958E-2</v>
      </c>
    </row>
    <row r="23" spans="1:18" x14ac:dyDescent="0.25">
      <c r="A23" s="478" t="s">
        <v>111</v>
      </c>
      <c r="B23" s="478" t="s">
        <v>474</v>
      </c>
      <c r="C23" s="478" t="s">
        <v>136</v>
      </c>
      <c r="D23" s="247" t="s">
        <v>472</v>
      </c>
      <c r="E23" s="462">
        <v>66021045.179687336</v>
      </c>
      <c r="F23" s="462">
        <v>2271459.7300792336</v>
      </c>
      <c r="G23" s="463">
        <v>3.5630972563339192E-2</v>
      </c>
      <c r="H23" s="471">
        <v>1.5749197714225425</v>
      </c>
      <c r="I23" s="471">
        <v>-3.6101099355645427E-3</v>
      </c>
      <c r="J23" s="472">
        <v>3.4429443814274241</v>
      </c>
      <c r="K23" s="472">
        <v>3.4640059129575906E-2</v>
      </c>
      <c r="L23" s="463">
        <v>1.0163429040931969E-2</v>
      </c>
      <c r="M23" s="464">
        <v>227306786.55737063</v>
      </c>
      <c r="N23" s="464">
        <v>10028798.924775332</v>
      </c>
      <c r="O23" s="463">
        <v>4.6156534465578075E-2</v>
      </c>
      <c r="P23" s="462">
        <v>36794460.654226616</v>
      </c>
      <c r="Q23" s="462">
        <v>-379342.8061876446</v>
      </c>
      <c r="R23" s="463">
        <v>-1.0204573405882456E-2</v>
      </c>
    </row>
    <row r="24" spans="1:18" x14ac:dyDescent="0.25">
      <c r="A24" s="478" t="s">
        <v>111</v>
      </c>
      <c r="B24" s="478" t="s">
        <v>475</v>
      </c>
      <c r="C24" s="478" t="s">
        <v>136</v>
      </c>
      <c r="D24" s="248" t="s">
        <v>44</v>
      </c>
      <c r="E24" s="462">
        <v>2058549426.3056695</v>
      </c>
      <c r="F24" s="462">
        <v>28597707.631666899</v>
      </c>
      <c r="G24" s="463">
        <v>1.4087875769945595E-2</v>
      </c>
      <c r="H24" s="471">
        <v>49.106314253516409</v>
      </c>
      <c r="I24" s="471">
        <v>-1.1581607707813077</v>
      </c>
      <c r="J24" s="472">
        <v>1.9115939536341964</v>
      </c>
      <c r="K24" s="472">
        <v>2.5607133131587245E-2</v>
      </c>
      <c r="L24" s="463">
        <v>1.3577577983690803E-2</v>
      </c>
      <c r="M24" s="464">
        <v>3935110636.5830617</v>
      </c>
      <c r="N24" s="464">
        <v>106648448.90727234</v>
      </c>
      <c r="O24" s="463">
        <v>2.7856732985527342E-2</v>
      </c>
      <c r="P24" s="462">
        <v>871642283.68247294</v>
      </c>
      <c r="Q24" s="462">
        <v>15627844.248945951</v>
      </c>
      <c r="R24" s="463">
        <v>1.8256519433583127E-2</v>
      </c>
    </row>
    <row r="25" spans="1:18" x14ac:dyDescent="0.25">
      <c r="A25" s="478" t="s">
        <v>111</v>
      </c>
      <c r="B25" s="478" t="s">
        <v>475</v>
      </c>
      <c r="C25" s="478" t="s">
        <v>136</v>
      </c>
      <c r="D25" s="247" t="s">
        <v>471</v>
      </c>
      <c r="E25" s="466">
        <v>1992528381.1260719</v>
      </c>
      <c r="F25" s="466">
        <v>26326247.901595354</v>
      </c>
      <c r="G25" s="467">
        <v>1.3389390366707403E-2</v>
      </c>
      <c r="H25" s="473">
        <v>47.531394482096005</v>
      </c>
      <c r="I25" s="473">
        <v>-1.1545506608456364</v>
      </c>
      <c r="J25" s="474">
        <v>1.8608537199004613</v>
      </c>
      <c r="K25" s="474">
        <v>2.4224545807854048E-2</v>
      </c>
      <c r="L25" s="467">
        <v>1.3189677126751656E-2</v>
      </c>
      <c r="M25" s="468">
        <v>3707803850.0256953</v>
      </c>
      <c r="N25" s="468">
        <v>96619649.98250246</v>
      </c>
      <c r="O25" s="467">
        <v>2.6755669229320069E-2</v>
      </c>
      <c r="P25" s="466">
        <v>834847823.02824581</v>
      </c>
      <c r="Q25" s="466">
        <v>16007187.055133462</v>
      </c>
      <c r="R25" s="467">
        <v>1.9548598777233958E-2</v>
      </c>
    </row>
    <row r="26" spans="1:18" x14ac:dyDescent="0.25">
      <c r="A26" s="478" t="s">
        <v>111</v>
      </c>
      <c r="B26" s="478" t="s">
        <v>475</v>
      </c>
      <c r="C26" s="478" t="s">
        <v>136</v>
      </c>
      <c r="D26" s="248" t="s">
        <v>472</v>
      </c>
      <c r="E26" s="462">
        <v>66021045.179687351</v>
      </c>
      <c r="F26" s="462">
        <v>2271459.7300792336</v>
      </c>
      <c r="G26" s="463">
        <v>3.5630972563339185E-2</v>
      </c>
      <c r="H26" s="471">
        <v>1.5749197714225427</v>
      </c>
      <c r="I26" s="471">
        <v>-3.6101099355649868E-3</v>
      </c>
      <c r="J26" s="472">
        <v>3.4429443814274241</v>
      </c>
      <c r="K26" s="472">
        <v>3.4640059129575906E-2</v>
      </c>
      <c r="L26" s="463">
        <v>1.0163429040931969E-2</v>
      </c>
      <c r="M26" s="464">
        <v>227306786.55737069</v>
      </c>
      <c r="N26" s="464">
        <v>10028798.924775332</v>
      </c>
      <c r="O26" s="463">
        <v>4.6156534465578061E-2</v>
      </c>
      <c r="P26" s="462">
        <v>36794460.654226631</v>
      </c>
      <c r="Q26" s="462">
        <v>-379342.8061876297</v>
      </c>
      <c r="R26" s="463">
        <v>-1.0204573405882055E-2</v>
      </c>
    </row>
    <row r="27" spans="1:18" x14ac:dyDescent="0.25">
      <c r="A27" s="478" t="s">
        <v>112</v>
      </c>
      <c r="B27" s="478" t="s">
        <v>473</v>
      </c>
      <c r="C27" s="478" t="s">
        <v>136</v>
      </c>
      <c r="D27" s="247" t="s">
        <v>44</v>
      </c>
      <c r="E27" s="462">
        <v>90120348.533792719</v>
      </c>
      <c r="F27" s="462">
        <v>-2107122.0994503349</v>
      </c>
      <c r="G27" s="463">
        <v>-2.2847011687327251E-2</v>
      </c>
      <c r="H27" s="471">
        <v>44.729562180686976</v>
      </c>
      <c r="I27" s="471">
        <v>-1.6873921767251403</v>
      </c>
      <c r="J27" s="472">
        <v>1.9479437273455409</v>
      </c>
      <c r="K27" s="472">
        <v>2.6888956466248226E-2</v>
      </c>
      <c r="L27" s="463">
        <v>1.3996975450075683E-2</v>
      </c>
      <c r="M27" s="464">
        <v>175549367.63259545</v>
      </c>
      <c r="N27" s="464">
        <v>-1624654.8335259855</v>
      </c>
      <c r="O27" s="463">
        <v>-9.1698252989466673E-3</v>
      </c>
      <c r="P27" s="462">
        <v>40511614.128424406</v>
      </c>
      <c r="Q27" s="462">
        <v>-933179.12376706302</v>
      </c>
      <c r="R27" s="463">
        <v>-2.2516196861899401E-2</v>
      </c>
    </row>
    <row r="28" spans="1:18" x14ac:dyDescent="0.25">
      <c r="A28" s="478" t="s">
        <v>112</v>
      </c>
      <c r="B28" s="478" t="s">
        <v>473</v>
      </c>
      <c r="C28" s="478" t="s">
        <v>136</v>
      </c>
      <c r="D28" s="248" t="s">
        <v>471</v>
      </c>
      <c r="E28" s="466">
        <v>89075355.448909074</v>
      </c>
      <c r="F28" s="466">
        <v>-1999484.8905838728</v>
      </c>
      <c r="G28" s="467">
        <v>-2.1954305746027563E-2</v>
      </c>
      <c r="H28" s="473">
        <v>44.210899260168375</v>
      </c>
      <c r="I28" s="473">
        <v>-1.6259504129384936</v>
      </c>
      <c r="J28" s="474">
        <v>1.9267206639400478</v>
      </c>
      <c r="K28" s="474">
        <v>2.8163303303867071E-2</v>
      </c>
      <c r="L28" s="467">
        <v>1.4834054470932567E-2</v>
      </c>
      <c r="M28" s="468">
        <v>171623327.99121785</v>
      </c>
      <c r="N28" s="468">
        <v>-1287480.5040914416</v>
      </c>
      <c r="O28" s="467">
        <v>-7.4459226424030533E-3</v>
      </c>
      <c r="P28" s="466">
        <v>39598850.543838739</v>
      </c>
      <c r="Q28" s="466">
        <v>-801199.78087590635</v>
      </c>
      <c r="R28" s="467">
        <v>-1.9831653040931339E-2</v>
      </c>
    </row>
    <row r="29" spans="1:18" x14ac:dyDescent="0.25">
      <c r="A29" s="478" t="s">
        <v>112</v>
      </c>
      <c r="B29" s="478" t="s">
        <v>473</v>
      </c>
      <c r="C29" s="478" t="s">
        <v>136</v>
      </c>
      <c r="D29" s="247" t="s">
        <v>472</v>
      </c>
      <c r="E29" s="462">
        <v>1044993.0848835942</v>
      </c>
      <c r="F29" s="462">
        <v>-107637.20886656456</v>
      </c>
      <c r="G29" s="463">
        <v>-9.3383983962767272E-2</v>
      </c>
      <c r="H29" s="471">
        <v>0.51866292051857299</v>
      </c>
      <c r="I29" s="471">
        <v>-6.144176378670374E-2</v>
      </c>
      <c r="J29" s="472">
        <v>3.7570005947119798</v>
      </c>
      <c r="K29" s="472">
        <v>5.8317683176241086E-2</v>
      </c>
      <c r="L29" s="463">
        <v>1.5767148623191077E-2</v>
      </c>
      <c r="M29" s="464">
        <v>3926039.6413775696</v>
      </c>
      <c r="N29" s="464">
        <v>-337174.32943456108</v>
      </c>
      <c r="O29" s="463">
        <v>-7.9089234493742819E-2</v>
      </c>
      <c r="P29" s="462">
        <v>912763.58458566666</v>
      </c>
      <c r="Q29" s="462">
        <v>-131979.34289115143</v>
      </c>
      <c r="R29" s="463">
        <v>-0.12632709867670289</v>
      </c>
    </row>
    <row r="30" spans="1:18" x14ac:dyDescent="0.25">
      <c r="A30" s="478" t="s">
        <v>112</v>
      </c>
      <c r="B30" s="478" t="s">
        <v>474</v>
      </c>
      <c r="C30" s="478" t="s">
        <v>136</v>
      </c>
      <c r="D30" s="248" t="s">
        <v>44</v>
      </c>
      <c r="E30" s="462">
        <v>1090750773.3934393</v>
      </c>
      <c r="F30" s="462">
        <v>-2140626.2317943573</v>
      </c>
      <c r="G30" s="463">
        <v>-1.9586815602432276E-3</v>
      </c>
      <c r="H30" s="471">
        <v>47.087511392768874</v>
      </c>
      <c r="I30" s="471">
        <v>-1.1298811168233556</v>
      </c>
      <c r="J30" s="472">
        <v>1.9913873931109176</v>
      </c>
      <c r="K30" s="472">
        <v>1.0007855267490928E-2</v>
      </c>
      <c r="L30" s="463">
        <v>5.0509531749700406E-3</v>
      </c>
      <c r="M30" s="464">
        <v>2172107339.1616783</v>
      </c>
      <c r="N30" s="464">
        <v>6674682.8591771126</v>
      </c>
      <c r="O30" s="463">
        <v>3.0823784058813461E-3</v>
      </c>
      <c r="P30" s="462">
        <v>488306967.39121926</v>
      </c>
      <c r="Q30" s="462">
        <v>-680454.53732573986</v>
      </c>
      <c r="R30" s="463">
        <v>-1.3915583649208336E-3</v>
      </c>
    </row>
    <row r="31" spans="1:18" x14ac:dyDescent="0.25">
      <c r="A31" s="478" t="s">
        <v>112</v>
      </c>
      <c r="B31" s="478" t="s">
        <v>474</v>
      </c>
      <c r="C31" s="478" t="s">
        <v>136</v>
      </c>
      <c r="D31" s="247" t="s">
        <v>471</v>
      </c>
      <c r="E31" s="466">
        <v>1074968804.9713161</v>
      </c>
      <c r="F31" s="466">
        <v>-2122140.6016676426</v>
      </c>
      <c r="G31" s="467">
        <v>-1.9702520111138065E-3</v>
      </c>
      <c r="H31" s="473">
        <v>46.40620670245444</v>
      </c>
      <c r="I31" s="473">
        <v>-1.1140838854570418</v>
      </c>
      <c r="J31" s="474">
        <v>1.969399008090799</v>
      </c>
      <c r="K31" s="474">
        <v>1.2046660254798836E-2</v>
      </c>
      <c r="L31" s="467">
        <v>6.154569088246846E-3</v>
      </c>
      <c r="M31" s="468">
        <v>2117042498.2390616</v>
      </c>
      <c r="N31" s="468">
        <v>8796007.0888843536</v>
      </c>
      <c r="O31" s="467">
        <v>4.1721910250094116E-3</v>
      </c>
      <c r="P31" s="466">
        <v>475018669.17828679</v>
      </c>
      <c r="Q31" s="466">
        <v>-32837.189154624939</v>
      </c>
      <c r="R31" s="467">
        <v>-6.9123429174490673E-5</v>
      </c>
    </row>
    <row r="32" spans="1:18" x14ac:dyDescent="0.25">
      <c r="A32" s="478" t="s">
        <v>112</v>
      </c>
      <c r="B32" s="478" t="s">
        <v>474</v>
      </c>
      <c r="C32" s="478" t="s">
        <v>136</v>
      </c>
      <c r="D32" s="248" t="s">
        <v>472</v>
      </c>
      <c r="E32" s="462">
        <v>15781968.422121514</v>
      </c>
      <c r="F32" s="462">
        <v>-18485.630129422992</v>
      </c>
      <c r="G32" s="463">
        <v>-1.1699429692521731E-3</v>
      </c>
      <c r="H32" s="471">
        <v>0.68130469031435947</v>
      </c>
      <c r="I32" s="471">
        <v>-1.5797231366432296E-2</v>
      </c>
      <c r="J32" s="472">
        <v>3.4890984096404072</v>
      </c>
      <c r="K32" s="472">
        <v>-0.13017512282988619</v>
      </c>
      <c r="L32" s="463">
        <v>-3.596719663822609E-2</v>
      </c>
      <c r="M32" s="464">
        <v>55064840.922619298</v>
      </c>
      <c r="N32" s="464">
        <v>-2121324.2297055125</v>
      </c>
      <c r="O32" s="463">
        <v>-3.7095060038647716E-2</v>
      </c>
      <c r="P32" s="462">
        <v>13288298.212932443</v>
      </c>
      <c r="Q32" s="462">
        <v>-647617.3481709864</v>
      </c>
      <c r="R32" s="463">
        <v>-4.6471101617360032E-2</v>
      </c>
    </row>
    <row r="33" spans="1:18" x14ac:dyDescent="0.25">
      <c r="A33" s="478" t="s">
        <v>112</v>
      </c>
      <c r="B33" s="478" t="s">
        <v>475</v>
      </c>
      <c r="C33" s="478" t="s">
        <v>136</v>
      </c>
      <c r="D33" s="247" t="s">
        <v>44</v>
      </c>
      <c r="E33" s="462">
        <v>1090750773.3934393</v>
      </c>
      <c r="F33" s="462">
        <v>-2140626.2317943573</v>
      </c>
      <c r="G33" s="463">
        <v>-1.9586815602432276E-3</v>
      </c>
      <c r="H33" s="471">
        <v>47.087511392768874</v>
      </c>
      <c r="I33" s="471">
        <v>-1.1298811168233556</v>
      </c>
      <c r="J33" s="472">
        <v>1.9913873931109176</v>
      </c>
      <c r="K33" s="472">
        <v>1.0007855267490928E-2</v>
      </c>
      <c r="L33" s="463">
        <v>5.0509531749700406E-3</v>
      </c>
      <c r="M33" s="464">
        <v>2172107339.1616783</v>
      </c>
      <c r="N33" s="464">
        <v>6674682.8591771126</v>
      </c>
      <c r="O33" s="463">
        <v>3.0823784058813461E-3</v>
      </c>
      <c r="P33" s="462">
        <v>488306967.39121926</v>
      </c>
      <c r="Q33" s="462">
        <v>-680454.53732556105</v>
      </c>
      <c r="R33" s="463">
        <v>-1.3915583649204684E-3</v>
      </c>
    </row>
    <row r="34" spans="1:18" x14ac:dyDescent="0.25">
      <c r="A34" s="478" t="s">
        <v>112</v>
      </c>
      <c r="B34" s="478" t="s">
        <v>475</v>
      </c>
      <c r="C34" s="478" t="s">
        <v>136</v>
      </c>
      <c r="D34" s="248" t="s">
        <v>471</v>
      </c>
      <c r="E34" s="466">
        <v>1074968804.9713168</v>
      </c>
      <c r="F34" s="466">
        <v>-2122140.6016664505</v>
      </c>
      <c r="G34" s="467">
        <v>-1.9702520111127006E-3</v>
      </c>
      <c r="H34" s="473">
        <v>46.406206702454469</v>
      </c>
      <c r="I34" s="473">
        <v>-1.1140838854569921</v>
      </c>
      <c r="J34" s="474">
        <v>1.9693990080907966</v>
      </c>
      <c r="K34" s="474">
        <v>1.2046660254796615E-2</v>
      </c>
      <c r="L34" s="467">
        <v>6.1545690882457123E-3</v>
      </c>
      <c r="M34" s="468">
        <v>2117042498.2390604</v>
      </c>
      <c r="N34" s="468">
        <v>8796007.0888843536</v>
      </c>
      <c r="O34" s="467">
        <v>4.1721910250094143E-3</v>
      </c>
      <c r="P34" s="466">
        <v>475018669.17828667</v>
      </c>
      <c r="Q34" s="466">
        <v>-32837.189154863358</v>
      </c>
      <c r="R34" s="467">
        <v>-6.9123429174992523E-5</v>
      </c>
    </row>
    <row r="35" spans="1:18" x14ac:dyDescent="0.25">
      <c r="A35" s="478" t="s">
        <v>112</v>
      </c>
      <c r="B35" s="478" t="s">
        <v>475</v>
      </c>
      <c r="C35" s="478" t="s">
        <v>136</v>
      </c>
      <c r="D35" s="247" t="s">
        <v>472</v>
      </c>
      <c r="E35" s="462">
        <v>15781968.42212151</v>
      </c>
      <c r="F35" s="462">
        <v>-18485.630129436031</v>
      </c>
      <c r="G35" s="463">
        <v>-1.1699429692529977E-3</v>
      </c>
      <c r="H35" s="471">
        <v>0.68130469031435947</v>
      </c>
      <c r="I35" s="471">
        <v>-1.5797231366432629E-2</v>
      </c>
      <c r="J35" s="472">
        <v>3.4890984096404072</v>
      </c>
      <c r="K35" s="472">
        <v>-0.13017512282988397</v>
      </c>
      <c r="L35" s="463">
        <v>-3.5967196638225493E-2</v>
      </c>
      <c r="M35" s="464">
        <v>55064840.922619283</v>
      </c>
      <c r="N35" s="464">
        <v>-2121324.2297055274</v>
      </c>
      <c r="O35" s="463">
        <v>-3.7095060038647973E-2</v>
      </c>
      <c r="P35" s="462">
        <v>13288298.21293244</v>
      </c>
      <c r="Q35" s="462">
        <v>-647617.34817099199</v>
      </c>
      <c r="R35" s="463">
        <v>-4.6471101617360427E-2</v>
      </c>
    </row>
    <row r="36" spans="1:18" x14ac:dyDescent="0.25">
      <c r="A36" s="478" t="s">
        <v>113</v>
      </c>
      <c r="B36" s="478" t="s">
        <v>473</v>
      </c>
      <c r="C36" s="478" t="s">
        <v>136</v>
      </c>
      <c r="D36" s="248" t="s">
        <v>44</v>
      </c>
      <c r="E36" s="462">
        <v>647067.04735955922</v>
      </c>
      <c r="F36" s="462">
        <v>-40720.881808606558</v>
      </c>
      <c r="G36" s="463">
        <v>-5.9205577884822412E-2</v>
      </c>
      <c r="H36" s="471">
        <v>57.00393155594027</v>
      </c>
      <c r="I36" s="471">
        <v>-0.84125239005695818</v>
      </c>
      <c r="J36" s="472">
        <v>2.672847573749233</v>
      </c>
      <c r="K36" s="472">
        <v>-0.11154164512415488</v>
      </c>
      <c r="L36" s="463">
        <v>-4.0059645529473269E-2</v>
      </c>
      <c r="M36" s="464">
        <v>1729511.5875880779</v>
      </c>
      <c r="N36" s="464">
        <v>-185557.70725901634</v>
      </c>
      <c r="O36" s="463">
        <v>-9.6893468950862122E-2</v>
      </c>
      <c r="P36" s="462">
        <v>332661.80566561222</v>
      </c>
      <c r="Q36" s="462">
        <v>-25975.131568913464</v>
      </c>
      <c r="R36" s="463">
        <v>-7.2427373959886868E-2</v>
      </c>
    </row>
    <row r="37" spans="1:18" x14ac:dyDescent="0.25">
      <c r="A37" s="478" t="s">
        <v>113</v>
      </c>
      <c r="B37" s="478" t="s">
        <v>473</v>
      </c>
      <c r="C37" s="478" t="s">
        <v>136</v>
      </c>
      <c r="D37" s="247" t="s">
        <v>471</v>
      </c>
      <c r="E37" s="466">
        <v>641504.24745675921</v>
      </c>
      <c r="F37" s="466">
        <v>-38420.749625583994</v>
      </c>
      <c r="G37" s="467">
        <v>-5.6507335059680121E-2</v>
      </c>
      <c r="H37" s="473">
        <v>56.513871884052207</v>
      </c>
      <c r="I37" s="473">
        <v>-0.67001410428912322</v>
      </c>
      <c r="J37" s="474">
        <v>2.6256281376825736</v>
      </c>
      <c r="K37" s="474">
        <v>-0.10815177678547272</v>
      </c>
      <c r="L37" s="467">
        <v>-3.95612595633974E-2</v>
      </c>
      <c r="M37" s="468">
        <v>1684351.6025653516</v>
      </c>
      <c r="N37" s="468">
        <v>-174413.69780310337</v>
      </c>
      <c r="O37" s="467">
        <v>-9.3833093273545665E-2</v>
      </c>
      <c r="P37" s="466">
        <v>322777.64910769463</v>
      </c>
      <c r="Q37" s="466">
        <v>-23577.254705985193</v>
      </c>
      <c r="R37" s="467">
        <v>-6.8072530362291273E-2</v>
      </c>
    </row>
    <row r="38" spans="1:18" x14ac:dyDescent="0.25">
      <c r="A38" s="478" t="s">
        <v>113</v>
      </c>
      <c r="B38" s="478" t="s">
        <v>473</v>
      </c>
      <c r="C38" s="478" t="s">
        <v>136</v>
      </c>
      <c r="D38" s="248" t="s">
        <v>472</v>
      </c>
      <c r="E38" s="462">
        <v>5562.7999027999276</v>
      </c>
      <c r="F38" s="462">
        <v>-2300.1321830226061</v>
      </c>
      <c r="G38" s="463">
        <v>-0.2925285577844326</v>
      </c>
      <c r="H38" s="471">
        <v>0.49005967188805521</v>
      </c>
      <c r="I38" s="471">
        <v>-0.17123828576784383</v>
      </c>
      <c r="J38" s="472">
        <v>8.1182112985936552</v>
      </c>
      <c r="K38" s="472">
        <v>0.95752443724340885</v>
      </c>
      <c r="L38" s="463">
        <v>0.13371963552988747</v>
      </c>
      <c r="M38" s="464">
        <v>45159.985022726061</v>
      </c>
      <c r="N38" s="464">
        <v>-11144.009455912645</v>
      </c>
      <c r="O38" s="463">
        <v>-0.19792573438356303</v>
      </c>
      <c r="P38" s="462">
        <v>9884.1565579175949</v>
      </c>
      <c r="Q38" s="462">
        <v>-2397.8768629283059</v>
      </c>
      <c r="R38" s="463">
        <v>-0.19523451701885672</v>
      </c>
    </row>
    <row r="39" spans="1:18" x14ac:dyDescent="0.25">
      <c r="A39" s="478" t="s">
        <v>113</v>
      </c>
      <c r="B39" s="478" t="s">
        <v>474</v>
      </c>
      <c r="C39" s="478" t="s">
        <v>136</v>
      </c>
      <c r="D39" s="247" t="s">
        <v>44</v>
      </c>
      <c r="E39" s="462">
        <v>7336059.7600540072</v>
      </c>
      <c r="F39" s="462">
        <v>-408017.57782890275</v>
      </c>
      <c r="G39" s="463">
        <v>-5.268769409532361E-2</v>
      </c>
      <c r="H39" s="471">
        <v>58.846978912269215</v>
      </c>
      <c r="I39" s="471">
        <v>1.7051654503675735</v>
      </c>
      <c r="J39" s="472">
        <v>2.7798491749987222</v>
      </c>
      <c r="K39" s="472">
        <v>-4.9017895545661716E-2</v>
      </c>
      <c r="L39" s="463">
        <v>-1.7327747936996124E-2</v>
      </c>
      <c r="M39" s="464">
        <v>20393139.671727456</v>
      </c>
      <c r="N39" s="464">
        <v>-1513825.7011585236</v>
      </c>
      <c r="O39" s="463">
        <v>-6.9102482949654431E-2</v>
      </c>
      <c r="P39" s="462">
        <v>3800910.0866567427</v>
      </c>
      <c r="Q39" s="462">
        <v>-319766.50682707829</v>
      </c>
      <c r="R39" s="463">
        <v>-7.7600486127141585E-2</v>
      </c>
    </row>
    <row r="40" spans="1:18" x14ac:dyDescent="0.25">
      <c r="A40" s="478" t="s">
        <v>113</v>
      </c>
      <c r="B40" s="478" t="s">
        <v>474</v>
      </c>
      <c r="C40" s="478" t="s">
        <v>136</v>
      </c>
      <c r="D40" s="248" t="s">
        <v>471</v>
      </c>
      <c r="E40" s="466">
        <v>7262921.3044996308</v>
      </c>
      <c r="F40" s="466">
        <v>-334417.2525548134</v>
      </c>
      <c r="G40" s="467">
        <v>-4.4017684619871662E-2</v>
      </c>
      <c r="H40" s="473">
        <v>58.26029105905404</v>
      </c>
      <c r="I40" s="473">
        <v>2.2012302190443833</v>
      </c>
      <c r="J40" s="474">
        <v>2.7261403051407358</v>
      </c>
      <c r="K40" s="474">
        <v>-3.7245588672841556E-2</v>
      </c>
      <c r="L40" s="467">
        <v>-1.3478243757494625E-2</v>
      </c>
      <c r="M40" s="468">
        <v>19799742.501261774</v>
      </c>
      <c r="N40" s="468">
        <v>-1194635.6978284754</v>
      </c>
      <c r="O40" s="467">
        <v>-5.6902647294419156E-2</v>
      </c>
      <c r="P40" s="466">
        <v>3672345.1025897283</v>
      </c>
      <c r="Q40" s="466">
        <v>-234099.80044098431</v>
      </c>
      <c r="R40" s="467">
        <v>-5.9926558866698502E-2</v>
      </c>
    </row>
    <row r="41" spans="1:18" x14ac:dyDescent="0.25">
      <c r="A41" s="478" t="s">
        <v>113</v>
      </c>
      <c r="B41" s="478" t="s">
        <v>474</v>
      </c>
      <c r="C41" s="478" t="s">
        <v>136</v>
      </c>
      <c r="D41" s="247" t="s">
        <v>472</v>
      </c>
      <c r="E41" s="462">
        <v>73138.455554376575</v>
      </c>
      <c r="F41" s="462">
        <v>-73600.325274086397</v>
      </c>
      <c r="G41" s="463">
        <v>-0.50157378205373582</v>
      </c>
      <c r="H41" s="471">
        <v>0.5866878532151778</v>
      </c>
      <c r="I41" s="471">
        <v>-0.49606476867679117</v>
      </c>
      <c r="J41" s="472">
        <v>8.113340184282384</v>
      </c>
      <c r="K41" s="472">
        <v>1.8942127754037852</v>
      </c>
      <c r="L41" s="463">
        <v>0.30457854468450901</v>
      </c>
      <c r="M41" s="464">
        <v>593397.1704656746</v>
      </c>
      <c r="N41" s="464">
        <v>-319190.00333004899</v>
      </c>
      <c r="O41" s="463">
        <v>-0.34976384995905879</v>
      </c>
      <c r="P41" s="462">
        <v>128564.98406701436</v>
      </c>
      <c r="Q41" s="462">
        <v>-85666.70638609564</v>
      </c>
      <c r="R41" s="463">
        <v>-0.39987877706097807</v>
      </c>
    </row>
    <row r="42" spans="1:18" x14ac:dyDescent="0.25">
      <c r="A42" s="478" t="s">
        <v>113</v>
      </c>
      <c r="B42" s="478" t="s">
        <v>475</v>
      </c>
      <c r="C42" s="478" t="s">
        <v>136</v>
      </c>
      <c r="D42" s="248" t="s">
        <v>44</v>
      </c>
      <c r="E42" s="462">
        <v>7336059.7600540072</v>
      </c>
      <c r="F42" s="462">
        <v>-408017.57782889996</v>
      </c>
      <c r="G42" s="463">
        <v>-5.2687694095323263E-2</v>
      </c>
      <c r="H42" s="471">
        <v>58.846978912269236</v>
      </c>
      <c r="I42" s="471">
        <v>1.7051654503676374</v>
      </c>
      <c r="J42" s="472">
        <v>2.7798491749987231</v>
      </c>
      <c r="K42" s="472">
        <v>-4.901789554566216E-2</v>
      </c>
      <c r="L42" s="463">
        <v>-1.7327747936996273E-2</v>
      </c>
      <c r="M42" s="464">
        <v>20393139.671727464</v>
      </c>
      <c r="N42" s="464">
        <v>-1513825.7011585161</v>
      </c>
      <c r="O42" s="463">
        <v>-6.9102482949654098E-2</v>
      </c>
      <c r="P42" s="462">
        <v>3800910.0866567418</v>
      </c>
      <c r="Q42" s="462">
        <v>-319766.50682708109</v>
      </c>
      <c r="R42" s="463">
        <v>-7.7600486127142224E-2</v>
      </c>
    </row>
    <row r="43" spans="1:18" x14ac:dyDescent="0.25">
      <c r="A43" s="478" t="s">
        <v>113</v>
      </c>
      <c r="B43" s="478" t="s">
        <v>475</v>
      </c>
      <c r="C43" s="478" t="s">
        <v>136</v>
      </c>
      <c r="D43" s="247" t="s">
        <v>471</v>
      </c>
      <c r="E43" s="466">
        <v>7262921.3044996308</v>
      </c>
      <c r="F43" s="466">
        <v>-334417.25255481247</v>
      </c>
      <c r="G43" s="467">
        <v>-4.4017684619871551E-2</v>
      </c>
      <c r="H43" s="473">
        <v>58.260291059054069</v>
      </c>
      <c r="I43" s="473">
        <v>2.2012302190444473</v>
      </c>
      <c r="J43" s="474">
        <v>2.7261403051407358</v>
      </c>
      <c r="K43" s="474">
        <v>-3.7245588672841556E-2</v>
      </c>
      <c r="L43" s="467">
        <v>-1.3478243757494625E-2</v>
      </c>
      <c r="M43" s="468">
        <v>19799742.501261774</v>
      </c>
      <c r="N43" s="468">
        <v>-1194635.6978284717</v>
      </c>
      <c r="O43" s="467">
        <v>-5.690264729441899E-2</v>
      </c>
      <c r="P43" s="466">
        <v>3672345.1025897297</v>
      </c>
      <c r="Q43" s="466">
        <v>-234099.80044098059</v>
      </c>
      <c r="R43" s="467">
        <v>-5.992655886669758E-2</v>
      </c>
    </row>
    <row r="44" spans="1:18" x14ac:dyDescent="0.25">
      <c r="A44" s="478" t="s">
        <v>113</v>
      </c>
      <c r="B44" s="478" t="s">
        <v>475</v>
      </c>
      <c r="C44" s="478" t="s">
        <v>136</v>
      </c>
      <c r="D44" s="248" t="s">
        <v>472</v>
      </c>
      <c r="E44" s="462">
        <v>73138.45555437656</v>
      </c>
      <c r="F44" s="462">
        <v>-73600.325274086383</v>
      </c>
      <c r="G44" s="463">
        <v>-0.50157378205373582</v>
      </c>
      <c r="H44" s="471">
        <v>0.58668785321517791</v>
      </c>
      <c r="I44" s="471">
        <v>-0.49606476867679039</v>
      </c>
      <c r="J44" s="472">
        <v>8.1133401842823858</v>
      </c>
      <c r="K44" s="472">
        <v>1.8942127754037861</v>
      </c>
      <c r="L44" s="463">
        <v>0.30457854468450912</v>
      </c>
      <c r="M44" s="464">
        <v>593397.1704656746</v>
      </c>
      <c r="N44" s="464">
        <v>-319190.00333004887</v>
      </c>
      <c r="O44" s="463">
        <v>-0.34976384995905874</v>
      </c>
      <c r="P44" s="462">
        <v>128564.98406701437</v>
      </c>
      <c r="Q44" s="462">
        <v>-85666.706386095597</v>
      </c>
      <c r="R44" s="463">
        <v>-0.39987877706097791</v>
      </c>
    </row>
    <row r="45" spans="1:18" x14ac:dyDescent="0.25">
      <c r="A45" s="478" t="s">
        <v>114</v>
      </c>
      <c r="B45" s="478" t="s">
        <v>473</v>
      </c>
      <c r="C45" s="478" t="s">
        <v>136</v>
      </c>
      <c r="D45" s="247" t="s">
        <v>44</v>
      </c>
      <c r="E45" s="462">
        <v>1189858.126781292</v>
      </c>
      <c r="F45" s="462">
        <v>63591.695200745715</v>
      </c>
      <c r="G45" s="463">
        <v>5.6462390618802594E-2</v>
      </c>
      <c r="H45" s="471">
        <v>41.887479202141229</v>
      </c>
      <c r="I45" s="471">
        <v>2.7801067407930304</v>
      </c>
      <c r="J45" s="472">
        <v>2.8265529212288114</v>
      </c>
      <c r="K45" s="472">
        <v>9.155593650267857E-2</v>
      </c>
      <c r="L45" s="463">
        <v>3.3475699247195498E-2</v>
      </c>
      <c r="M45" s="464">
        <v>3363196.9641015027</v>
      </c>
      <c r="N45" s="464">
        <v>282861.66973044723</v>
      </c>
      <c r="O45" s="463">
        <v>9.1828207873130924E-2</v>
      </c>
      <c r="P45" s="462">
        <v>719639.04779517651</v>
      </c>
      <c r="Q45" s="462">
        <v>39320.3894484716</v>
      </c>
      <c r="R45" s="463">
        <v>5.7797017568248274E-2</v>
      </c>
    </row>
    <row r="46" spans="1:18" x14ac:dyDescent="0.25">
      <c r="A46" s="478" t="s">
        <v>114</v>
      </c>
      <c r="B46" s="478" t="s">
        <v>473</v>
      </c>
      <c r="C46" s="478" t="s">
        <v>136</v>
      </c>
      <c r="D46" s="248" t="s">
        <v>471</v>
      </c>
      <c r="E46" s="466">
        <v>1184029.978106603</v>
      </c>
      <c r="F46" s="466">
        <v>60570.143930241233</v>
      </c>
      <c r="G46" s="467">
        <v>5.3913938075629393E-2</v>
      </c>
      <c r="H46" s="473">
        <v>41.682306458514716</v>
      </c>
      <c r="I46" s="473">
        <v>2.672387536539496</v>
      </c>
      <c r="J46" s="474">
        <v>2.822513869522846</v>
      </c>
      <c r="K46" s="474">
        <v>9.2211131980395322E-2</v>
      </c>
      <c r="L46" s="467">
        <v>3.3773226211315559E-2</v>
      </c>
      <c r="M46" s="468">
        <v>3341941.0351367188</v>
      </c>
      <c r="N46" s="468">
        <v>274555.57436601026</v>
      </c>
      <c r="O46" s="467">
        <v>8.950801191351597E-2</v>
      </c>
      <c r="P46" s="466">
        <v>714216.1818819046</v>
      </c>
      <c r="Q46" s="466">
        <v>36394.445220307331</v>
      </c>
      <c r="R46" s="467">
        <v>5.3693240053877572E-2</v>
      </c>
    </row>
    <row r="47" spans="1:18" x14ac:dyDescent="0.25">
      <c r="A47" s="478" t="s">
        <v>114</v>
      </c>
      <c r="B47" s="478" t="s">
        <v>473</v>
      </c>
      <c r="C47" s="478" t="s">
        <v>136</v>
      </c>
      <c r="D47" s="247" t="s">
        <v>472</v>
      </c>
      <c r="E47" s="462">
        <v>5828.1486746888395</v>
      </c>
      <c r="F47" s="462">
        <v>3021.5512705041783</v>
      </c>
      <c r="G47" s="463">
        <v>1.0765887782832761</v>
      </c>
      <c r="H47" s="471">
        <v>0.20517274362650859</v>
      </c>
      <c r="I47" s="471">
        <v>0.10771920425352674</v>
      </c>
      <c r="J47" s="472">
        <v>3.6471150876944618</v>
      </c>
      <c r="K47" s="472">
        <v>-0.96695374207067353</v>
      </c>
      <c r="L47" s="463">
        <v>-0.20956638874411704</v>
      </c>
      <c r="M47" s="464">
        <v>21255.928964784147</v>
      </c>
      <c r="N47" s="464">
        <v>8306.0953644359597</v>
      </c>
      <c r="O47" s="463">
        <v>0.64140556711189178</v>
      </c>
      <c r="P47" s="462">
        <v>5422.865913271904</v>
      </c>
      <c r="Q47" s="462">
        <v>2925.9442281642459</v>
      </c>
      <c r="R47" s="463">
        <v>1.1718205843681035</v>
      </c>
    </row>
    <row r="48" spans="1:18" x14ac:dyDescent="0.25">
      <c r="A48" s="478" t="s">
        <v>114</v>
      </c>
      <c r="B48" s="478" t="s">
        <v>474</v>
      </c>
      <c r="C48" s="478" t="s">
        <v>136</v>
      </c>
      <c r="D48" s="248" t="s">
        <v>44</v>
      </c>
      <c r="E48" s="462">
        <v>13956584.939833639</v>
      </c>
      <c r="F48" s="462">
        <v>348077.13697602786</v>
      </c>
      <c r="G48" s="463">
        <v>2.5577906264119286E-2</v>
      </c>
      <c r="H48" s="471">
        <v>40.688100022534506</v>
      </c>
      <c r="I48" s="471">
        <v>2.5582603873677741</v>
      </c>
      <c r="J48" s="472">
        <v>2.8162017951161333</v>
      </c>
      <c r="K48" s="472">
        <v>6.876799736302619E-3</v>
      </c>
      <c r="L48" s="463">
        <v>2.4478477027798811E-3</v>
      </c>
      <c r="M48" s="464">
        <v>39304559.561250284</v>
      </c>
      <c r="N48" s="464">
        <v>1073838.4408609346</v>
      </c>
      <c r="O48" s="463">
        <v>2.8088364785989639E-2</v>
      </c>
      <c r="P48" s="462">
        <v>8545604.0905965865</v>
      </c>
      <c r="Q48" s="462">
        <v>-153373.40531345457</v>
      </c>
      <c r="R48" s="463">
        <v>-1.7631199228365108E-2</v>
      </c>
    </row>
    <row r="49" spans="1:18" x14ac:dyDescent="0.25">
      <c r="A49" s="478" t="s">
        <v>114</v>
      </c>
      <c r="B49" s="478" t="s">
        <v>474</v>
      </c>
      <c r="C49" s="478" t="s">
        <v>136</v>
      </c>
      <c r="D49" s="247" t="s">
        <v>471</v>
      </c>
      <c r="E49" s="466">
        <v>13891293.507661095</v>
      </c>
      <c r="F49" s="466">
        <v>338755.68968759291</v>
      </c>
      <c r="G49" s="467">
        <v>2.4995738380329917E-2</v>
      </c>
      <c r="H49" s="473">
        <v>40.497753721179016</v>
      </c>
      <c r="I49" s="473">
        <v>2.5247370513902823</v>
      </c>
      <c r="J49" s="474">
        <v>2.8146266744724677</v>
      </c>
      <c r="K49" s="474">
        <v>8.1092681891679064E-3</v>
      </c>
      <c r="L49" s="467">
        <v>2.8894416157949632E-3</v>
      </c>
      <c r="M49" s="468">
        <v>39098805.24958913</v>
      </c>
      <c r="N49" s="468">
        <v>1063371.9641338065</v>
      </c>
      <c r="O49" s="467">
        <v>2.7957403722818585E-2</v>
      </c>
      <c r="P49" s="466">
        <v>8501283.8368211538</v>
      </c>
      <c r="Q49" s="466">
        <v>-159896.50234852917</v>
      </c>
      <c r="R49" s="467">
        <v>-1.846128311465893E-2</v>
      </c>
    </row>
    <row r="50" spans="1:18" x14ac:dyDescent="0.25">
      <c r="A50" s="478" t="s">
        <v>114</v>
      </c>
      <c r="B50" s="478" t="s">
        <v>474</v>
      </c>
      <c r="C50" s="478" t="s">
        <v>136</v>
      </c>
      <c r="D50" s="248" t="s">
        <v>472</v>
      </c>
      <c r="E50" s="462">
        <v>65291.432172540452</v>
      </c>
      <c r="F50" s="462">
        <v>9321.4472884378993</v>
      </c>
      <c r="G50" s="463">
        <v>0.16654368064847411</v>
      </c>
      <c r="H50" s="471">
        <v>0.19034630135547467</v>
      </c>
      <c r="I50" s="471">
        <v>3.3523335977492713E-2</v>
      </c>
      <c r="J50" s="472">
        <v>3.1513217709397661</v>
      </c>
      <c r="K50" s="472">
        <v>-0.33783112660736014</v>
      </c>
      <c r="L50" s="463">
        <v>-9.6823250951500392E-2</v>
      </c>
      <c r="M50" s="464">
        <v>205754.31166116378</v>
      </c>
      <c r="N50" s="464">
        <v>10466.476727128495</v>
      </c>
      <c r="O50" s="463">
        <v>5.359512911115985E-2</v>
      </c>
      <c r="P50" s="462">
        <v>44320.253775434023</v>
      </c>
      <c r="Q50" s="462">
        <v>6523.0970350723146</v>
      </c>
      <c r="R50" s="463">
        <v>0.17258168596863327</v>
      </c>
    </row>
    <row r="51" spans="1:18" x14ac:dyDescent="0.25">
      <c r="A51" s="478" t="s">
        <v>114</v>
      </c>
      <c r="B51" s="478" t="s">
        <v>475</v>
      </c>
      <c r="C51" s="478" t="s">
        <v>136</v>
      </c>
      <c r="D51" s="247" t="s">
        <v>44</v>
      </c>
      <c r="E51" s="462">
        <v>13956584.939833639</v>
      </c>
      <c r="F51" s="462">
        <v>348077.13697602786</v>
      </c>
      <c r="G51" s="463">
        <v>2.5577906264119286E-2</v>
      </c>
      <c r="H51" s="471">
        <v>40.688100022534513</v>
      </c>
      <c r="I51" s="471">
        <v>2.558260387367767</v>
      </c>
      <c r="J51" s="472">
        <v>2.8162017951161338</v>
      </c>
      <c r="K51" s="472">
        <v>6.8767997363057276E-3</v>
      </c>
      <c r="L51" s="463">
        <v>2.44784770278099E-3</v>
      </c>
      <c r="M51" s="464">
        <v>39304559.561250292</v>
      </c>
      <c r="N51" s="464">
        <v>1073838.4408609793</v>
      </c>
      <c r="O51" s="463">
        <v>2.8088364785990836E-2</v>
      </c>
      <c r="P51" s="462">
        <v>8545604.0905965846</v>
      </c>
      <c r="Q51" s="462">
        <v>-153373.40531345643</v>
      </c>
      <c r="R51" s="463">
        <v>-1.7631199228365323E-2</v>
      </c>
    </row>
    <row r="52" spans="1:18" x14ac:dyDescent="0.25">
      <c r="A52" s="478" t="s">
        <v>114</v>
      </c>
      <c r="B52" s="478" t="s">
        <v>475</v>
      </c>
      <c r="C52" s="478" t="s">
        <v>136</v>
      </c>
      <c r="D52" s="248" t="s">
        <v>471</v>
      </c>
      <c r="E52" s="466">
        <v>13891293.507661095</v>
      </c>
      <c r="F52" s="466">
        <v>338755.68968758732</v>
      </c>
      <c r="G52" s="467">
        <v>2.4995738380329494E-2</v>
      </c>
      <c r="H52" s="473">
        <v>40.497753721179024</v>
      </c>
      <c r="I52" s="473">
        <v>2.5247370513902609</v>
      </c>
      <c r="J52" s="474">
        <v>2.8146266744724677</v>
      </c>
      <c r="K52" s="474">
        <v>8.1092681891701268E-3</v>
      </c>
      <c r="L52" s="467">
        <v>2.8894416157957564E-3</v>
      </c>
      <c r="M52" s="468">
        <v>39098805.24958913</v>
      </c>
      <c r="N52" s="468">
        <v>1063371.9641338214</v>
      </c>
      <c r="O52" s="467">
        <v>2.7957403722818987E-2</v>
      </c>
      <c r="P52" s="466">
        <v>8501283.8368211482</v>
      </c>
      <c r="Q52" s="466">
        <v>-159896.50234852731</v>
      </c>
      <c r="R52" s="467">
        <v>-1.8461283114658732E-2</v>
      </c>
    </row>
    <row r="53" spans="1:18" x14ac:dyDescent="0.25">
      <c r="A53" s="478" t="s">
        <v>114</v>
      </c>
      <c r="B53" s="478" t="s">
        <v>475</v>
      </c>
      <c r="C53" s="478" t="s">
        <v>136</v>
      </c>
      <c r="D53" s="247" t="s">
        <v>472</v>
      </c>
      <c r="E53" s="462">
        <v>65291.432172540444</v>
      </c>
      <c r="F53" s="462">
        <v>9321.4472884378847</v>
      </c>
      <c r="G53" s="463">
        <v>0.16654368064847383</v>
      </c>
      <c r="H53" s="471">
        <v>0.1903463013554747</v>
      </c>
      <c r="I53" s="471">
        <v>3.3523335977492658E-2</v>
      </c>
      <c r="J53" s="472">
        <v>3.1513217709397661</v>
      </c>
      <c r="K53" s="472">
        <v>-0.33783112660736059</v>
      </c>
      <c r="L53" s="463">
        <v>-9.6823250951500503E-2</v>
      </c>
      <c r="M53" s="464">
        <v>205754.31166116378</v>
      </c>
      <c r="N53" s="464">
        <v>10466.476727128465</v>
      </c>
      <c r="O53" s="463">
        <v>5.3595129111159698E-2</v>
      </c>
      <c r="P53" s="462">
        <v>44320.253775434023</v>
      </c>
      <c r="Q53" s="462">
        <v>6523.0970350723146</v>
      </c>
      <c r="R53" s="463">
        <v>0.17258168596863327</v>
      </c>
    </row>
    <row r="54" spans="1:18" x14ac:dyDescent="0.25">
      <c r="A54" s="478" t="s">
        <v>115</v>
      </c>
      <c r="B54" s="478" t="s">
        <v>473</v>
      </c>
      <c r="C54" s="478" t="s">
        <v>136</v>
      </c>
      <c r="D54" s="248" t="s">
        <v>44</v>
      </c>
      <c r="E54" s="462">
        <v>79496665.255487531</v>
      </c>
      <c r="F54" s="462">
        <v>2109645.8233418316</v>
      </c>
      <c r="G54" s="463">
        <v>2.7260977859363173E-2</v>
      </c>
      <c r="H54" s="471">
        <v>48.566994221679984</v>
      </c>
      <c r="I54" s="471">
        <v>-1.2254800426775034</v>
      </c>
      <c r="J54" s="472">
        <v>1.8122334659133577</v>
      </c>
      <c r="K54" s="472">
        <v>3.7061195201237629E-2</v>
      </c>
      <c r="L54" s="463">
        <v>2.0877520347008537E-2</v>
      </c>
      <c r="M54" s="464">
        <v>144066517.20450616</v>
      </c>
      <c r="N54" s="464">
        <v>6691226.1955011189</v>
      </c>
      <c r="O54" s="463">
        <v>4.8707639826309844E-2</v>
      </c>
      <c r="P54" s="462">
        <v>31424858.783952713</v>
      </c>
      <c r="Q54" s="462">
        <v>1028579.9116013609</v>
      </c>
      <c r="R54" s="463">
        <v>3.3839007594346153E-2</v>
      </c>
    </row>
    <row r="55" spans="1:18" x14ac:dyDescent="0.25">
      <c r="A55" s="478" t="s">
        <v>115</v>
      </c>
      <c r="B55" s="478" t="s">
        <v>473</v>
      </c>
      <c r="C55" s="478" t="s">
        <v>136</v>
      </c>
      <c r="D55" s="247" t="s">
        <v>471</v>
      </c>
      <c r="E55" s="466">
        <v>75607928.528203443</v>
      </c>
      <c r="F55" s="466">
        <v>1832947.8689228445</v>
      </c>
      <c r="G55" s="467">
        <v>2.484511486879349E-2</v>
      </c>
      <c r="H55" s="473">
        <v>46.19124357155313</v>
      </c>
      <c r="I55" s="473">
        <v>-1.2771671875876365</v>
      </c>
      <c r="J55" s="474">
        <v>1.7227662819012182</v>
      </c>
      <c r="K55" s="474">
        <v>2.8596295551771789E-2</v>
      </c>
      <c r="L55" s="467">
        <v>1.6879236311694051E-2</v>
      </c>
      <c r="M55" s="468">
        <v>130254789.91278608</v>
      </c>
      <c r="N55" s="468">
        <v>5267431.9363220036</v>
      </c>
      <c r="O55" s="467">
        <v>4.2143717745549071E-2</v>
      </c>
      <c r="P55" s="466">
        <v>29541591.898665607</v>
      </c>
      <c r="Q55" s="466">
        <v>937112.98044471815</v>
      </c>
      <c r="R55" s="467">
        <v>3.2761057564582398E-2</v>
      </c>
    </row>
    <row r="56" spans="1:18" x14ac:dyDescent="0.25">
      <c r="A56" s="478" t="s">
        <v>115</v>
      </c>
      <c r="B56" s="478" t="s">
        <v>473</v>
      </c>
      <c r="C56" s="478" t="s">
        <v>136</v>
      </c>
      <c r="D56" s="248" t="s">
        <v>472</v>
      </c>
      <c r="E56" s="462">
        <v>3888736.7272833153</v>
      </c>
      <c r="F56" s="462">
        <v>276697.95441908669</v>
      </c>
      <c r="G56" s="463">
        <v>7.6604369946913456E-2</v>
      </c>
      <c r="H56" s="471">
        <v>2.3757506501263772</v>
      </c>
      <c r="I56" s="471">
        <v>5.1687144910218752E-2</v>
      </c>
      <c r="J56" s="472">
        <v>3.5517259872125577</v>
      </c>
      <c r="K56" s="472">
        <v>0.12210249435133758</v>
      </c>
      <c r="L56" s="463">
        <v>3.5602302878288118E-2</v>
      </c>
      <c r="M56" s="464">
        <v>13811727.291720064</v>
      </c>
      <c r="N56" s="464">
        <v>1423794.2591792941</v>
      </c>
      <c r="O56" s="463">
        <v>0.11493396480585215</v>
      </c>
      <c r="P56" s="462">
        <v>1883266.885287106</v>
      </c>
      <c r="Q56" s="462">
        <v>91466.931156655075</v>
      </c>
      <c r="R56" s="463">
        <v>5.1047512835239124E-2</v>
      </c>
    </row>
    <row r="57" spans="1:18" x14ac:dyDescent="0.25">
      <c r="A57" s="478" t="s">
        <v>115</v>
      </c>
      <c r="B57" s="478" t="s">
        <v>474</v>
      </c>
      <c r="C57" s="478" t="s">
        <v>136</v>
      </c>
      <c r="D57" s="247" t="s">
        <v>44</v>
      </c>
      <c r="E57" s="462">
        <v>960462972.17742145</v>
      </c>
      <c r="F57" s="462">
        <v>31146730.466532946</v>
      </c>
      <c r="G57" s="463">
        <v>3.3515749610908807E-2</v>
      </c>
      <c r="H57" s="471">
        <v>51.551132349927101</v>
      </c>
      <c r="I57" s="471">
        <v>-1.2990468649475986</v>
      </c>
      <c r="J57" s="472">
        <v>1.8143447552872771</v>
      </c>
      <c r="K57" s="472">
        <v>4.8398468822876684E-2</v>
      </c>
      <c r="L57" s="463">
        <v>2.7406535064990689E-2</v>
      </c>
      <c r="M57" s="464">
        <v>1742610956.2177346</v>
      </c>
      <c r="N57" s="464">
        <v>101488390.21733785</v>
      </c>
      <c r="O57" s="463">
        <v>6.1840835242840307E-2</v>
      </c>
      <c r="P57" s="462">
        <v>379534600.16747338</v>
      </c>
      <c r="Q57" s="462">
        <v>16628259.255975544</v>
      </c>
      <c r="R57" s="463">
        <v>4.5819698862827773E-2</v>
      </c>
    </row>
    <row r="58" spans="1:18" x14ac:dyDescent="0.25">
      <c r="A58" s="478" t="s">
        <v>115</v>
      </c>
      <c r="B58" s="478" t="s">
        <v>474</v>
      </c>
      <c r="C58" s="478" t="s">
        <v>136</v>
      </c>
      <c r="D58" s="248" t="s">
        <v>471</v>
      </c>
      <c r="E58" s="466">
        <v>910297033.87549949</v>
      </c>
      <c r="F58" s="466">
        <v>28783184.781060457</v>
      </c>
      <c r="G58" s="467">
        <v>3.2651993851972747E-2</v>
      </c>
      <c r="H58" s="473">
        <v>48.858565327798381</v>
      </c>
      <c r="I58" s="473">
        <v>-1.2730936425274137</v>
      </c>
      <c r="J58" s="474">
        <v>1.7257690064804809</v>
      </c>
      <c r="K58" s="474">
        <v>4.4634521507507241E-2</v>
      </c>
      <c r="L58" s="467">
        <v>2.6550238488638699E-2</v>
      </c>
      <c r="M58" s="468">
        <v>1570962407.7534494</v>
      </c>
      <c r="N58" s="468">
        <v>89019077.059525967</v>
      </c>
      <c r="O58" s="467">
        <v>6.0069150564510843E-2</v>
      </c>
      <c r="P58" s="466">
        <v>356157002.71024603</v>
      </c>
      <c r="Q58" s="466">
        <v>16274318.007605791</v>
      </c>
      <c r="R58" s="467">
        <v>4.788216269929732E-2</v>
      </c>
    </row>
    <row r="59" spans="1:18" x14ac:dyDescent="0.25">
      <c r="A59" s="478" t="s">
        <v>115</v>
      </c>
      <c r="B59" s="478" t="s">
        <v>474</v>
      </c>
      <c r="C59" s="478" t="s">
        <v>136</v>
      </c>
      <c r="D59" s="247" t="s">
        <v>472</v>
      </c>
      <c r="E59" s="462">
        <v>50165938.302011482</v>
      </c>
      <c r="F59" s="462">
        <v>2363545.6854827702</v>
      </c>
      <c r="G59" s="463">
        <v>4.9444087546896616E-2</v>
      </c>
      <c r="H59" s="471">
        <v>2.6925670221335216</v>
      </c>
      <c r="I59" s="471">
        <v>-2.5953222419893507E-2</v>
      </c>
      <c r="J59" s="472">
        <v>3.4216154281998779</v>
      </c>
      <c r="K59" s="472">
        <v>9.1672582380164513E-2</v>
      </c>
      <c r="L59" s="463">
        <v>2.7529776523115664E-2</v>
      </c>
      <c r="M59" s="464">
        <v>171648548.46428567</v>
      </c>
      <c r="N59" s="464">
        <v>12469313.157810807</v>
      </c>
      <c r="O59" s="463">
        <v>7.8335048750567779E-2</v>
      </c>
      <c r="P59" s="462">
        <v>23377597.457227185</v>
      </c>
      <c r="Q59" s="462">
        <v>353941.24836946651</v>
      </c>
      <c r="R59" s="463">
        <v>1.5372938388182558E-2</v>
      </c>
    </row>
    <row r="60" spans="1:18" x14ac:dyDescent="0.25">
      <c r="A60" s="478" t="s">
        <v>115</v>
      </c>
      <c r="B60" s="478" t="s">
        <v>475</v>
      </c>
      <c r="C60" s="478" t="s">
        <v>136</v>
      </c>
      <c r="D60" s="248" t="s">
        <v>44</v>
      </c>
      <c r="E60" s="462">
        <v>960462972.17742097</v>
      </c>
      <c r="F60" s="462">
        <v>31146730.466533184</v>
      </c>
      <c r="G60" s="463">
        <v>3.3515749610909092E-2</v>
      </c>
      <c r="H60" s="471">
        <v>51.55113234992713</v>
      </c>
      <c r="I60" s="471">
        <v>-1.2990468649475133</v>
      </c>
      <c r="J60" s="472">
        <v>1.8143447552872756</v>
      </c>
      <c r="K60" s="472">
        <v>4.8398468822872243E-2</v>
      </c>
      <c r="L60" s="463">
        <v>2.7406535064988129E-2</v>
      </c>
      <c r="M60" s="464">
        <v>1742610956.2177322</v>
      </c>
      <c r="N60" s="464">
        <v>101488390.21733403</v>
      </c>
      <c r="O60" s="463">
        <v>6.1840835242837927E-2</v>
      </c>
      <c r="P60" s="462">
        <v>379534600.16747385</v>
      </c>
      <c r="Q60" s="462">
        <v>16628259.255976081</v>
      </c>
      <c r="R60" s="463">
        <v>4.5819698862829258E-2</v>
      </c>
    </row>
    <row r="61" spans="1:18" x14ac:dyDescent="0.25">
      <c r="A61" s="478" t="s">
        <v>115</v>
      </c>
      <c r="B61" s="478" t="s">
        <v>475</v>
      </c>
      <c r="C61" s="478" t="s">
        <v>136</v>
      </c>
      <c r="D61" s="247" t="s">
        <v>471</v>
      </c>
      <c r="E61" s="466">
        <v>910297033.87549973</v>
      </c>
      <c r="F61" s="466">
        <v>28783184.781061411</v>
      </c>
      <c r="G61" s="467">
        <v>3.2651993851973857E-2</v>
      </c>
      <c r="H61" s="473">
        <v>48.858565327798452</v>
      </c>
      <c r="I61" s="473">
        <v>-1.2730936425272859</v>
      </c>
      <c r="J61" s="474">
        <v>1.7257690064804803</v>
      </c>
      <c r="K61" s="474">
        <v>4.4634521507505465E-2</v>
      </c>
      <c r="L61" s="467">
        <v>2.6550238488637624E-2</v>
      </c>
      <c r="M61" s="468">
        <v>1570962407.7534492</v>
      </c>
      <c r="N61" s="468">
        <v>89019077.059525967</v>
      </c>
      <c r="O61" s="467">
        <v>6.0069150564510849E-2</v>
      </c>
      <c r="P61" s="466">
        <v>356157002.71024632</v>
      </c>
      <c r="Q61" s="466">
        <v>16274318.007605851</v>
      </c>
      <c r="R61" s="467">
        <v>4.7882162699297459E-2</v>
      </c>
    </row>
    <row r="62" spans="1:18" x14ac:dyDescent="0.25">
      <c r="A62" s="478" t="s">
        <v>115</v>
      </c>
      <c r="B62" s="478" t="s">
        <v>475</v>
      </c>
      <c r="C62" s="478" t="s">
        <v>136</v>
      </c>
      <c r="D62" s="248" t="s">
        <v>472</v>
      </c>
      <c r="E62" s="462">
        <v>50165938.302011482</v>
      </c>
      <c r="F62" s="462">
        <v>2363545.6854827479</v>
      </c>
      <c r="G62" s="463">
        <v>4.944408754689613E-2</v>
      </c>
      <c r="H62" s="471">
        <v>2.6925670221335243</v>
      </c>
      <c r="I62" s="471">
        <v>-2.5953222419891286E-2</v>
      </c>
      <c r="J62" s="472">
        <v>3.4216154281998765</v>
      </c>
      <c r="K62" s="472">
        <v>9.1672582380163625E-2</v>
      </c>
      <c r="L62" s="463">
        <v>2.7529776523115404E-2</v>
      </c>
      <c r="M62" s="464">
        <v>171648548.46428561</v>
      </c>
      <c r="N62" s="464">
        <v>12469313.157810688</v>
      </c>
      <c r="O62" s="463">
        <v>7.8335048750566988E-2</v>
      </c>
      <c r="P62" s="462">
        <v>23377597.457227193</v>
      </c>
      <c r="Q62" s="462">
        <v>353941.24836946279</v>
      </c>
      <c r="R62" s="463">
        <v>1.5372938388182388E-2</v>
      </c>
    </row>
  </sheetData>
  <mergeCells count="42">
    <mergeCell ref="A45:A53"/>
    <mergeCell ref="B45:B47"/>
    <mergeCell ref="B48:B50"/>
    <mergeCell ref="B51:B53"/>
    <mergeCell ref="A54:A62"/>
    <mergeCell ref="B54:B56"/>
    <mergeCell ref="B57:B59"/>
    <mergeCell ref="B60:B62"/>
    <mergeCell ref="A27:A35"/>
    <mergeCell ref="B27:B29"/>
    <mergeCell ref="C27:C29"/>
    <mergeCell ref="B30:B32"/>
    <mergeCell ref="C30:C32"/>
    <mergeCell ref="B33:B35"/>
    <mergeCell ref="C33:C35"/>
    <mergeCell ref="A36:A44"/>
    <mergeCell ref="B36:B38"/>
    <mergeCell ref="C36:C38"/>
    <mergeCell ref="B39:B41"/>
    <mergeCell ref="C39:C41"/>
    <mergeCell ref="B42:B44"/>
    <mergeCell ref="A9:A17"/>
    <mergeCell ref="B9:B11"/>
    <mergeCell ref="C9:C11"/>
    <mergeCell ref="B12:B14"/>
    <mergeCell ref="C12:C14"/>
    <mergeCell ref="B15:B17"/>
    <mergeCell ref="C15:C17"/>
    <mergeCell ref="A18:A26"/>
    <mergeCell ref="B18:B20"/>
    <mergeCell ref="B21:B23"/>
    <mergeCell ref="C21:C23"/>
    <mergeCell ref="B24:B26"/>
    <mergeCell ref="C24:C26"/>
    <mergeCell ref="C18:C20"/>
    <mergeCell ref="C57:C59"/>
    <mergeCell ref="C60:C62"/>
    <mergeCell ref="C51:C53"/>
    <mergeCell ref="C42:C44"/>
    <mergeCell ref="C45:C47"/>
    <mergeCell ref="C48:C50"/>
    <mergeCell ref="C54:C56"/>
  </mergeCells>
  <pageMargins left="0.7" right="0.7" top="0.75" bottom="0.75" header="0.3" footer="0.3"/>
  <colBreaks count="1" manualBreakCount="1">
    <brk id="5" max="1048575" man="1"/>
  </colBreak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B8BA2-B2D6-4B65-899E-B01B80620F3F}">
  <dimension ref="A1"/>
  <sheetViews>
    <sheetView workbookViewId="0">
      <selection activeCell="D12" sqref="D12"/>
    </sheetView>
  </sheetViews>
  <sheetFormatPr defaultRowHeight="12.5" x14ac:dyDescent="0.25"/>
  <sheetData/>
  <sheetProtection algorithmName="SHA-512" hashValue="WNxg85DwllL+FryYUyrEDS8BMEiYQCoqKypD+izdunInmkSYYzNghQcQZC0dIsftKTOe0pZEbtpfmY17DwW4Pg==" saltValue="LU0X4k1SKT5tvfS9mOGENQ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66F7D-71EC-423E-97F1-21446F69294C}">
  <sheetPr>
    <tabColor rgb="FF002776"/>
    <pageSetUpPr fitToPage="1"/>
  </sheetPr>
  <dimension ref="G2:M22"/>
  <sheetViews>
    <sheetView showGridLines="0" tabSelected="1" zoomScale="90" zoomScaleNormal="90" workbookViewId="0">
      <selection activeCell="H7" sqref="H7"/>
    </sheetView>
  </sheetViews>
  <sheetFormatPr defaultRowHeight="14.5" x14ac:dyDescent="0.35"/>
  <cols>
    <col min="1" max="1" width="8.7265625" style="28"/>
    <col min="2" max="2" width="45" style="28" bestFit="1" customWidth="1"/>
    <col min="3" max="7" width="8.7265625" style="28"/>
    <col min="8" max="8" width="34.81640625" style="28" customWidth="1"/>
    <col min="9" max="16384" width="8.7265625" style="28"/>
  </cols>
  <sheetData>
    <row r="2" spans="7:13" ht="15" thickBot="1" x14ac:dyDescent="0.4"/>
    <row r="3" spans="7:13" ht="24" thickBot="1" x14ac:dyDescent="0.6">
      <c r="G3" s="483" t="s">
        <v>249</v>
      </c>
      <c r="H3" s="484"/>
      <c r="I3" s="484"/>
      <c r="J3" s="485"/>
      <c r="K3" s="29"/>
      <c r="L3" s="29"/>
      <c r="M3" s="29"/>
    </row>
    <row r="4" spans="7:13" ht="15.5" x14ac:dyDescent="0.35">
      <c r="G4" s="412"/>
      <c r="H4" s="412"/>
      <c r="I4" s="412"/>
      <c r="J4" s="412"/>
    </row>
    <row r="5" spans="7:13" ht="15.5" x14ac:dyDescent="0.35">
      <c r="G5" s="412"/>
      <c r="H5" s="412" t="s">
        <v>479</v>
      </c>
      <c r="I5" s="412"/>
      <c r="J5" s="412"/>
    </row>
    <row r="6" spans="7:13" ht="15.5" x14ac:dyDescent="0.35">
      <c r="G6" s="412"/>
      <c r="H6" s="412" t="s">
        <v>480</v>
      </c>
      <c r="I6" s="412"/>
      <c r="J6" s="412"/>
    </row>
    <row r="7" spans="7:13" ht="15.5" x14ac:dyDescent="0.35">
      <c r="G7" s="412"/>
      <c r="H7" s="412" t="s">
        <v>481</v>
      </c>
      <c r="I7" s="412"/>
      <c r="J7" s="412"/>
    </row>
    <row r="8" spans="7:13" x14ac:dyDescent="0.35">
      <c r="I8" s="30"/>
      <c r="J8" s="30"/>
      <c r="K8" s="30"/>
    </row>
    <row r="9" spans="7:13" ht="15" thickBot="1" x14ac:dyDescent="0.4">
      <c r="H9" s="31" t="s">
        <v>250</v>
      </c>
    </row>
    <row r="10" spans="7:13" ht="15.5" x14ac:dyDescent="0.35">
      <c r="H10" s="411" t="s">
        <v>251</v>
      </c>
      <c r="I10" s="412"/>
    </row>
    <row r="11" spans="7:13" ht="15.5" x14ac:dyDescent="0.35">
      <c r="H11" s="411" t="s">
        <v>252</v>
      </c>
      <c r="I11" s="412"/>
    </row>
    <row r="12" spans="7:13" ht="15.5" x14ac:dyDescent="0.35">
      <c r="H12" s="411" t="s">
        <v>253</v>
      </c>
      <c r="I12" s="412"/>
    </row>
    <row r="13" spans="7:13" ht="15.5" x14ac:dyDescent="0.35">
      <c r="H13" s="411" t="s">
        <v>254</v>
      </c>
      <c r="I13" s="412"/>
    </row>
    <row r="14" spans="7:13" ht="15.5" x14ac:dyDescent="0.35">
      <c r="H14" s="411" t="s">
        <v>255</v>
      </c>
      <c r="I14" s="412"/>
    </row>
    <row r="15" spans="7:13" ht="15.5" x14ac:dyDescent="0.35">
      <c r="H15" s="411" t="s">
        <v>256</v>
      </c>
      <c r="I15" s="412"/>
    </row>
    <row r="16" spans="7:13" ht="15.5" hidden="1" x14ac:dyDescent="0.35">
      <c r="H16" s="413" t="s">
        <v>257</v>
      </c>
      <c r="I16" s="412"/>
    </row>
    <row r="17" spans="8:9" ht="15.5" hidden="1" x14ac:dyDescent="0.35">
      <c r="H17" s="413" t="s">
        <v>258</v>
      </c>
      <c r="I17" s="412"/>
    </row>
    <row r="18" spans="8:9" ht="15.5" hidden="1" x14ac:dyDescent="0.35">
      <c r="H18" s="413" t="s">
        <v>259</v>
      </c>
      <c r="I18" s="412"/>
    </row>
    <row r="19" spans="8:9" ht="15.5" x14ac:dyDescent="0.35">
      <c r="H19" s="411" t="s">
        <v>260</v>
      </c>
      <c r="I19" s="412"/>
    </row>
    <row r="20" spans="8:9" ht="15.5" hidden="1" x14ac:dyDescent="0.35">
      <c r="H20" s="413" t="s">
        <v>261</v>
      </c>
      <c r="I20" s="412"/>
    </row>
    <row r="21" spans="8:9" ht="15.5" x14ac:dyDescent="0.35">
      <c r="H21" s="411" t="s">
        <v>262</v>
      </c>
      <c r="I21" s="412"/>
    </row>
    <row r="22" spans="8:9" ht="15.5" x14ac:dyDescent="0.35">
      <c r="H22" s="411" t="s">
        <v>263</v>
      </c>
      <c r="I22" s="412"/>
    </row>
  </sheetData>
  <mergeCells count="1">
    <mergeCell ref="G3:J3"/>
  </mergeCells>
  <hyperlinks>
    <hyperlink ref="H10" location="'TOTAL U.S. MULO+ with C'!A1" display="TOTAL U.S. MULO+ with C" xr:uid="{50511709-BD5A-47F0-9A42-4CCB8D090F4F}"/>
    <hyperlink ref="H11" location="'TOTAL U.S. MULO+'!A1" display="TOTAL U.S. MULO+" xr:uid="{4222841A-19B8-48DB-A91B-E6AA241BF035}"/>
    <hyperlink ref="H12" location="'TOTAL U.S. FOOD'!A1" display="TOTAL U.S. FOOD" xr:uid="{804075D9-7154-4558-AE6B-AB7570678FB1}"/>
    <hyperlink ref="H13" location="'TOTAL U.S. DRUG'!A1" display="TOTAL U.S. DRUG" xr:uid="{91353410-A18E-485B-821F-0AF712C5F066}"/>
    <hyperlink ref="H14" location="'TOTAL U.S. CONVENIENCE'!A1" display="TOTAL U.S. CONVENIENCE" xr:uid="{5E6D8770-F908-4528-80A3-57B8D2825F9E}"/>
    <hyperlink ref="H15" location="'TOTAL U.S. ALL OTHER OUTLETS'!A1" display="TOTAL U.S. ALL OTHER OUTLETS" xr:uid="{CB8AB229-7BA4-4ED1-A6B1-27F31AF5CDA0}"/>
    <hyperlink ref="H16" location="'TOTAL U.S. ALL OTHER OUTLET xWM'!A1" display="'TOTAL U.S. ALL OTHER OUTLET xWM'!A1" xr:uid="{8DE8A015-4441-4063-8B00-E115A139C8AB}"/>
    <hyperlink ref="H17" location="'WALMART'!A1" display="'WALMART'!A1" xr:uid="{65B7EED3-0492-4346-A259-FCA67373D74C}"/>
    <hyperlink ref="H18" location="'TOP PERFORMERS'!A1" display="'TOP PERFORMERS'!A1" xr:uid="{A3829F5D-B4E9-4DF6-A104-7F95812524C0}"/>
    <hyperlink ref="H19" location="'CIRCANA STANDARD REGIONS'!A1" display="CIRCANA STANDARD REGIONS" xr:uid="{75BEB654-5F53-4E70-91BE-827362AA1A0B}"/>
    <hyperlink ref="H20" location="'WALMART REGIONS'!A1" display="'WALMART REGIONS'!A1" xr:uid="{E5E76568-CDDC-4C06-85DE-4581712B2E63}"/>
    <hyperlink ref="H21" location="'CIRCANA REGIONS &amp; MARKETS'!A1" display="CIRCANA STANDARD REGIONS &amp; MARKETS" xr:uid="{7C566A08-6106-46A6-864F-E64EC922DEF9}"/>
    <hyperlink ref="H22" location="'DMI CUSTOM REGIONS &amp; MARKETS'!A1" display="DMI CUSTOM REGIONS &amp; MARKETS" xr:uid="{04C093F4-B9F6-4EF6-8F79-5FA30985A5CE}"/>
  </hyperlinks>
  <pageMargins left="0.7" right="0.7" top="0.75" bottom="0.75" header="0.3" footer="0.3"/>
  <pageSetup scale="7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3ACED-3FEE-4C42-90EB-BDE6A384EF2C}">
  <sheetPr>
    <tabColor rgb="FFC00000"/>
    <pageSetUpPr fitToPage="1"/>
  </sheetPr>
  <dimension ref="A1:T331"/>
  <sheetViews>
    <sheetView showGridLines="0" zoomScale="55" zoomScaleNormal="70" workbookViewId="0">
      <selection activeCell="C5" sqref="C5"/>
    </sheetView>
  </sheetViews>
  <sheetFormatPr defaultColWidth="9.1796875" defaultRowHeight="14.5" x14ac:dyDescent="0.25"/>
  <cols>
    <col min="1" max="1" width="9.1796875" style="33"/>
    <col min="2" max="2" width="19.90625" style="33" bestFit="1" customWidth="1"/>
    <col min="3" max="3" width="35.453125" style="32" bestFit="1" customWidth="1"/>
    <col min="4" max="4" width="14" style="33" bestFit="1" customWidth="1"/>
    <col min="5" max="5" width="12" style="33" bestFit="1" customWidth="1"/>
    <col min="6" max="6" width="11.54296875" style="34" bestFit="1" customWidth="1"/>
    <col min="7" max="7" width="9" style="34" bestFit="1" customWidth="1"/>
    <col min="8" max="8" width="7.36328125" style="34" bestFit="1" customWidth="1"/>
    <col min="9" max="9" width="9" style="34" bestFit="1" customWidth="1"/>
    <col min="10" max="10" width="10" style="34" bestFit="1" customWidth="1"/>
    <col min="11" max="11" width="12" style="34" bestFit="1" customWidth="1"/>
    <col min="12" max="12" width="14" style="33" bestFit="1" customWidth="1"/>
    <col min="13" max="13" width="12.36328125" style="33" bestFit="1" customWidth="1"/>
    <col min="14" max="14" width="12" style="34" bestFit="1" customWidth="1"/>
    <col min="15" max="15" width="14" style="33" bestFit="1" customWidth="1"/>
    <col min="16" max="16" width="12" style="33" bestFit="1" customWidth="1"/>
    <col min="17" max="17" width="12" style="34" bestFit="1" customWidth="1"/>
    <col min="18" max="16384" width="9.1796875" style="33"/>
  </cols>
  <sheetData>
    <row r="1" spans="1:17" x14ac:dyDescent="0.25">
      <c r="A1" s="32"/>
      <c r="B1" s="32"/>
    </row>
    <row r="2" spans="1:17" ht="23.5" x14ac:dyDescent="0.25">
      <c r="B2" s="497" t="s">
        <v>249</v>
      </c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</row>
    <row r="3" spans="1:17" x14ac:dyDescent="0.25">
      <c r="B3" s="496" t="s">
        <v>265</v>
      </c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</row>
    <row r="4" spans="1:17" ht="15" thickBot="1" x14ac:dyDescent="0.3">
      <c r="B4" s="496" t="str">
        <f>'HOME PAGE'!H5</f>
        <v>4 WEEKS ENDING 12-29-2024</v>
      </c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</row>
    <row r="5" spans="1:17" x14ac:dyDescent="0.25">
      <c r="D5" s="498" t="s">
        <v>266</v>
      </c>
      <c r="E5" s="499"/>
      <c r="F5" s="500"/>
      <c r="G5" s="501" t="s">
        <v>267</v>
      </c>
      <c r="H5" s="500"/>
      <c r="I5" s="501" t="s">
        <v>268</v>
      </c>
      <c r="J5" s="499"/>
      <c r="K5" s="502"/>
      <c r="L5" s="498" t="s">
        <v>269</v>
      </c>
      <c r="M5" s="499"/>
      <c r="N5" s="500"/>
      <c r="O5" s="501" t="s">
        <v>270</v>
      </c>
      <c r="P5" s="499"/>
      <c r="Q5" s="500"/>
    </row>
    <row r="6" spans="1:17" s="35" customFormat="1" ht="29.5" thickBot="1" x14ac:dyDescent="0.3">
      <c r="C6" s="36"/>
      <c r="D6" s="287" t="s">
        <v>271</v>
      </c>
      <c r="E6" s="288" t="s">
        <v>272</v>
      </c>
      <c r="F6" s="289" t="s">
        <v>273</v>
      </c>
      <c r="G6" s="284" t="s">
        <v>271</v>
      </c>
      <c r="H6" s="289" t="s">
        <v>272</v>
      </c>
      <c r="I6" s="284" t="s">
        <v>271</v>
      </c>
      <c r="J6" s="43" t="s">
        <v>272</v>
      </c>
      <c r="K6" s="290" t="s">
        <v>273</v>
      </c>
      <c r="L6" s="293" t="s">
        <v>271</v>
      </c>
      <c r="M6" s="294" t="s">
        <v>272</v>
      </c>
      <c r="N6" s="289" t="s">
        <v>273</v>
      </c>
      <c r="O6" s="284" t="s">
        <v>271</v>
      </c>
      <c r="P6" s="43" t="s">
        <v>272</v>
      </c>
      <c r="Q6" s="39" t="s">
        <v>273</v>
      </c>
    </row>
    <row r="7" spans="1:17" ht="15" thickBot="1" x14ac:dyDescent="0.3">
      <c r="C7" s="255" t="s">
        <v>281</v>
      </c>
      <c r="D7" s="260">
        <f>SubSegments!D9</f>
        <v>369138552.41186213</v>
      </c>
      <c r="E7" s="261">
        <f>SubSegments!E9</f>
        <v>10956996.676264882</v>
      </c>
      <c r="F7" s="274">
        <f>SubSegments!F9</f>
        <v>3.0590622271888076E-2</v>
      </c>
      <c r="G7" s="336">
        <f>SubSegments!G9</f>
        <v>99.999999999999972</v>
      </c>
      <c r="H7" s="371">
        <f>SubSegments!H9</f>
        <v>-2.8421709430404007E-14</v>
      </c>
      <c r="I7" s="327">
        <f>SubSegments!I9</f>
        <v>2.3367295823428909</v>
      </c>
      <c r="J7" s="336">
        <f>SubSegments!J9</f>
        <v>9.9948591376054274E-2</v>
      </c>
      <c r="K7" s="315">
        <f>SubSegments!K9</f>
        <v>4.4684120519484581E-2</v>
      </c>
      <c r="L7" s="316">
        <f>SubSegments!L9</f>
        <v>862576975.40402997</v>
      </c>
      <c r="M7" s="273">
        <f>SubSegments!M9</f>
        <v>61403280.219717503</v>
      </c>
      <c r="N7" s="275">
        <f>SubSegments!N9</f>
        <v>7.6641657843735736E-2</v>
      </c>
      <c r="O7" s="303">
        <f>SubSegments!O9</f>
        <v>194322374.9170413</v>
      </c>
      <c r="P7" s="261">
        <f>SubSegments!P9</f>
        <v>6804143.1530711949</v>
      </c>
      <c r="Q7" s="275">
        <f>SubSegments!Q9</f>
        <v>3.6285235249208167E-2</v>
      </c>
    </row>
    <row r="8" spans="1:17" x14ac:dyDescent="0.25">
      <c r="B8" s="504" t="s">
        <v>278</v>
      </c>
      <c r="C8" s="59" t="s">
        <v>28</v>
      </c>
      <c r="D8" s="387">
        <f>SubSegments!D10</f>
        <v>957175.8200583919</v>
      </c>
      <c r="E8" s="388">
        <f>SubSegments!E10</f>
        <v>37387.467981243157</v>
      </c>
      <c r="F8" s="391">
        <f>SubSegments!F10</f>
        <v>4.0647903288633103E-2</v>
      </c>
      <c r="G8" s="392">
        <f>SubSegments!G10</f>
        <v>0.25929987908454322</v>
      </c>
      <c r="H8" s="393">
        <f>SubSegments!H10</f>
        <v>2.5059885705049356E-3</v>
      </c>
      <c r="I8" s="394">
        <f>SubSegments!I10</f>
        <v>4.3050528016354566</v>
      </c>
      <c r="J8" s="392">
        <f>SubSegments!J10</f>
        <v>-3.9515806911735396E-2</v>
      </c>
      <c r="K8" s="395">
        <f>SubSegments!K10</f>
        <v>-9.095450083120989E-3</v>
      </c>
      <c r="L8" s="396">
        <f>SubSegments!L10</f>
        <v>4120692.4458000958</v>
      </c>
      <c r="M8" s="397">
        <f>SubSegments!M10</f>
        <v>124608.84485836281</v>
      </c>
      <c r="N8" s="398">
        <f>SubSegments!N10</f>
        <v>3.1182742230166802E-2</v>
      </c>
      <c r="O8" s="399">
        <f>SubSegments!O10</f>
        <v>1036270.5915210247</v>
      </c>
      <c r="P8" s="388">
        <f>SubSegments!P10</f>
        <v>45165.414803385735</v>
      </c>
      <c r="Q8" s="398">
        <f>SubSegments!Q10</f>
        <v>4.5570758648406436E-2</v>
      </c>
    </row>
    <row r="9" spans="1:17" x14ac:dyDescent="0.25">
      <c r="B9" s="505"/>
      <c r="C9" s="59" t="s">
        <v>134</v>
      </c>
      <c r="D9" s="282">
        <f>SubSegments!D11</f>
        <v>17335527.881496597</v>
      </c>
      <c r="E9" s="283">
        <f>SubSegments!E11</f>
        <v>-33813.247309759259</v>
      </c>
      <c r="F9" s="320">
        <f>SubSegments!F11</f>
        <v>-1.9467202042385673E-3</v>
      </c>
      <c r="G9" s="338">
        <f>SubSegments!G11</f>
        <v>4.6962116983529469</v>
      </c>
      <c r="H9" s="373">
        <f>SubSegments!H11</f>
        <v>-0.15310029180102713</v>
      </c>
      <c r="I9" s="329">
        <f>SubSegments!I11</f>
        <v>2.6378843580693103</v>
      </c>
      <c r="J9" s="338">
        <f>SubSegments!J11</f>
        <v>8.2779310577736354E-3</v>
      </c>
      <c r="K9" s="345">
        <f>SubSegments!K11</f>
        <v>3.1479733897597892E-3</v>
      </c>
      <c r="L9" s="351">
        <f>SubSegments!L11</f>
        <v>45729117.837474279</v>
      </c>
      <c r="M9" s="363">
        <f>SubSegments!M11</f>
        <v>54586.772209264338</v>
      </c>
      <c r="N9" s="357">
        <f>SubSegments!N11</f>
        <v>1.1951249621208915E-3</v>
      </c>
      <c r="O9" s="286">
        <f>SubSegments!O11</f>
        <v>9308101.139236033</v>
      </c>
      <c r="P9" s="283">
        <f>SubSegments!P11</f>
        <v>97858.709073465317</v>
      </c>
      <c r="Q9" s="357">
        <f>SubSegments!Q11</f>
        <v>1.0624987324219438E-2</v>
      </c>
    </row>
    <row r="10" spans="1:17" x14ac:dyDescent="0.25">
      <c r="B10" s="505"/>
      <c r="C10" s="59" t="s">
        <v>135</v>
      </c>
      <c r="D10" s="282">
        <f>SubSegments!D12</f>
        <v>288680.03867790109</v>
      </c>
      <c r="E10" s="283">
        <f>SubSegments!E12</f>
        <v>36015.367810511671</v>
      </c>
      <c r="F10" s="320">
        <f>SubSegments!F12</f>
        <v>0.14254215948304966</v>
      </c>
      <c r="G10" s="338">
        <f>SubSegments!G12</f>
        <v>7.8203708821995274E-2</v>
      </c>
      <c r="H10" s="373">
        <f>SubSegments!H12</f>
        <v>7.6627591774799109E-3</v>
      </c>
      <c r="I10" s="329">
        <f>SubSegments!I12</f>
        <v>2.9937105853380941</v>
      </c>
      <c r="J10" s="338">
        <f>SubSegments!J12</f>
        <v>-3.1345030629229331E-2</v>
      </c>
      <c r="K10" s="345">
        <f>SubSegments!K12</f>
        <v>-1.0361803090091657E-2</v>
      </c>
      <c r="L10" s="351">
        <f>SubSegments!L12</f>
        <v>864224.48756584292</v>
      </c>
      <c r="M10" s="363">
        <f>SubSegments!M12</f>
        <v>99899.806001911173</v>
      </c>
      <c r="N10" s="357">
        <f>SubSegments!N12</f>
        <v>0.13070336260435819</v>
      </c>
      <c r="O10" s="286">
        <f>SubSegments!O12</f>
        <v>157838.04608041048</v>
      </c>
      <c r="P10" s="283">
        <f>SubSegments!P12</f>
        <v>21888.31061655283</v>
      </c>
      <c r="Q10" s="357">
        <f>SubSegments!Q12</f>
        <v>0.16100296585256582</v>
      </c>
    </row>
    <row r="11" spans="1:17" x14ac:dyDescent="0.25">
      <c r="B11" s="505"/>
      <c r="C11" s="59" t="s">
        <v>136</v>
      </c>
      <c r="D11" s="282">
        <f>SubSegments!D13</f>
        <v>171453938.96342123</v>
      </c>
      <c r="E11" s="283">
        <f>SubSegments!E13</f>
        <v>25394.537283837795</v>
      </c>
      <c r="F11" s="320">
        <f>SubSegments!F13</f>
        <v>1.4813482415572523E-4</v>
      </c>
      <c r="G11" s="338">
        <f>SubSegments!G13</f>
        <v>46.447042131791051</v>
      </c>
      <c r="H11" s="373">
        <f>SubSegments!H13</f>
        <v>-1.4137540708706666</v>
      </c>
      <c r="I11" s="329">
        <f>SubSegments!I13</f>
        <v>1.8938532141747169</v>
      </c>
      <c r="J11" s="338">
        <f>SubSegments!J13</f>
        <v>2.9842065191150402E-2</v>
      </c>
      <c r="K11" s="345">
        <f>SubSegments!K13</f>
        <v>1.6009595869328944E-2</v>
      </c>
      <c r="L11" s="351">
        <f>SubSegments!L13</f>
        <v>324708593.38879102</v>
      </c>
      <c r="M11" s="363">
        <f>SubSegments!M13</f>
        <v>5163875.3244463205</v>
      </c>
      <c r="N11" s="357">
        <f>SubSegments!N13</f>
        <v>1.616010227215367E-2</v>
      </c>
      <c r="O11" s="286">
        <f>SubSegments!O13</f>
        <v>72988773.765837908</v>
      </c>
      <c r="P11" s="283">
        <f>SubSegments!P13</f>
        <v>108746.04571390152</v>
      </c>
      <c r="Q11" s="357">
        <f>SubSegments!Q13</f>
        <v>1.4921240992321139E-3</v>
      </c>
    </row>
    <row r="12" spans="1:17" x14ac:dyDescent="0.25">
      <c r="B12" s="505"/>
      <c r="C12" s="59" t="s">
        <v>137</v>
      </c>
      <c r="D12" s="282">
        <f>SubSegments!D14</f>
        <v>25249474.487964518</v>
      </c>
      <c r="E12" s="283">
        <f>SubSegments!E14</f>
        <v>6370099.2044799589</v>
      </c>
      <c r="F12" s="320">
        <f>SubSegments!F14</f>
        <v>0.33741048677878877</v>
      </c>
      <c r="G12" s="338">
        <f>SubSegments!G14</f>
        <v>6.8401076839551296</v>
      </c>
      <c r="H12" s="373">
        <f>SubSegments!H14</f>
        <v>1.5692122452684565</v>
      </c>
      <c r="I12" s="329">
        <f>SubSegments!I14</f>
        <v>3.0050979423932946</v>
      </c>
      <c r="J12" s="338">
        <f>SubSegments!J14</f>
        <v>0.15963130127614766</v>
      </c>
      <c r="K12" s="345">
        <f>SubSegments!K14</f>
        <v>5.6100218842655446E-2</v>
      </c>
      <c r="L12" s="351">
        <f>SubSegments!L14</f>
        <v>75877143.830294162</v>
      </c>
      <c r="M12" s="363">
        <f>SubSegments!M14</f>
        <v>22156511.256007269</v>
      </c>
      <c r="N12" s="357">
        <f>SubSegments!N14</f>
        <v>0.41243950776954125</v>
      </c>
      <c r="O12" s="286">
        <f>SubSegments!O14</f>
        <v>13801565.352609158</v>
      </c>
      <c r="P12" s="283">
        <f>SubSegments!P14</f>
        <v>3856875.7595656496</v>
      </c>
      <c r="Q12" s="357">
        <f>SubSegments!Q14</f>
        <v>0.3878326943722411</v>
      </c>
    </row>
    <row r="13" spans="1:17" x14ac:dyDescent="0.25">
      <c r="B13" s="505"/>
      <c r="C13" s="59" t="s">
        <v>138</v>
      </c>
      <c r="D13" s="282">
        <f>SubSegments!D15</f>
        <v>76823578.065778255</v>
      </c>
      <c r="E13" s="283">
        <f>SubSegments!E15</f>
        <v>532897.74423979223</v>
      </c>
      <c r="F13" s="320">
        <f>SubSegments!F15</f>
        <v>6.9850962397217473E-3</v>
      </c>
      <c r="G13" s="338">
        <f>SubSegments!G15</f>
        <v>20.811583499970823</v>
      </c>
      <c r="H13" s="373">
        <f>SubSegments!H15</f>
        <v>-0.48786062267819119</v>
      </c>
      <c r="I13" s="329">
        <f>SubSegments!I15</f>
        <v>1.7448860367814403</v>
      </c>
      <c r="J13" s="338">
        <f>SubSegments!J15</f>
        <v>9.4593996018040638E-2</v>
      </c>
      <c r="K13" s="345">
        <f>SubSegments!K15</f>
        <v>5.7319549317030524E-2</v>
      </c>
      <c r="L13" s="351">
        <f>SubSegments!L15</f>
        <v>134048388.66256541</v>
      </c>
      <c r="M13" s="363">
        <f>SubSegments!M15</f>
        <v>8146486.1435055584</v>
      </c>
      <c r="N13" s="357">
        <f>SubSegments!N15</f>
        <v>6.470502812514918E-2</v>
      </c>
      <c r="O13" s="286">
        <f>SubSegments!O15</f>
        <v>36717858.019942045</v>
      </c>
      <c r="P13" s="283">
        <f>SubSegments!P15</f>
        <v>83418.212743960321</v>
      </c>
      <c r="Q13" s="357">
        <f>SubSegments!Q15</f>
        <v>2.2770434919430643E-3</v>
      </c>
    </row>
    <row r="14" spans="1:17" x14ac:dyDescent="0.25">
      <c r="B14" s="505"/>
      <c r="C14" s="59" t="s">
        <v>139</v>
      </c>
      <c r="D14" s="282">
        <f>SubSegments!D16</f>
        <v>4330583.4051620821</v>
      </c>
      <c r="E14" s="283">
        <f>SubSegments!E16</f>
        <v>-133556.55067388527</v>
      </c>
      <c r="F14" s="320">
        <f>SubSegments!F16</f>
        <v>-2.9917644158823219E-2</v>
      </c>
      <c r="G14" s="338">
        <f>SubSegments!G16</f>
        <v>1.1731593400004132</v>
      </c>
      <c r="H14" s="373">
        <f>SubSegments!H16</f>
        <v>-7.317506341909441E-2</v>
      </c>
      <c r="I14" s="329">
        <f>SubSegments!I16</f>
        <v>3.2140739007515315</v>
      </c>
      <c r="J14" s="338">
        <f>SubSegments!J16</f>
        <v>7.4331400511704615E-2</v>
      </c>
      <c r="K14" s="345">
        <f>SubSegments!K16</f>
        <v>2.3674361991796098E-2</v>
      </c>
      <c r="L14" s="351">
        <f>SubSegments!L16</f>
        <v>13918815.097559143</v>
      </c>
      <c r="M14" s="363">
        <f>SubSegments!M16</f>
        <v>-97434.848797786981</v>
      </c>
      <c r="N14" s="357">
        <f>SubSegments!N16</f>
        <v>-6.9515633047848163E-3</v>
      </c>
      <c r="O14" s="286">
        <f>SubSegments!O16</f>
        <v>2999077.7106586695</v>
      </c>
      <c r="P14" s="283">
        <f>SubSegments!P16</f>
        <v>-85585.485251981765</v>
      </c>
      <c r="Q14" s="357">
        <f>SubSegments!Q16</f>
        <v>-2.774548785923946E-2</v>
      </c>
    </row>
    <row r="15" spans="1:17" x14ac:dyDescent="0.25">
      <c r="B15" s="505"/>
      <c r="C15" s="59" t="s">
        <v>140</v>
      </c>
      <c r="D15" s="282">
        <f>SubSegments!D17</f>
        <v>126589.10089212038</v>
      </c>
      <c r="E15" s="283">
        <f>SubSegments!E17</f>
        <v>-24893.985145866711</v>
      </c>
      <c r="F15" s="320">
        <f>SubSegments!F17</f>
        <v>-0.16433508054901985</v>
      </c>
      <c r="G15" s="338">
        <f>SubSegments!G17</f>
        <v>3.4293112996466438E-2</v>
      </c>
      <c r="H15" s="373">
        <f>SubSegments!H17</f>
        <v>-7.9991501344159888E-3</v>
      </c>
      <c r="I15" s="329">
        <f>SubSegments!I17</f>
        <v>11.225448057266647</v>
      </c>
      <c r="J15" s="338">
        <f>SubSegments!J17</f>
        <v>-5.7610222479560491E-2</v>
      </c>
      <c r="K15" s="345">
        <f>SubSegments!K17</f>
        <v>-5.1059048930886435E-3</v>
      </c>
      <c r="L15" s="351">
        <f>SubSegments!L17</f>
        <v>1421019.3766805842</v>
      </c>
      <c r="M15" s="363">
        <f>SubSegments!M17</f>
        <v>-288173.11148183304</v>
      </c>
      <c r="N15" s="357">
        <f>SubSegments!N17</f>
        <v>-0.1686019061502271</v>
      </c>
      <c r="O15" s="286">
        <f>SubSegments!O17</f>
        <v>308597.62761151791</v>
      </c>
      <c r="P15" s="283">
        <f>SubSegments!P17</f>
        <v>-62788.625943541527</v>
      </c>
      <c r="Q15" s="357">
        <f>SubSegments!Q17</f>
        <v>-0.16906556271941517</v>
      </c>
    </row>
    <row r="16" spans="1:17" x14ac:dyDescent="0.25">
      <c r="B16" s="505"/>
      <c r="C16" s="59" t="s">
        <v>141</v>
      </c>
      <c r="D16" s="282">
        <f>SubSegments!D18</f>
        <v>532569.63611251814</v>
      </c>
      <c r="E16" s="283">
        <f>SubSegments!E18</f>
        <v>86635.07139485277</v>
      </c>
      <c r="F16" s="320">
        <f>SubSegments!F18</f>
        <v>0.19427754260247587</v>
      </c>
      <c r="G16" s="338">
        <f>SubSegments!G18</f>
        <v>0.1442736426831705</v>
      </c>
      <c r="H16" s="373">
        <f>SubSegments!H18</f>
        <v>1.9774053696280922E-2</v>
      </c>
      <c r="I16" s="329">
        <f>SubSegments!I18</f>
        <v>4.0616963527367655</v>
      </c>
      <c r="J16" s="338">
        <f>SubSegments!J18</f>
        <v>-0.3762416045802679</v>
      </c>
      <c r="K16" s="345">
        <f>SubSegments!K18</f>
        <v>-8.4778473290718484E-2</v>
      </c>
      <c r="L16" s="351">
        <f>SubSegments!L18</f>
        <v>2163136.1485765614</v>
      </c>
      <c r="M16" s="363">
        <f>SubSegments!M18</f>
        <v>184106.21733638505</v>
      </c>
      <c r="N16" s="357">
        <f>SubSegments!N18</f>
        <v>9.3028515855246963E-2</v>
      </c>
      <c r="O16" s="286">
        <f>SubSegments!O18</f>
        <v>531151.89481806755</v>
      </c>
      <c r="P16" s="283">
        <f>SubSegments!P18</f>
        <v>83486.910160216328</v>
      </c>
      <c r="Q16" s="357">
        <f>SubSegments!Q18</f>
        <v>0.18649417091226173</v>
      </c>
    </row>
    <row r="17" spans="2:17" x14ac:dyDescent="0.25">
      <c r="B17" s="505"/>
      <c r="C17" s="59" t="s">
        <v>142</v>
      </c>
      <c r="D17" s="282">
        <f>SubSegments!D19</f>
        <v>13423870.571187323</v>
      </c>
      <c r="E17" s="283">
        <f>SubSegments!E19</f>
        <v>259949.65172267705</v>
      </c>
      <c r="F17" s="320">
        <f>SubSegments!F19</f>
        <v>1.9747129545446156E-2</v>
      </c>
      <c r="G17" s="338">
        <f>SubSegments!G19</f>
        <v>3.6365398529844666</v>
      </c>
      <c r="H17" s="373">
        <f>SubSegments!H19</f>
        <v>-3.866918798078034E-2</v>
      </c>
      <c r="I17" s="329">
        <f>SubSegments!I19</f>
        <v>5.7295460454145211</v>
      </c>
      <c r="J17" s="338">
        <f>SubSegments!J19</f>
        <v>-4.5543244161343033E-2</v>
      </c>
      <c r="K17" s="345">
        <f>SubSegments!K19</f>
        <v>-7.8861541142834571E-3</v>
      </c>
      <c r="L17" s="351">
        <f>SubSegments!L19</f>
        <v>76912684.545302689</v>
      </c>
      <c r="M17" s="363">
        <f>SubSegments!M19</f>
        <v>889865.83447875082</v>
      </c>
      <c r="N17" s="357">
        <f>SubSegments!N19</f>
        <v>1.1705246524252514E-2</v>
      </c>
      <c r="O17" s="286">
        <f>SubSegments!O19</f>
        <v>20631450.067659736</v>
      </c>
      <c r="P17" s="283">
        <f>SubSegments!P19</f>
        <v>189611.07229088247</v>
      </c>
      <c r="Q17" s="357">
        <f>SubSegments!Q19</f>
        <v>9.2756367141840473E-3</v>
      </c>
    </row>
    <row r="18" spans="2:17" ht="15" thickBot="1" x14ac:dyDescent="0.3">
      <c r="B18" s="505"/>
      <c r="C18" s="277" t="s">
        <v>143</v>
      </c>
      <c r="D18" s="389">
        <f>SubSegments!D20</f>
        <v>58516392.913274817</v>
      </c>
      <c r="E18" s="390">
        <f>SubSegments!E20</f>
        <v>3700715.1366422772</v>
      </c>
      <c r="F18" s="400">
        <f>SubSegments!F20</f>
        <v>6.7511983555548785E-2</v>
      </c>
      <c r="G18" s="401">
        <f>SubSegments!G20</f>
        <v>15.852148883107123</v>
      </c>
      <c r="H18" s="402">
        <f>SubSegments!H20</f>
        <v>0.54826823965589533</v>
      </c>
      <c r="I18" s="403">
        <f>SubSegments!I20</f>
        <v>3.1184366122220268</v>
      </c>
      <c r="J18" s="401">
        <f>SubSegments!J20</f>
        <v>0.23889203255882396</v>
      </c>
      <c r="K18" s="404">
        <f>SubSegments!K20</f>
        <v>8.2961741327430755E-2</v>
      </c>
      <c r="L18" s="405">
        <f>SubSegments!L20</f>
        <v>182479662.07592574</v>
      </c>
      <c r="M18" s="406">
        <f>SubSegments!M20</f>
        <v>24635474.253658831</v>
      </c>
      <c r="N18" s="407">
        <f>SubSegments!N20</f>
        <v>0.1560746365992168</v>
      </c>
      <c r="O18" s="408">
        <f>SubSegments!O20</f>
        <v>35778590.526049376</v>
      </c>
      <c r="P18" s="390">
        <f>SubSegments!P20</f>
        <v>2402368.6542814225</v>
      </c>
      <c r="Q18" s="407">
        <f>SubSegments!Q20</f>
        <v>7.1978448115288973E-2</v>
      </c>
    </row>
    <row r="19" spans="2:17" s="257" customFormat="1" x14ac:dyDescent="0.25">
      <c r="B19" s="505"/>
      <c r="C19" s="386" t="s">
        <v>282</v>
      </c>
      <c r="D19" s="435">
        <f>'RFG vs SS'!E10</f>
        <v>166508818.20267579</v>
      </c>
      <c r="E19" s="409">
        <f>'RFG vs SS'!F10</f>
        <v>-144387.62735638022</v>
      </c>
      <c r="F19" s="414">
        <f>'RFG vs SS'!G10</f>
        <v>-8.6639573860727067E-4</v>
      </c>
      <c r="G19" s="415">
        <f>'RFG vs SS'!H10</f>
        <v>45.107404012598366</v>
      </c>
      <c r="H19" s="416">
        <f>'RFG vs SS'!I10</f>
        <v>-1.4201748538724743</v>
      </c>
      <c r="I19" s="417">
        <f>'RFG vs SS'!J10</f>
        <v>1.8431721145731732</v>
      </c>
      <c r="J19" s="415">
        <f>'RFG vs SS'!K10</f>
        <v>2.6079453650946105E-2</v>
      </c>
      <c r="K19" s="418">
        <f>'RFG vs SS'!L10</f>
        <v>1.4352297057713077E-2</v>
      </c>
      <c r="L19" s="419">
        <f>'RFG vs SS'!M10</f>
        <v>306904410.54170603</v>
      </c>
      <c r="M19" s="420">
        <f>'RFG vs SS'!N10</f>
        <v>4080093.3087932467</v>
      </c>
      <c r="N19" s="421">
        <f>'RFG vs SS'!O10</f>
        <v>1.3473466550095792E-2</v>
      </c>
      <c r="O19" s="422">
        <f>'RFG vs SS'!P10</f>
        <v>70177436.273493946</v>
      </c>
      <c r="P19" s="423">
        <f>'RFG vs SS'!Q10</f>
        <v>148730.39008313417</v>
      </c>
      <c r="Q19" s="421">
        <f>'RFG vs SS'!R10</f>
        <v>2.1238489017739669E-3</v>
      </c>
    </row>
    <row r="20" spans="2:17" s="257" customFormat="1" ht="15" thickBot="1" x14ac:dyDescent="0.3">
      <c r="B20" s="506"/>
      <c r="C20" s="258" t="s">
        <v>283</v>
      </c>
      <c r="D20" s="434">
        <f>'RFG vs SS'!E11</f>
        <v>4945120.7607443966</v>
      </c>
      <c r="E20" s="410">
        <f>'RFG vs SS'!F11</f>
        <v>169782.16464000009</v>
      </c>
      <c r="F20" s="424">
        <f>'RFG vs SS'!G11</f>
        <v>3.5553953132978718E-2</v>
      </c>
      <c r="G20" s="425">
        <f>'RFG vs SS'!H11</f>
        <v>1.3396381191924207</v>
      </c>
      <c r="H20" s="426">
        <f>'RFG vs SS'!I11</f>
        <v>6.4207830017595224E-3</v>
      </c>
      <c r="I20" s="427">
        <f>'RFG vs SS'!J11</f>
        <v>3.6003535016615138</v>
      </c>
      <c r="J20" s="425">
        <f>'RFG vs SS'!K11</f>
        <v>9.8947162627883056E-2</v>
      </c>
      <c r="K20" s="428">
        <f>'RFG vs SS'!L11</f>
        <v>2.8259263006644334E-2</v>
      </c>
      <c r="L20" s="429">
        <f>'RFG vs SS'!M11</f>
        <v>17804182.847085137</v>
      </c>
      <c r="M20" s="430">
        <f>'RFG vs SS'!N11</f>
        <v>1083782.0156532433</v>
      </c>
      <c r="N20" s="431">
        <f>'RFG vs SS'!O11</f>
        <v>6.4817944652133724E-2</v>
      </c>
      <c r="O20" s="432">
        <f>'RFG vs SS'!P11</f>
        <v>2811337.4923439622</v>
      </c>
      <c r="P20" s="433">
        <f>'RFG vs SS'!Q11</f>
        <v>-39984.344369260594</v>
      </c>
      <c r="Q20" s="431">
        <f>'RFG vs SS'!R11</f>
        <v>-1.4023090573090608E-2</v>
      </c>
    </row>
    <row r="21" spans="2:17" x14ac:dyDescent="0.25">
      <c r="B21" s="503" t="s">
        <v>274</v>
      </c>
      <c r="C21" s="44" t="s">
        <v>33</v>
      </c>
      <c r="D21" s="259">
        <f>'Fat Content'!D9</f>
        <v>3183202.1460954547</v>
      </c>
      <c r="E21" s="63">
        <f>'Fat Content'!E9</f>
        <v>454136.22989699198</v>
      </c>
      <c r="F21" s="324">
        <f>'Fat Content'!F9</f>
        <v>0.16640720445829141</v>
      </c>
      <c r="G21" s="342">
        <f>'Fat Content'!G9</f>
        <v>0.86233261882216894</v>
      </c>
      <c r="H21" s="377">
        <f>'Fat Content'!H9</f>
        <v>0.10041010424885943</v>
      </c>
      <c r="I21" s="333">
        <f>'Fat Content'!I9</f>
        <v>3.3377333500771793</v>
      </c>
      <c r="J21" s="342">
        <f>'Fat Content'!J9</f>
        <v>3.5017933439869253E-2</v>
      </c>
      <c r="K21" s="310">
        <f>'Fat Content'!K9</f>
        <v>1.0602770454719674E-2</v>
      </c>
      <c r="L21" s="311">
        <f>'Fat Content'!L9</f>
        <v>10624679.963060049</v>
      </c>
      <c r="M21" s="312">
        <f>'Fat Content'!M9</f>
        <v>1611351.8886119612</v>
      </c>
      <c r="N21" s="313">
        <f>'Fat Content'!N9</f>
        <v>0.17877435230389402</v>
      </c>
      <c r="O21" s="62">
        <f>'Fat Content'!O9</f>
        <v>1758559.8594568968</v>
      </c>
      <c r="P21" s="63">
        <f>'Fat Content'!P9</f>
        <v>221883.36273443699</v>
      </c>
      <c r="Q21" s="313">
        <f>'Fat Content'!Q9</f>
        <v>0.14439172018813762</v>
      </c>
    </row>
    <row r="22" spans="2:17" x14ac:dyDescent="0.25">
      <c r="B22" s="491"/>
      <c r="C22" s="49" t="s">
        <v>162</v>
      </c>
      <c r="D22" s="58">
        <f>'Fat Content'!D10</f>
        <v>18410349.894689292</v>
      </c>
      <c r="E22" s="278">
        <f>'Fat Content'!E10</f>
        <v>-1391149.4018044248</v>
      </c>
      <c r="F22" s="280">
        <f>'Fat Content'!F10</f>
        <v>-7.0254750964779622E-2</v>
      </c>
      <c r="G22" s="334">
        <f>'Fat Content'!G10</f>
        <v>4.9873820478518205</v>
      </c>
      <c r="H22" s="369">
        <f>'Fat Content'!H10</f>
        <v>-0.54095936990415172</v>
      </c>
      <c r="I22" s="325">
        <f>'Fat Content'!I10</f>
        <v>1.6152311529268066</v>
      </c>
      <c r="J22" s="334">
        <f>'Fat Content'!J10</f>
        <v>1.8377806813853148E-2</v>
      </c>
      <c r="K22" s="291">
        <f>'Fat Content'!K10</f>
        <v>1.1508763067433992E-2</v>
      </c>
      <c r="L22" s="295">
        <f>'Fat Content'!L10</f>
        <v>29736970.686184898</v>
      </c>
      <c r="M22" s="281">
        <f>'Fat Content'!M10</f>
        <v>-1883119.7234743871</v>
      </c>
      <c r="N22" s="270">
        <f>'Fat Content'!N10</f>
        <v>-5.955453318056083E-2</v>
      </c>
      <c r="O22" s="285">
        <f>'Fat Content'!O10</f>
        <v>8744786.2429443598</v>
      </c>
      <c r="P22" s="278">
        <f>'Fat Content'!P10</f>
        <v>-797615.30569368228</v>
      </c>
      <c r="Q22" s="270">
        <f>'Fat Content'!Q10</f>
        <v>-8.3586432789293327E-2</v>
      </c>
    </row>
    <row r="23" spans="2:17" x14ac:dyDescent="0.25">
      <c r="B23" s="491"/>
      <c r="C23" s="49" t="s">
        <v>163</v>
      </c>
      <c r="D23" s="58">
        <f>'Fat Content'!D11</f>
        <v>162412.9007743597</v>
      </c>
      <c r="E23" s="278">
        <f>'Fat Content'!E11</f>
        <v>40658.734317421913</v>
      </c>
      <c r="F23" s="280">
        <f>'Fat Content'!F11</f>
        <v>0.3339412153242588</v>
      </c>
      <c r="G23" s="334">
        <f>'Fat Content'!G11</f>
        <v>4.399781591849268E-2</v>
      </c>
      <c r="H23" s="369">
        <f>'Fat Content'!H11</f>
        <v>1.0005511036436057E-2</v>
      </c>
      <c r="I23" s="325">
        <f>'Fat Content'!I11</f>
        <v>2.2141844798776145</v>
      </c>
      <c r="J23" s="334">
        <f>'Fat Content'!J11</f>
        <v>0.31893209782978493</v>
      </c>
      <c r="K23" s="291">
        <f>'Fat Content'!K11</f>
        <v>0.16827948660071185</v>
      </c>
      <c r="L23" s="295">
        <f>'Fat Content'!L11</f>
        <v>359612.12422649027</v>
      </c>
      <c r="M23" s="281">
        <f>'Fat Content'!M11</f>
        <v>128857.25022473099</v>
      </c>
      <c r="N23" s="270">
        <f>'Fat Content'!N11</f>
        <v>0.55841615819455492</v>
      </c>
      <c r="O23" s="285">
        <f>'Fat Content'!O11</f>
        <v>92536.236591696739</v>
      </c>
      <c r="P23" s="278">
        <f>'Fat Content'!P11</f>
        <v>31656.714953422546</v>
      </c>
      <c r="Q23" s="270">
        <f>'Fat Content'!Q11</f>
        <v>0.51998954823456378</v>
      </c>
    </row>
    <row r="24" spans="2:17" ht="15" thickBot="1" x14ac:dyDescent="0.3">
      <c r="B24" s="492"/>
      <c r="C24" s="52" t="s">
        <v>164</v>
      </c>
      <c r="D24" s="297">
        <f>'Fat Content'!D12</f>
        <v>347382587.47030348</v>
      </c>
      <c r="E24" s="298">
        <f>'Fat Content'!E12</f>
        <v>11853351.113855124</v>
      </c>
      <c r="F24" s="318">
        <f>'Fat Content'!F12</f>
        <v>3.5327327187854224E-2</v>
      </c>
      <c r="G24" s="335">
        <f>'Fat Content'!G12</f>
        <v>94.106287517407665</v>
      </c>
      <c r="H24" s="370">
        <f>'Fat Content'!H12</f>
        <v>0.43054375461893812</v>
      </c>
      <c r="I24" s="326">
        <f>'Fat Content'!I12</f>
        <v>2.3658517792024223</v>
      </c>
      <c r="J24" s="335">
        <f>'Fat Content'!J12</f>
        <v>9.985096782009828E-2</v>
      </c>
      <c r="K24" s="343">
        <f>'Fat Content'!K12</f>
        <v>4.4064842041775965E-2</v>
      </c>
      <c r="L24" s="349">
        <f>'Fat Content'!L12</f>
        <v>821855712.63055861</v>
      </c>
      <c r="M24" s="361">
        <f>'Fat Content'!M12</f>
        <v>61546190.804355145</v>
      </c>
      <c r="N24" s="355">
        <f>'Fat Content'!N12</f>
        <v>8.0948862321921278E-2</v>
      </c>
      <c r="O24" s="299">
        <f>'Fat Content'!O12</f>
        <v>183726492.57804835</v>
      </c>
      <c r="P24" s="298">
        <f>'Fat Content'!P12</f>
        <v>7348218.3810770512</v>
      </c>
      <c r="Q24" s="355">
        <f>'Fat Content'!Q12</f>
        <v>4.166169793038621E-2</v>
      </c>
    </row>
    <row r="25" spans="2:17" ht="15" thickBot="1" x14ac:dyDescent="0.3">
      <c r="B25" s="503" t="s">
        <v>284</v>
      </c>
      <c r="C25" s="255" t="s">
        <v>284</v>
      </c>
      <c r="D25" s="260">
        <f>Flavors!D9</f>
        <v>197802766.57472637</v>
      </c>
      <c r="E25" s="261">
        <f>Flavors!E9</f>
        <v>6889179.815544337</v>
      </c>
      <c r="F25" s="274">
        <f>Flavors!F9</f>
        <v>3.6085330187810745E-2</v>
      </c>
      <c r="G25" s="336">
        <f>Flavors!G9</f>
        <v>53.584965667316766</v>
      </c>
      <c r="H25" s="371">
        <f>Flavors!H9</f>
        <v>0.28417904051710252</v>
      </c>
      <c r="I25" s="327">
        <f>Flavors!I9</f>
        <v>2.0906783238332043</v>
      </c>
      <c r="J25" s="336">
        <f>Flavors!J9</f>
        <v>7.2286815104244617E-2</v>
      </c>
      <c r="K25" s="315">
        <f>Flavors!K9</f>
        <v>3.5814070160137434E-2</v>
      </c>
      <c r="L25" s="316">
        <f>Flavors!L9</f>
        <v>413541956.47201949</v>
      </c>
      <c r="M25" s="273">
        <f>Flavors!M9</f>
        <v>28203594.056296885</v>
      </c>
      <c r="N25" s="275">
        <f>Flavors!N9</f>
        <v>7.3191762895046031E-2</v>
      </c>
      <c r="O25" s="303">
        <f>Flavors!O9</f>
        <v>89362425.832430243</v>
      </c>
      <c r="P25" s="261">
        <f>Flavors!P9</f>
        <v>4587914.9943415374</v>
      </c>
      <c r="Q25" s="275">
        <f>Flavors!Q9</f>
        <v>5.4119038246107025E-2</v>
      </c>
    </row>
    <row r="26" spans="2:17" x14ac:dyDescent="0.25">
      <c r="B26" s="491"/>
      <c r="C26" s="379" t="s">
        <v>33</v>
      </c>
      <c r="D26" s="300">
        <f>Flavors!D10</f>
        <v>12817736.948978648</v>
      </c>
      <c r="E26" s="301">
        <f>Flavors!E10</f>
        <v>803311.54288919829</v>
      </c>
      <c r="F26" s="319">
        <f>Flavors!F10</f>
        <v>6.6862252312294854E-2</v>
      </c>
      <c r="G26" s="337">
        <f>Flavors!G10</f>
        <v>3.4723376534991144</v>
      </c>
      <c r="H26" s="372">
        <f>Flavors!H10</f>
        <v>0.11805399100972691</v>
      </c>
      <c r="I26" s="328">
        <f>Flavors!I10</f>
        <v>2.5392115442724745</v>
      </c>
      <c r="J26" s="337">
        <f>Flavors!J10</f>
        <v>0.19740002018148273</v>
      </c>
      <c r="K26" s="344">
        <f>Flavors!K10</f>
        <v>8.4293726523575127E-2</v>
      </c>
      <c r="L26" s="350">
        <f>Flavors!L10</f>
        <v>32546945.632294428</v>
      </c>
      <c r="M26" s="362">
        <f>Flavors!M10</f>
        <v>4411425.7609825619</v>
      </c>
      <c r="N26" s="356">
        <f>Flavors!N10</f>
        <v>0.15679204724703286</v>
      </c>
      <c r="O26" s="302">
        <f>Flavors!O10</f>
        <v>7339254.0147205591</v>
      </c>
      <c r="P26" s="301">
        <f>Flavors!P10</f>
        <v>679848.0987802539</v>
      </c>
      <c r="Q26" s="356">
        <f>Flavors!Q10</f>
        <v>0.10208840058133919</v>
      </c>
    </row>
    <row r="27" spans="2:17" x14ac:dyDescent="0.25">
      <c r="B27" s="491"/>
      <c r="C27" s="49" t="s">
        <v>145</v>
      </c>
      <c r="D27" s="282">
        <f>Flavors!D11</f>
        <v>2528813.1257916121</v>
      </c>
      <c r="E27" s="283">
        <f>Flavors!E11</f>
        <v>300727.19878324913</v>
      </c>
      <c r="F27" s="320">
        <f>Flavors!F11</f>
        <v>0.1349710956556481</v>
      </c>
      <c r="G27" s="338">
        <f>Flavors!G11</f>
        <v>0.68505798412789953</v>
      </c>
      <c r="H27" s="373">
        <f>Flavors!H11</f>
        <v>6.3003081710451991E-2</v>
      </c>
      <c r="I27" s="329">
        <f>Flavors!I11</f>
        <v>2.0085046082899609</v>
      </c>
      <c r="J27" s="338">
        <f>Flavors!J11</f>
        <v>-6.7300337849466541E-2</v>
      </c>
      <c r="K27" s="345">
        <f>Flavors!K11</f>
        <v>-3.2421320690381533E-2</v>
      </c>
      <c r="L27" s="351">
        <f>Flavors!L11</f>
        <v>5079132.8166565932</v>
      </c>
      <c r="M27" s="363">
        <f>Flavors!M11</f>
        <v>454061.02894898225</v>
      </c>
      <c r="N27" s="357">
        <f>Flavors!N11</f>
        <v>9.8173833789082621E-2</v>
      </c>
      <c r="O27" s="286">
        <f>Flavors!O11</f>
        <v>1278225.9530189037</v>
      </c>
      <c r="P27" s="283">
        <f>Flavors!P11</f>
        <v>136081.99743808061</v>
      </c>
      <c r="Q27" s="357">
        <f>Flavors!Q11</f>
        <v>0.11914609955526823</v>
      </c>
    </row>
    <row r="28" spans="2:17" x14ac:dyDescent="0.25">
      <c r="B28" s="491"/>
      <c r="C28" s="49" t="s">
        <v>146</v>
      </c>
      <c r="D28" s="282">
        <f>Flavors!D12</f>
        <v>23100151.287362464</v>
      </c>
      <c r="E28" s="283">
        <f>Flavors!E12</f>
        <v>1606993.3862894662</v>
      </c>
      <c r="F28" s="320">
        <f>Flavors!F12</f>
        <v>7.4767672283710368E-2</v>
      </c>
      <c r="G28" s="338">
        <f>Flavors!G12</f>
        <v>6.2578538969803246</v>
      </c>
      <c r="H28" s="373">
        <f>Flavors!H12</f>
        <v>0.25722165980872269</v>
      </c>
      <c r="I28" s="329">
        <f>Flavors!I12</f>
        <v>2.3092502514178408</v>
      </c>
      <c r="J28" s="338">
        <f>Flavors!J12</f>
        <v>9.7523179020757578E-2</v>
      </c>
      <c r="K28" s="345">
        <f>Flavors!K12</f>
        <v>4.4093676944986421E-2</v>
      </c>
      <c r="L28" s="351">
        <f>Flavors!L12</f>
        <v>53344030.168131925</v>
      </c>
      <c r="M28" s="363">
        <f>Flavors!M12</f>
        <v>5807030.9670235068</v>
      </c>
      <c r="N28" s="357">
        <f>Flavors!N12</f>
        <v>0.12215813081630328</v>
      </c>
      <c r="O28" s="286">
        <f>Flavors!O12</f>
        <v>10971525.293566287</v>
      </c>
      <c r="P28" s="283">
        <f>Flavors!P12</f>
        <v>1199044.8356095795</v>
      </c>
      <c r="Q28" s="357">
        <f>Flavors!Q12</f>
        <v>0.12269605866884317</v>
      </c>
    </row>
    <row r="29" spans="2:17" x14ac:dyDescent="0.25">
      <c r="B29" s="491"/>
      <c r="C29" s="49" t="s">
        <v>147</v>
      </c>
      <c r="D29" s="282">
        <f>Flavors!D13</f>
        <v>6445471.1944793407</v>
      </c>
      <c r="E29" s="283">
        <f>Flavors!E13</f>
        <v>527673.59550748952</v>
      </c>
      <c r="F29" s="320">
        <f>Flavors!F13</f>
        <v>8.9167225928640528E-2</v>
      </c>
      <c r="G29" s="338">
        <f>Flavors!G13</f>
        <v>1.7460845399013976</v>
      </c>
      <c r="H29" s="373">
        <f>Flavors!H13</f>
        <v>9.3906334684080273E-2</v>
      </c>
      <c r="I29" s="329">
        <f>Flavors!I13</f>
        <v>2.0510848321048436</v>
      </c>
      <c r="J29" s="338">
        <f>Flavors!J13</f>
        <v>-0.15614051108636451</v>
      </c>
      <c r="K29" s="345">
        <f>Flavors!K13</f>
        <v>-7.0740629889930698E-2</v>
      </c>
      <c r="L29" s="351">
        <f>Flavors!L13</f>
        <v>13220208.202765264</v>
      </c>
      <c r="M29" s="363">
        <f>Flavors!M13</f>
        <v>158295.36643851176</v>
      </c>
      <c r="N29" s="357">
        <f>Flavors!N13</f>
        <v>1.2118850310979973E-2</v>
      </c>
      <c r="O29" s="286">
        <f>Flavors!O13</f>
        <v>3357041.5364567041</v>
      </c>
      <c r="P29" s="283">
        <f>Flavors!P13</f>
        <v>173205.66486968612</v>
      </c>
      <c r="Q29" s="357">
        <f>Flavors!Q13</f>
        <v>5.4401568377125502E-2</v>
      </c>
    </row>
    <row r="30" spans="2:17" x14ac:dyDescent="0.25">
      <c r="B30" s="491"/>
      <c r="C30" s="49" t="s">
        <v>148</v>
      </c>
      <c r="D30" s="282">
        <f>Flavors!D14</f>
        <v>1495891.5324864481</v>
      </c>
      <c r="E30" s="283">
        <f>Flavors!E14</f>
        <v>-686623.17108198348</v>
      </c>
      <c r="F30" s="320">
        <f>Flavors!F14</f>
        <v>-0.3146018535221542</v>
      </c>
      <c r="G30" s="338">
        <f>Flavors!G14</f>
        <v>0.40523849993793781</v>
      </c>
      <c r="H30" s="373">
        <f>Flavors!H14</f>
        <v>-0.20409346275517293</v>
      </c>
      <c r="I30" s="329">
        <f>Flavors!I14</f>
        <v>2.4178297218232552</v>
      </c>
      <c r="J30" s="338">
        <f>Flavors!J14</f>
        <v>6.050234977403024E-2</v>
      </c>
      <c r="K30" s="345">
        <f>Flavors!K14</f>
        <v>2.5665654457418675E-2</v>
      </c>
      <c r="L30" s="351">
        <f>Flavors!L14</f>
        <v>3616811.0078694713</v>
      </c>
      <c r="M30" s="363">
        <f>Flavors!M14</f>
        <v>-1528090.642752293</v>
      </c>
      <c r="N30" s="357">
        <f>Flavors!N14</f>
        <v>-0.29701066152889871</v>
      </c>
      <c r="O30" s="286">
        <f>Flavors!O14</f>
        <v>842986.02550625801</v>
      </c>
      <c r="P30" s="283">
        <f>Flavors!P14</f>
        <v>-332707.40231093485</v>
      </c>
      <c r="Q30" s="357">
        <f>Flavors!Q14</f>
        <v>-0.28298823012785196</v>
      </c>
    </row>
    <row r="31" spans="2:17" x14ac:dyDescent="0.25">
      <c r="B31" s="491"/>
      <c r="C31" s="49" t="s">
        <v>149</v>
      </c>
      <c r="D31" s="282">
        <f>Flavors!D15</f>
        <v>3026118.8022925188</v>
      </c>
      <c r="E31" s="283">
        <f>Flavors!E15</f>
        <v>-65403.135207896121</v>
      </c>
      <c r="F31" s="320">
        <f>Flavors!F15</f>
        <v>-2.1155643249543443E-2</v>
      </c>
      <c r="G31" s="338">
        <f>Flavors!G15</f>
        <v>0.81977858517366731</v>
      </c>
      <c r="H31" s="373">
        <f>Flavors!H15</f>
        <v>-4.3337308985472389E-2</v>
      </c>
      <c r="I31" s="329">
        <f>Flavors!I15</f>
        <v>2.0204316736947883</v>
      </c>
      <c r="J31" s="338">
        <f>Flavors!J15</f>
        <v>-7.2235569253224163E-2</v>
      </c>
      <c r="K31" s="345">
        <f>Flavors!K15</f>
        <v>-3.4518421166407437E-2</v>
      </c>
      <c r="L31" s="351">
        <f>Flavors!L15</f>
        <v>6114066.2765151421</v>
      </c>
      <c r="M31" s="363">
        <f>Flavors!M15</f>
        <v>-355460.41294714902</v>
      </c>
      <c r="N31" s="357">
        <f>Flavors!N15</f>
        <v>-5.4943805012216865E-2</v>
      </c>
      <c r="O31" s="286">
        <f>Flavors!O15</f>
        <v>1543824.1328965425</v>
      </c>
      <c r="P31" s="283">
        <f>Flavors!P15</f>
        <v>-67692.872180071892</v>
      </c>
      <c r="Q31" s="357">
        <f>Flavors!Q15</f>
        <v>-4.2005682823591212E-2</v>
      </c>
    </row>
    <row r="32" spans="2:17" x14ac:dyDescent="0.25">
      <c r="B32" s="491"/>
      <c r="C32" s="49" t="s">
        <v>150</v>
      </c>
      <c r="D32" s="282">
        <f>Flavors!D16</f>
        <v>25157862.802680228</v>
      </c>
      <c r="E32" s="283">
        <f>Flavors!E16</f>
        <v>-575087.21371996775</v>
      </c>
      <c r="F32" s="320">
        <f>Flavors!F16</f>
        <v>-2.2348281613785111E-2</v>
      </c>
      <c r="G32" s="338">
        <f>Flavors!G16</f>
        <v>6.8152899875412203</v>
      </c>
      <c r="H32" s="373">
        <f>Flavors!H16</f>
        <v>-0.36904142325754918</v>
      </c>
      <c r="I32" s="329">
        <f>Flavors!I16</f>
        <v>1.9139936318858257</v>
      </c>
      <c r="J32" s="338">
        <f>Flavors!J16</f>
        <v>1.0283429144393397E-2</v>
      </c>
      <c r="K32" s="345">
        <f>Flavors!K16</f>
        <v>5.4017828604294785E-3</v>
      </c>
      <c r="L32" s="351">
        <f>Flavors!L16</f>
        <v>48151989.19618725</v>
      </c>
      <c r="M32" s="363">
        <f>Flavors!M16</f>
        <v>-836090.29666911066</v>
      </c>
      <c r="N32" s="357">
        <f>Flavors!N16</f>
        <v>-1.7067219317936984E-2</v>
      </c>
      <c r="O32" s="286">
        <f>Flavors!O16</f>
        <v>10607821.58817929</v>
      </c>
      <c r="P32" s="283">
        <f>Flavors!P16</f>
        <v>-230734.65679995716</v>
      </c>
      <c r="Q32" s="357">
        <f>Flavors!Q16</f>
        <v>-2.1288320287754244E-2</v>
      </c>
    </row>
    <row r="33" spans="2:17" x14ac:dyDescent="0.25">
      <c r="B33" s="491"/>
      <c r="C33" s="49" t="s">
        <v>151</v>
      </c>
      <c r="D33" s="282">
        <f>Flavors!D17</f>
        <v>749191.74962453253</v>
      </c>
      <c r="E33" s="283">
        <f>Flavors!E17</f>
        <v>100600.97639949783</v>
      </c>
      <c r="F33" s="320">
        <f>Flavors!F17</f>
        <v>0.1551070113120363</v>
      </c>
      <c r="G33" s="338">
        <f>Flavors!G17</f>
        <v>0.20295678810286674</v>
      </c>
      <c r="H33" s="373">
        <f>Flavors!H17</f>
        <v>2.187801315226251E-2</v>
      </c>
      <c r="I33" s="329">
        <f>Flavors!I17</f>
        <v>1.9923485632041014</v>
      </c>
      <c r="J33" s="338">
        <f>Flavors!J17</f>
        <v>8.6926479530314626E-2</v>
      </c>
      <c r="K33" s="345">
        <f>Flavors!K17</f>
        <v>4.5620589933918633E-2</v>
      </c>
      <c r="L33" s="351">
        <f>Flavors!L17</f>
        <v>1492651.1059288043</v>
      </c>
      <c r="M33" s="363">
        <f>Flavors!M17</f>
        <v>256811.92335876613</v>
      </c>
      <c r="N33" s="357">
        <f>Flavors!N17</f>
        <v>0.20780367460489702</v>
      </c>
      <c r="O33" s="286">
        <f>Flavors!O17</f>
        <v>372886.50509929657</v>
      </c>
      <c r="P33" s="283">
        <f>Flavors!P17</f>
        <v>50590.667722914892</v>
      </c>
      <c r="Q33" s="357">
        <f>Flavors!Q17</f>
        <v>0.15696965910184682</v>
      </c>
    </row>
    <row r="34" spans="2:17" x14ac:dyDescent="0.25">
      <c r="B34" s="491"/>
      <c r="C34" s="49" t="s">
        <v>152</v>
      </c>
      <c r="D34" s="282">
        <f>Flavors!D18</f>
        <v>329853.93270087242</v>
      </c>
      <c r="E34" s="283">
        <f>Flavors!E18</f>
        <v>-347176.77357983589</v>
      </c>
      <c r="F34" s="320">
        <f>Flavors!F18</f>
        <v>-0.5127932460952378</v>
      </c>
      <c r="G34" s="338">
        <f>Flavors!G18</f>
        <v>8.9357757553549091E-2</v>
      </c>
      <c r="H34" s="373">
        <f>Flavors!H18</f>
        <v>-9.9661106047702328E-2</v>
      </c>
      <c r="I34" s="329">
        <f>Flavors!I18</f>
        <v>1.9712934100030539</v>
      </c>
      <c r="J34" s="338">
        <f>Flavors!J18</f>
        <v>-1.8312213052689597E-2</v>
      </c>
      <c r="K34" s="345">
        <f>Flavors!K18</f>
        <v>-9.2039411431521362E-3</v>
      </c>
      <c r="L34" s="351">
        <f>Flavors!L18</f>
        <v>650238.88379682065</v>
      </c>
      <c r="M34" s="363">
        <f>Flavors!M18</f>
        <v>-696785.21640067804</v>
      </c>
      <c r="N34" s="357">
        <f>Flavors!N18</f>
        <v>-0.51727746838272337</v>
      </c>
      <c r="O34" s="286">
        <f>Flavors!O18</f>
        <v>164926.96635043621</v>
      </c>
      <c r="P34" s="283">
        <f>Flavors!P18</f>
        <v>-173588.38678991795</v>
      </c>
      <c r="Q34" s="357">
        <f>Flavors!Q18</f>
        <v>-0.5127932460952378</v>
      </c>
    </row>
    <row r="35" spans="2:17" x14ac:dyDescent="0.25">
      <c r="B35" s="491"/>
      <c r="C35" s="49" t="s">
        <v>153</v>
      </c>
      <c r="D35" s="282">
        <f>Flavors!D19</f>
        <v>461.98375994414084</v>
      </c>
      <c r="E35" s="283">
        <f>Flavors!E19</f>
        <v>313.36277543157331</v>
      </c>
      <c r="F35" s="320">
        <f>Flavors!F19</f>
        <v>2.1084692478609912</v>
      </c>
      <c r="G35" s="338">
        <f>Flavors!G19</f>
        <v>1.2515185881443449E-4</v>
      </c>
      <c r="H35" s="373">
        <f>Flavors!H19</f>
        <v>8.365866014669606E-5</v>
      </c>
      <c r="I35" s="329">
        <f>Flavors!I19</f>
        <v>2.0913269584210181</v>
      </c>
      <c r="J35" s="338">
        <f>Flavors!J19</f>
        <v>-1.5685479123750441</v>
      </c>
      <c r="K35" s="345">
        <f>Flavors!K19</f>
        <v>-0.42857965579404306</v>
      </c>
      <c r="L35" s="351">
        <f>Flavors!L19</f>
        <v>966.15909152388576</v>
      </c>
      <c r="M35" s="363">
        <f>Flavors!M19</f>
        <v>422.22488503336911</v>
      </c>
      <c r="N35" s="357">
        <f>Flavors!N19</f>
        <v>0.77624256756635968</v>
      </c>
      <c r="O35" s="286">
        <f>Flavors!O19</f>
        <v>291.01339209079742</v>
      </c>
      <c r="P35" s="283">
        <f>Flavors!P19</f>
        <v>197.39387428760529</v>
      </c>
      <c r="Q35" s="357">
        <f>Flavors!Q19</f>
        <v>2.1084692478609921</v>
      </c>
    </row>
    <row r="36" spans="2:17" x14ac:dyDescent="0.25">
      <c r="B36" s="491"/>
      <c r="C36" s="49" t="s">
        <v>154</v>
      </c>
      <c r="D36" s="282">
        <f>Flavors!D20</f>
        <v>10293392.342493674</v>
      </c>
      <c r="E36" s="283">
        <f>Flavors!E20</f>
        <v>837022.19943837449</v>
      </c>
      <c r="F36" s="320">
        <f>Flavors!F20</f>
        <v>8.8514111310784349E-2</v>
      </c>
      <c r="G36" s="338">
        <f>Flavors!G20</f>
        <v>2.7884901956837447</v>
      </c>
      <c r="H36" s="373">
        <f>Flavors!H20</f>
        <v>0.14838492179973217</v>
      </c>
      <c r="I36" s="329">
        <f>Flavors!I20</f>
        <v>2.259359357758028</v>
      </c>
      <c r="J36" s="338">
        <f>Flavors!J20</f>
        <v>0.17648097175532484</v>
      </c>
      <c r="K36" s="345">
        <f>Flavors!K20</f>
        <v>8.4729369194719656E-2</v>
      </c>
      <c r="L36" s="351">
        <f>Flavors!L20</f>
        <v>23256472.312087912</v>
      </c>
      <c r="M36" s="363">
        <f>Flavors!M20</f>
        <v>3560003.3310767375</v>
      </c>
      <c r="N36" s="357">
        <f>Flavors!N20</f>
        <v>0.18074322532169795</v>
      </c>
      <c r="O36" s="286">
        <f>Flavors!O20</f>
        <v>5546987.6786881685</v>
      </c>
      <c r="P36" s="283">
        <f>Flavors!P20</f>
        <v>667872.28743082751</v>
      </c>
      <c r="Q36" s="357">
        <f>Flavors!Q20</f>
        <v>0.13688388854823083</v>
      </c>
    </row>
    <row r="37" spans="2:17" x14ac:dyDescent="0.25">
      <c r="B37" s="491"/>
      <c r="C37" s="49" t="s">
        <v>155</v>
      </c>
      <c r="D37" s="282">
        <f>Flavors!D21</f>
        <v>164890314.64265966</v>
      </c>
      <c r="E37" s="283">
        <f>Flavors!E21</f>
        <v>3540143.265213877</v>
      </c>
      <c r="F37" s="320">
        <f>Flavors!F21</f>
        <v>2.1940746855064905E-2</v>
      </c>
      <c r="G37" s="338">
        <f>Flavors!G21</f>
        <v>44.668949792782747</v>
      </c>
      <c r="H37" s="373">
        <f>Flavors!H21</f>
        <v>-0.37808537520103158</v>
      </c>
      <c r="I37" s="329">
        <f>Flavors!I21</f>
        <v>2.6430588823468306</v>
      </c>
      <c r="J37" s="338">
        <f>Flavors!J21</f>
        <v>0.14678995065752343</v>
      </c>
      <c r="K37" s="345">
        <f>Flavors!K21</f>
        <v>5.8803740572209037E-2</v>
      </c>
      <c r="L37" s="351">
        <f>Flavors!L21</f>
        <v>435814810.72924531</v>
      </c>
      <c r="M37" s="363">
        <f>Flavors!M21</f>
        <v>33041390.79698211</v>
      </c>
      <c r="N37" s="357">
        <f>Flavors!N21</f>
        <v>8.2034685413299807E-2</v>
      </c>
      <c r="O37" s="286">
        <f>Flavors!O21</f>
        <v>101602907.54815435</v>
      </c>
      <c r="P37" s="283">
        <f>Flavors!P21</f>
        <v>2043022.4938600063</v>
      </c>
      <c r="Q37" s="357">
        <f>Flavors!Q21</f>
        <v>2.0520538897226097E-2</v>
      </c>
    </row>
    <row r="38" spans="2:17" x14ac:dyDescent="0.25">
      <c r="B38" s="491"/>
      <c r="C38" s="49" t="s">
        <v>156</v>
      </c>
      <c r="D38" s="282">
        <f>Flavors!D22</f>
        <v>4639876.8738617208</v>
      </c>
      <c r="E38" s="283">
        <f>Flavors!E22</f>
        <v>-80813.248741625808</v>
      </c>
      <c r="F38" s="320">
        <f>Flavors!F22</f>
        <v>-1.7118948001835641E-2</v>
      </c>
      <c r="G38" s="338">
        <f>Flavors!G22</f>
        <v>1.2569472474619319</v>
      </c>
      <c r="H38" s="373">
        <f>Flavors!H22</f>
        <v>-6.1012889516219415E-2</v>
      </c>
      <c r="I38" s="329">
        <f>Flavors!I22</f>
        <v>2.1812690975543054</v>
      </c>
      <c r="J38" s="338">
        <f>Flavors!J22</f>
        <v>0.11797182170598797</v>
      </c>
      <c r="K38" s="345">
        <f>Flavors!K22</f>
        <v>5.7176357031482175E-2</v>
      </c>
      <c r="L38" s="351">
        <f>Flavors!L22</f>
        <v>10120820.041411448</v>
      </c>
      <c r="M38" s="363">
        <f>Flavors!M22</f>
        <v>380632.97131990269</v>
      </c>
      <c r="N38" s="357">
        <f>Flavors!N22</f>
        <v>3.9078609946690192E-2</v>
      </c>
      <c r="O38" s="286">
        <f>Flavors!O22</f>
        <v>2457551.2443984747</v>
      </c>
      <c r="P38" s="283">
        <f>Flavors!P22</f>
        <v>51641.369946483057</v>
      </c>
      <c r="Q38" s="357">
        <f>Flavors!Q22</f>
        <v>2.1464382558488697E-2</v>
      </c>
    </row>
    <row r="39" spans="2:17" x14ac:dyDescent="0.25">
      <c r="B39" s="491"/>
      <c r="C39" s="49" t="s">
        <v>157</v>
      </c>
      <c r="D39" s="282">
        <f>Flavors!D23</f>
        <v>115878.38037991524</v>
      </c>
      <c r="E39" s="283">
        <f>Flavors!E23</f>
        <v>-143434.22984283636</v>
      </c>
      <c r="F39" s="320">
        <f>Flavors!F23</f>
        <v>-0.5531324902388095</v>
      </c>
      <c r="G39" s="338">
        <f>Flavors!G23</f>
        <v>3.1391568185656561E-2</v>
      </c>
      <c r="H39" s="373">
        <f>Flavors!H23</f>
        <v>-4.1005406496694589E-2</v>
      </c>
      <c r="I39" s="329">
        <f>Flavors!I23</f>
        <v>2.003448146466825</v>
      </c>
      <c r="J39" s="338">
        <f>Flavors!J23</f>
        <v>3.2241564268894463E-2</v>
      </c>
      <c r="K39" s="345">
        <f>Flavors!K23</f>
        <v>1.6356258425712308E-2</v>
      </c>
      <c r="L39" s="351">
        <f>Flavors!L23</f>
        <v>232156.3263877189</v>
      </c>
      <c r="M39" s="363">
        <f>Flavors!M23</f>
        <v>-279002.39773029543</v>
      </c>
      <c r="N39" s="357">
        <f>Flavors!N23</f>
        <v>-0.54582340976710098</v>
      </c>
      <c r="O39" s="286">
        <f>Flavors!O23</f>
        <v>57939.190189957619</v>
      </c>
      <c r="P39" s="283">
        <f>Flavors!P23</f>
        <v>-71717.114921418179</v>
      </c>
      <c r="Q39" s="357">
        <f>Flavors!Q23</f>
        <v>-0.5531324902388095</v>
      </c>
    </row>
    <row r="40" spans="2:17" x14ac:dyDescent="0.25">
      <c r="B40" s="491"/>
      <c r="C40" s="49" t="s">
        <v>158</v>
      </c>
      <c r="D40" s="282">
        <f>Flavors!D24</f>
        <v>33558556.844425522</v>
      </c>
      <c r="E40" s="283">
        <f>Flavors!E24</f>
        <v>3346034.2159292661</v>
      </c>
      <c r="F40" s="320">
        <f>Flavors!F24</f>
        <v>0.11074991178569472</v>
      </c>
      <c r="G40" s="338">
        <f>Flavors!G24</f>
        <v>9.0910463361689064</v>
      </c>
      <c r="H40" s="373">
        <f>Flavors!H24</f>
        <v>0.65607190917786795</v>
      </c>
      <c r="I40" s="329">
        <f>Flavors!I24</f>
        <v>2.1590297610215146</v>
      </c>
      <c r="J40" s="338">
        <f>Flavors!J24</f>
        <v>8.6523104482423729E-2</v>
      </c>
      <c r="K40" s="345">
        <f>Flavors!K24</f>
        <v>4.1748046603097493E-2</v>
      </c>
      <c r="L40" s="351">
        <f>Flavors!L24</f>
        <v>72453922.96404694</v>
      </c>
      <c r="M40" s="363">
        <f>Flavors!M24</f>
        <v>9838268.7056505457</v>
      </c>
      <c r="N40" s="357">
        <f>Flavors!N24</f>
        <v>0.15712155086731033</v>
      </c>
      <c r="O40" s="286">
        <f>Flavors!O24</f>
        <v>15263979.965372264</v>
      </c>
      <c r="P40" s="283">
        <f>Flavors!P24</f>
        <v>1764724.5188757237</v>
      </c>
      <c r="Q40" s="357">
        <f>Flavors!Q24</f>
        <v>0.13072754463163538</v>
      </c>
    </row>
    <row r="41" spans="2:17" x14ac:dyDescent="0.25">
      <c r="B41" s="491"/>
      <c r="C41" s="49" t="s">
        <v>159</v>
      </c>
      <c r="D41" s="282">
        <f>Flavors!D25</f>
        <v>209848.46526503563</v>
      </c>
      <c r="E41" s="283">
        <f>Flavors!E25</f>
        <v>195433.39625096321</v>
      </c>
      <c r="F41" s="320">
        <f>Flavors!F25</f>
        <v>13.557576176720023</v>
      </c>
      <c r="G41" s="338">
        <f>Flavors!G25</f>
        <v>5.6848157390751122E-2</v>
      </c>
      <c r="H41" s="373">
        <f>Flavors!H25</f>
        <v>5.2823642788242288E-2</v>
      </c>
      <c r="I41" s="329">
        <f>Flavors!I25</f>
        <v>1.9740574799215753</v>
      </c>
      <c r="J41" s="338">
        <f>Flavors!J25</f>
        <v>-0.11951240083737402</v>
      </c>
      <c r="K41" s="345">
        <f>Flavors!K25</f>
        <v>-5.708546055030609E-2</v>
      </c>
      <c r="L41" s="351">
        <f>Flavors!L25</f>
        <v>414252.93250650645</v>
      </c>
      <c r="M41" s="363">
        <f>Flavors!M25</f>
        <v>384073.97818958282</v>
      </c>
      <c r="N41" s="357">
        <f>Flavors!N25</f>
        <v>12.726550236175797</v>
      </c>
      <c r="O41" s="286">
        <f>Flavors!O25</f>
        <v>104924.23263251781</v>
      </c>
      <c r="P41" s="283">
        <f>Flavors!P25</f>
        <v>97716.698125481606</v>
      </c>
      <c r="Q41" s="357">
        <f>Flavors!Q25</f>
        <v>13.557576176720023</v>
      </c>
    </row>
    <row r="42" spans="2:17" x14ac:dyDescent="0.25">
      <c r="B42" s="491"/>
      <c r="C42" s="49" t="s">
        <v>160</v>
      </c>
      <c r="D42" s="282">
        <f>Flavors!D26</f>
        <v>77530402.994986966</v>
      </c>
      <c r="E42" s="283">
        <f>Flavors!E26</f>
        <v>840855.06907086074</v>
      </c>
      <c r="F42" s="320">
        <f>Flavors!F26</f>
        <v>1.0964402474808515E-2</v>
      </c>
      <c r="G42" s="338">
        <f>Flavors!G26</f>
        <v>21.003063074399048</v>
      </c>
      <c r="H42" s="373">
        <f>Flavors!H26</f>
        <v>-0.40774010568622998</v>
      </c>
      <c r="I42" s="329">
        <f>Flavors!I26</f>
        <v>1.9391273509783133</v>
      </c>
      <c r="J42" s="338">
        <f>Flavors!J26</f>
        <v>2.9659470547708677E-2</v>
      </c>
      <c r="K42" s="345">
        <f>Flavors!K26</f>
        <v>1.5532846009968055E-2</v>
      </c>
      <c r="L42" s="351">
        <f>Flavors!L26</f>
        <v>150341324.97995016</v>
      </c>
      <c r="M42" s="363">
        <f>Flavors!M26</f>
        <v>3905096.4506698549</v>
      </c>
      <c r="N42" s="357">
        <f>Flavors!N26</f>
        <v>2.6667556860009E-2</v>
      </c>
      <c r="O42" s="286">
        <f>Flavors!O26</f>
        <v>31559721.571362555</v>
      </c>
      <c r="P42" s="283">
        <f>Flavors!P26</f>
        <v>305983.02229091898</v>
      </c>
      <c r="Q42" s="357">
        <f>Flavors!Q26</f>
        <v>9.7902854665048687E-3</v>
      </c>
    </row>
    <row r="43" spans="2:17" ht="15" thickBot="1" x14ac:dyDescent="0.3">
      <c r="B43" s="491"/>
      <c r="C43" s="52" t="s">
        <v>161</v>
      </c>
      <c r="D43" s="304">
        <f>Flavors!D27</f>
        <v>2248728.5076358854</v>
      </c>
      <c r="E43" s="305">
        <f>Flavors!E27</f>
        <v>756426.23989208834</v>
      </c>
      <c r="F43" s="321">
        <f>Flavors!F27</f>
        <v>0.50688540535137339</v>
      </c>
      <c r="G43" s="339">
        <f>Flavors!G27</f>
        <v>0.6091827832512311</v>
      </c>
      <c r="H43" s="374">
        <f>Flavors!H27</f>
        <v>0.1925498651549718</v>
      </c>
      <c r="I43" s="330">
        <f>Flavors!I27</f>
        <v>2.5464059577280223</v>
      </c>
      <c r="J43" s="339">
        <f>Flavors!J27</f>
        <v>0.65337124919208822</v>
      </c>
      <c r="K43" s="346">
        <f>Flavors!K27</f>
        <v>0.3451448862749078</v>
      </c>
      <c r="L43" s="352">
        <f>Flavors!L27</f>
        <v>5726175.6691568634</v>
      </c>
      <c r="M43" s="364">
        <f>Flavors!M27</f>
        <v>2901195.6806909712</v>
      </c>
      <c r="N43" s="358">
        <f>Flavors!N27</f>
        <v>1.0269791972106919</v>
      </c>
      <c r="O43" s="306">
        <f>Flavors!O27</f>
        <v>1249580.4570566416</v>
      </c>
      <c r="P43" s="305">
        <f>Flavors!P27</f>
        <v>510654.53724929038</v>
      </c>
      <c r="Q43" s="358">
        <f>Flavors!Q27</f>
        <v>0.6910767690791324</v>
      </c>
    </row>
    <row r="44" spans="2:17" x14ac:dyDescent="0.25">
      <c r="B44" s="503" t="s">
        <v>275</v>
      </c>
      <c r="C44" s="55" t="s">
        <v>276</v>
      </c>
      <c r="D44" s="307">
        <f>'NB vs PL'!D9</f>
        <v>237953966.07619312</v>
      </c>
      <c r="E44" s="54">
        <f>'NB vs PL'!E9</f>
        <v>7415982.2461560965</v>
      </c>
      <c r="F44" s="322">
        <f>'NB vs PL'!F9</f>
        <v>3.216815781482453E-2</v>
      </c>
      <c r="G44" s="340">
        <f>'NB vs PL'!G9</f>
        <v>64.461965438575703</v>
      </c>
      <c r="H44" s="375">
        <f>'NB vs PL'!H9</f>
        <v>9.8521777558190138E-2</v>
      </c>
      <c r="I44" s="331">
        <f>'NB vs PL'!I9</f>
        <v>2.4133331257191584</v>
      </c>
      <c r="J44" s="340">
        <f>'NB vs PL'!J9</f>
        <v>7.9107567271764712E-2</v>
      </c>
      <c r="K44" s="347">
        <f>'NB vs PL'!K9</f>
        <v>3.3890284075367157E-2</v>
      </c>
      <c r="L44" s="353">
        <f>'NB vs PL'!L9</f>
        <v>574262188.72792971</v>
      </c>
      <c r="M44" s="365">
        <f>'NB vs PL'!M9</f>
        <v>36134534.678925276</v>
      </c>
      <c r="N44" s="359">
        <f>'NB vs PL'!N9</f>
        <v>6.7148629896717216E-2</v>
      </c>
      <c r="O44" s="53">
        <f>'NB vs PL'!O9</f>
        <v>120031378.90459388</v>
      </c>
      <c r="P44" s="54">
        <f>'NB vs PL'!P9</f>
        <v>4671529.3310869336</v>
      </c>
      <c r="Q44" s="359">
        <f>'NB vs PL'!Q9</f>
        <v>4.0495279322553632E-2</v>
      </c>
    </row>
    <row r="45" spans="2:17" ht="15" thickBot="1" x14ac:dyDescent="0.3">
      <c r="B45" s="492"/>
      <c r="C45" s="56" t="s">
        <v>144</v>
      </c>
      <c r="D45" s="308">
        <f>'NB vs PL'!D10</f>
        <v>130984647.39654654</v>
      </c>
      <c r="E45" s="48">
        <f>'NB vs PL'!E10</f>
        <v>3520755.1219066381</v>
      </c>
      <c r="F45" s="323">
        <f>'NB vs PL'!F10</f>
        <v>2.7621588036246751E-2</v>
      </c>
      <c r="G45" s="341">
        <f>'NB vs PL'!G10</f>
        <v>35.48387090449495</v>
      </c>
      <c r="H45" s="376">
        <f>'NB vs PL'!H10</f>
        <v>-0.10252103376871702</v>
      </c>
      <c r="I45" s="332">
        <f>'NB vs PL'!I10</f>
        <v>2.1857853927609514</v>
      </c>
      <c r="J45" s="341">
        <f>'NB vs PL'!J10</f>
        <v>0.12646779591978285</v>
      </c>
      <c r="K45" s="348">
        <f>'NB vs PL'!K10</f>
        <v>6.1412477664336246E-2</v>
      </c>
      <c r="L45" s="354">
        <f>'NB vs PL'!L10</f>
        <v>286304328.95531523</v>
      </c>
      <c r="M45" s="366">
        <f>'NB vs PL'!M10</f>
        <v>23815692.632282197</v>
      </c>
      <c r="N45" s="360">
        <f>'NB vs PL'!N10</f>
        <v>9.0730375858912568E-2</v>
      </c>
      <c r="O45" s="47">
        <f>'NB vs PL'!O10</f>
        <v>73856848.500216842</v>
      </c>
      <c r="P45" s="48">
        <f>'NB vs PL'!P10</f>
        <v>1811500.2688362747</v>
      </c>
      <c r="Q45" s="360">
        <f>'NB vs PL'!Q10</f>
        <v>2.5143889415572915E-2</v>
      </c>
    </row>
    <row r="46" spans="2:17" x14ac:dyDescent="0.25">
      <c r="B46" s="491" t="s">
        <v>457</v>
      </c>
      <c r="C46" s="44" t="s">
        <v>39</v>
      </c>
      <c r="D46" s="259">
        <f>Size!D9</f>
        <v>11441938.75948216</v>
      </c>
      <c r="E46" s="63">
        <f>Size!E9</f>
        <v>3676661.9975314587</v>
      </c>
      <c r="F46" s="324">
        <f>Size!F9</f>
        <v>0.47347468869967885</v>
      </c>
      <c r="G46" s="342">
        <f>Size!G9</f>
        <v>3.0996325592987484</v>
      </c>
      <c r="H46" s="377">
        <f>Size!H9</f>
        <v>0.93166030120657428</v>
      </c>
      <c r="I46" s="333">
        <f>Size!I9</f>
        <v>3.5031622834207603</v>
      </c>
      <c r="J46" s="342">
        <f>Size!J9</f>
        <v>0.20774046586441841</v>
      </c>
      <c r="K46" s="310">
        <f>Size!K9</f>
        <v>6.3039112248903073E-2</v>
      </c>
      <c r="L46" s="311">
        <f>Size!L9</f>
        <v>40082968.311428025</v>
      </c>
      <c r="M46" s="312">
        <f>Size!M9</f>
        <v>14493105.85073242</v>
      </c>
      <c r="N46" s="313">
        <f>Size!N9</f>
        <v>0.56636122499653541</v>
      </c>
      <c r="O46" s="62">
        <f>Size!O9</f>
        <v>7584854.4284860492</v>
      </c>
      <c r="P46" s="63">
        <f>Size!P9</f>
        <v>2466173.7905982286</v>
      </c>
      <c r="Q46" s="313">
        <f>Size!Q9</f>
        <v>0.48179872218319797</v>
      </c>
    </row>
    <row r="47" spans="2:17" x14ac:dyDescent="0.25">
      <c r="B47" s="491"/>
      <c r="C47" s="49" t="s">
        <v>173</v>
      </c>
      <c r="D47" s="58">
        <f>Size!D10</f>
        <v>208118622.02354342</v>
      </c>
      <c r="E47" s="278">
        <f>Size!E10</f>
        <v>1048849.1194963157</v>
      </c>
      <c r="F47" s="280">
        <f>Size!F10</f>
        <v>5.0651966474234561E-3</v>
      </c>
      <c r="G47" s="334">
        <f>Size!G10</f>
        <v>56.379541140784816</v>
      </c>
      <c r="H47" s="369">
        <f>Size!H10</f>
        <v>-1.4318591360351789</v>
      </c>
      <c r="I47" s="325">
        <f>Size!I10</f>
        <v>2.1255160608916008</v>
      </c>
      <c r="J47" s="334">
        <f>Size!J10</f>
        <v>7.2138551919163962E-2</v>
      </c>
      <c r="K47" s="291">
        <f>Size!K10</f>
        <v>3.5131655822637289E-2</v>
      </c>
      <c r="L47" s="295">
        <f>Size!L10</f>
        <v>442359473.68166995</v>
      </c>
      <c r="M47" s="281">
        <f>Size!M10</f>
        <v>17167059.212469518</v>
      </c>
      <c r="N47" s="270">
        <f>Size!N10</f>
        <v>4.0374801215351981E-2</v>
      </c>
      <c r="O47" s="285">
        <f>Size!O10</f>
        <v>104800565.2045787</v>
      </c>
      <c r="P47" s="278">
        <f>Size!P10</f>
        <v>780082.33499248326</v>
      </c>
      <c r="Q47" s="270">
        <f>Size!Q10</f>
        <v>7.4993146875745355E-3</v>
      </c>
    </row>
    <row r="48" spans="2:17" x14ac:dyDescent="0.25">
      <c r="B48" s="491"/>
      <c r="C48" s="49" t="s">
        <v>174</v>
      </c>
      <c r="D48" s="58">
        <f>Size!D11</f>
        <v>6547618.3709518528</v>
      </c>
      <c r="E48" s="278">
        <f>Size!E11</f>
        <v>-705449.79474612977</v>
      </c>
      <c r="F48" s="280">
        <f>Size!F11</f>
        <v>-9.7262259037137061E-2</v>
      </c>
      <c r="G48" s="334">
        <f>Size!G11</f>
        <v>1.7737563113284409</v>
      </c>
      <c r="H48" s="369">
        <f>Size!H11</f>
        <v>-0.25121344201420825</v>
      </c>
      <c r="I48" s="325">
        <f>Size!I11</f>
        <v>2.8107370543368906</v>
      </c>
      <c r="J48" s="334">
        <f>Size!J11</f>
        <v>7.5257702490338474E-2</v>
      </c>
      <c r="K48" s="291">
        <f>Size!K11</f>
        <v>2.7511705558858148E-2</v>
      </c>
      <c r="L48" s="295">
        <f>Size!L11</f>
        <v>18403633.572891321</v>
      </c>
      <c r="M48" s="281">
        <f>Size!M11</f>
        <v>-1436984.631911058</v>
      </c>
      <c r="N48" s="270">
        <f>Size!N11</f>
        <v>-7.2426404110898068E-2</v>
      </c>
      <c r="O48" s="285">
        <f>Size!O11</f>
        <v>2211257.2064270973</v>
      </c>
      <c r="P48" s="278">
        <f>Size!P11</f>
        <v>-267791.58570259809</v>
      </c>
      <c r="Q48" s="270">
        <f>Size!Q11</f>
        <v>-0.10802191007807649</v>
      </c>
    </row>
    <row r="49" spans="2:20" x14ac:dyDescent="0.25">
      <c r="B49" s="491"/>
      <c r="C49" s="49" t="s">
        <v>175</v>
      </c>
      <c r="D49" s="58">
        <f>Size!D12</f>
        <v>4253504.7245420367</v>
      </c>
      <c r="E49" s="278">
        <f>Size!E12</f>
        <v>759973.2675833609</v>
      </c>
      <c r="F49" s="280">
        <f>Size!F12</f>
        <v>0.21753726192148337</v>
      </c>
      <c r="G49" s="334">
        <f>Size!G12</f>
        <v>1.1522786489654526</v>
      </c>
      <c r="H49" s="369">
        <f>Size!H12</f>
        <v>0.17692651231396739</v>
      </c>
      <c r="I49" s="325">
        <f>Size!I12</f>
        <v>1.894780194112117</v>
      </c>
      <c r="J49" s="334">
        <f>Size!J12</f>
        <v>4.329090438601102E-2</v>
      </c>
      <c r="K49" s="291">
        <f>Size!K12</f>
        <v>2.3381666113993626E-2</v>
      </c>
      <c r="L49" s="295">
        <f>Size!L12</f>
        <v>8059456.5076245666</v>
      </c>
      <c r="M49" s="281">
        <f>Size!M12</f>
        <v>1591220.4317443399</v>
      </c>
      <c r="N49" s="270">
        <f>Size!N12</f>
        <v>0.24600531166107747</v>
      </c>
      <c r="O49" s="285">
        <f>Size!O12</f>
        <v>1191450.0846411586</v>
      </c>
      <c r="P49" s="278">
        <f>Size!P12</f>
        <v>213942.64570945501</v>
      </c>
      <c r="Q49" s="270">
        <f>Size!Q12</f>
        <v>0.21886549113454137</v>
      </c>
    </row>
    <row r="50" spans="2:20" x14ac:dyDescent="0.25">
      <c r="B50" s="491"/>
      <c r="C50" s="49" t="s">
        <v>176</v>
      </c>
      <c r="D50" s="58">
        <f>Size!D13</f>
        <v>85821831.549013957</v>
      </c>
      <c r="E50" s="278">
        <f>Size!E13</f>
        <v>3092189.7964993119</v>
      </c>
      <c r="F50" s="280">
        <f>Size!F13</f>
        <v>3.7377048068811709E-2</v>
      </c>
      <c r="G50" s="334">
        <f>Size!G13</f>
        <v>23.249219294022474</v>
      </c>
      <c r="H50" s="369">
        <f>Size!H13</f>
        <v>0.15209426685213856</v>
      </c>
      <c r="I50" s="325">
        <f>Size!I13</f>
        <v>1.622161359942919</v>
      </c>
      <c r="J50" s="334">
        <f>Size!J13</f>
        <v>6.2911845625051033E-2</v>
      </c>
      <c r="K50" s="291">
        <f>Size!K13</f>
        <v>4.0347516575994169E-2</v>
      </c>
      <c r="L50" s="295">
        <f>Size!L13</f>
        <v>139216858.9783406</v>
      </c>
      <c r="M50" s="281">
        <f>Size!M13</f>
        <v>10220705.256040931</v>
      </c>
      <c r="N50" s="270">
        <f>Size!N13</f>
        <v>7.9232635711324079E-2</v>
      </c>
      <c r="O50" s="285">
        <f>Size!O13</f>
        <v>21385301.930708051</v>
      </c>
      <c r="P50" s="278">
        <f>Size!P13</f>
        <v>766339.88278876245</v>
      </c>
      <c r="Q50" s="270">
        <f>Size!Q13</f>
        <v>3.7166753641999922E-2</v>
      </c>
    </row>
    <row r="51" spans="2:20" x14ac:dyDescent="0.25">
      <c r="B51" s="491"/>
      <c r="C51" s="49" t="s">
        <v>177</v>
      </c>
      <c r="D51" s="58">
        <f>Size!D14</f>
        <v>47231969.509801641</v>
      </c>
      <c r="E51" s="278">
        <f>Size!E14</f>
        <v>2959897.4242865965</v>
      </c>
      <c r="F51" s="280">
        <f>Size!F14</f>
        <v>6.6856988725743804E-2</v>
      </c>
      <c r="G51" s="334">
        <f>Size!G14</f>
        <v>12.795187389992007</v>
      </c>
      <c r="H51" s="369">
        <f>Size!H14</f>
        <v>0.43495516234601794</v>
      </c>
      <c r="I51" s="325">
        <f>Size!I14</f>
        <v>4.3195700164998225</v>
      </c>
      <c r="J51" s="334">
        <f>Size!J14</f>
        <v>0.13082510012699</v>
      </c>
      <c r="K51" s="291">
        <f>Size!K14</f>
        <v>3.1232529728803735E-2</v>
      </c>
      <c r="L51" s="295">
        <f>Size!L14</f>
        <v>204021799.31477299</v>
      </c>
      <c r="M51" s="281">
        <f>Size!M14</f>
        <v>18577382.429280281</v>
      </c>
      <c r="N51" s="270">
        <f>Size!N14</f>
        <v>0.10017763134250275</v>
      </c>
      <c r="O51" s="285">
        <f>Size!O14</f>
        <v>56246887.8917135</v>
      </c>
      <c r="P51" s="278">
        <f>Size!P14</f>
        <v>2828570.8811772689</v>
      </c>
      <c r="Q51" s="270">
        <f>Size!Q14</f>
        <v>5.2951329047288435E-2</v>
      </c>
    </row>
    <row r="52" spans="2:20" ht="15" thickBot="1" x14ac:dyDescent="0.3">
      <c r="B52" s="491"/>
      <c r="C52" s="52" t="s">
        <v>178</v>
      </c>
      <c r="D52" s="297">
        <f>Size!D15</f>
        <v>5723067.4745300822</v>
      </c>
      <c r="E52" s="298">
        <f>Size!E15</f>
        <v>124874.86561473273</v>
      </c>
      <c r="F52" s="318">
        <f>Size!F15</f>
        <v>2.2306282462640607E-2</v>
      </c>
      <c r="G52" s="335">
        <f>Size!G15</f>
        <v>1.5503846556088328</v>
      </c>
      <c r="H52" s="370">
        <f>Size!H15</f>
        <v>-1.2563664669230645E-2</v>
      </c>
      <c r="I52" s="326">
        <f>Size!I15</f>
        <v>1.8229358790075927</v>
      </c>
      <c r="J52" s="335">
        <f>Size!J15</f>
        <v>0.10059546674914066</v>
      </c>
      <c r="K52" s="343">
        <f>Size!K15</f>
        <v>5.8406262799833464E-2</v>
      </c>
      <c r="L52" s="349">
        <f>Size!L15</f>
        <v>10432785.037302259</v>
      </c>
      <c r="M52" s="361">
        <f>Size!M15</f>
        <v>790791.67136077769</v>
      </c>
      <c r="N52" s="355">
        <f>Size!N15</f>
        <v>8.2015371858074462E-2</v>
      </c>
      <c r="O52" s="299">
        <f>Size!O15</f>
        <v>902058.17048674822</v>
      </c>
      <c r="P52" s="298">
        <f>Size!P15</f>
        <v>16825.203507661819</v>
      </c>
      <c r="Q52" s="355">
        <f>Size!Q15</f>
        <v>1.9006526118292785E-2</v>
      </c>
    </row>
    <row r="53" spans="2:20" x14ac:dyDescent="0.25">
      <c r="B53" s="503" t="s">
        <v>24</v>
      </c>
      <c r="C53" s="55" t="s">
        <v>453</v>
      </c>
      <c r="D53" s="307">
        <f>Organic!D9</f>
        <v>16414465.114229642</v>
      </c>
      <c r="E53" s="54">
        <f>Organic!E9</f>
        <v>77694.597728600726</v>
      </c>
      <c r="F53" s="322">
        <f>Organic!F9</f>
        <v>4.755811293922804E-3</v>
      </c>
      <c r="G53" s="340">
        <f>Organic!G9</f>
        <v>4.4466948810904432</v>
      </c>
      <c r="H53" s="375">
        <f>Organic!H9</f>
        <v>-0.11433576241944721</v>
      </c>
      <c r="I53" s="331">
        <f>Organic!I9</f>
        <v>2.5499620101773175</v>
      </c>
      <c r="J53" s="340">
        <f>Organic!J9</f>
        <v>0.17095836348141225</v>
      </c>
      <c r="K53" s="347">
        <f>Organic!K9</f>
        <v>7.1861328888187664E-2</v>
      </c>
      <c r="L53" s="353">
        <f>Organic!L9</f>
        <v>41856262.458666466</v>
      </c>
      <c r="M53" s="365">
        <f>Organic!M9</f>
        <v>2991025.8246763423</v>
      </c>
      <c r="N53" s="359">
        <f>Organic!N9</f>
        <v>7.6958899101633144E-2</v>
      </c>
      <c r="O53" s="53">
        <f>Organic!O9</f>
        <v>8309610.6256719828</v>
      </c>
      <c r="P53" s="54">
        <f>Organic!P9</f>
        <v>195052.40247330442</v>
      </c>
      <c r="Q53" s="359">
        <f>Organic!Q9</f>
        <v>2.4037340925802946E-2</v>
      </c>
    </row>
    <row r="54" spans="2:20" ht="15" thickBot="1" x14ac:dyDescent="0.3">
      <c r="B54" s="492"/>
      <c r="C54" s="56" t="s">
        <v>454</v>
      </c>
      <c r="D54" s="308">
        <f>Organic!D10</f>
        <v>352724087.29763263</v>
      </c>
      <c r="E54" s="48">
        <f>Organic!E10</f>
        <v>10879302.078536451</v>
      </c>
      <c r="F54" s="323">
        <f>Organic!F10</f>
        <v>3.1825268510571707E-2</v>
      </c>
      <c r="G54" s="341">
        <f>Organic!G10</f>
        <v>95.553305118909549</v>
      </c>
      <c r="H54" s="376">
        <f>Organic!H10</f>
        <v>0.11433576241940102</v>
      </c>
      <c r="I54" s="332">
        <f>Organic!I10</f>
        <v>2.3268065394491475</v>
      </c>
      <c r="J54" s="341">
        <f>Organic!J10</f>
        <v>9.6822372624015163E-2</v>
      </c>
      <c r="K54" s="348">
        <f>Organic!K10</f>
        <v>4.3418412589835954E-2</v>
      </c>
      <c r="L54" s="354">
        <f>Organic!L10</f>
        <v>820720712.94536352</v>
      </c>
      <c r="M54" s="366">
        <f>Organic!M10</f>
        <v>58412254.395040989</v>
      </c>
      <c r="N54" s="360">
        <f>Organic!N10</f>
        <v>7.6625483739381856E-2</v>
      </c>
      <c r="O54" s="47">
        <f>Organic!O10</f>
        <v>186012764.29136932</v>
      </c>
      <c r="P54" s="48">
        <f>Organic!P10</f>
        <v>6609090.7505978942</v>
      </c>
      <c r="Q54" s="360">
        <f>Organic!Q10</f>
        <v>3.6839216389267009E-2</v>
      </c>
    </row>
    <row r="55" spans="2:20" x14ac:dyDescent="0.25">
      <c r="B55" s="503" t="s">
        <v>277</v>
      </c>
      <c r="C55" s="44" t="s">
        <v>459</v>
      </c>
      <c r="D55" s="57">
        <f>Form!D9</f>
        <v>54313224.371293418</v>
      </c>
      <c r="E55" s="46">
        <f>Form!E9</f>
        <v>2914754.9527637511</v>
      </c>
      <c r="F55" s="268">
        <f>Form!F9</f>
        <v>5.6708983472432986E-2</v>
      </c>
      <c r="G55" s="380">
        <f>Form!G9</f>
        <v>14.713506355926235</v>
      </c>
      <c r="H55" s="381">
        <f>Form!H9</f>
        <v>0.36366935413738943</v>
      </c>
      <c r="I55" s="382">
        <f>Form!I9</f>
        <v>2.4060196750336655</v>
      </c>
      <c r="J55" s="380">
        <f>Form!J9</f>
        <v>6.375414846739913E-2</v>
      </c>
      <c r="K55" s="383">
        <f>Form!K9</f>
        <v>2.7219009862157667E-2</v>
      </c>
      <c r="L55" s="384">
        <f>Form!L9</f>
        <v>130678686.45184995</v>
      </c>
      <c r="M55" s="267">
        <f>Form!M9</f>
        <v>10289823.414557412</v>
      </c>
      <c r="N55" s="269">
        <f>Form!N9</f>
        <v>8.5471555714999661E-2</v>
      </c>
      <c r="O55" s="45">
        <f>Form!O9</f>
        <v>28290503.483154893</v>
      </c>
      <c r="P55" s="46">
        <f>Form!P9</f>
        <v>1971736.2587633394</v>
      </c>
      <c r="Q55" s="269">
        <f>Form!Q9</f>
        <v>7.4917500578673954E-2</v>
      </c>
    </row>
    <row r="56" spans="2:20" ht="15" thickBot="1" x14ac:dyDescent="0.3">
      <c r="B56" s="492"/>
      <c r="C56" s="52" t="s">
        <v>165</v>
      </c>
      <c r="D56" s="61">
        <f>Form!D10</f>
        <v>314825328.04057127</v>
      </c>
      <c r="E56" s="51">
        <f>Form!E10</f>
        <v>8042241.7235019803</v>
      </c>
      <c r="F56" s="264">
        <f>Form!F10</f>
        <v>2.6214749385466734E-2</v>
      </c>
      <c r="G56" s="368">
        <f>Form!G10</f>
        <v>85.286493644074483</v>
      </c>
      <c r="H56" s="378">
        <f>Form!H10</f>
        <v>-0.36366935413715851</v>
      </c>
      <c r="I56" s="367">
        <f>Form!I10</f>
        <v>2.3247757526607291</v>
      </c>
      <c r="J56" s="368">
        <f>Form!J10</f>
        <v>0.10566765149439306</v>
      </c>
      <c r="K56" s="292">
        <f>Form!K10</f>
        <v>4.7617171709145416E-2</v>
      </c>
      <c r="L56" s="296">
        <f>Form!L10</f>
        <v>731898288.95218003</v>
      </c>
      <c r="M56" s="265">
        <f>Form!M10</f>
        <v>51113456.805160284</v>
      </c>
      <c r="N56" s="271">
        <f>Form!N10</f>
        <v>7.5080193317412239E-2</v>
      </c>
      <c r="O56" s="50">
        <f>Form!O10</f>
        <v>166031871.43388641</v>
      </c>
      <c r="P56" s="51">
        <f>Form!P10</f>
        <v>4832406.894307971</v>
      </c>
      <c r="Q56" s="271">
        <f>Form!Q10</f>
        <v>2.9977809840190234E-2</v>
      </c>
    </row>
    <row r="57" spans="2:20" x14ac:dyDescent="0.25">
      <c r="B57" s="491" t="s">
        <v>279</v>
      </c>
      <c r="C57" s="44" t="s">
        <v>37</v>
      </c>
      <c r="D57" s="259">
        <f>'Package Type'!D9</f>
        <v>16452731.48953902</v>
      </c>
      <c r="E57" s="63">
        <f>'Package Type'!E9</f>
        <v>1360863.4390370026</v>
      </c>
      <c r="F57" s="324">
        <f>'Package Type'!F9</f>
        <v>9.0171967743365916E-2</v>
      </c>
      <c r="G57" s="342">
        <f>'Package Type'!G9</f>
        <v>4.457061280118495</v>
      </c>
      <c r="H57" s="377">
        <f>'Package Type'!H9</f>
        <v>0.24359249345586154</v>
      </c>
      <c r="I57" s="333">
        <f>'Package Type'!I9</f>
        <v>5.5083807699779372</v>
      </c>
      <c r="J57" s="342">
        <f>'Package Type'!J9</f>
        <v>-4.6399057114368425E-2</v>
      </c>
      <c r="K57" s="310">
        <f>'Package Type'!K9</f>
        <v>-8.3529966188878434E-3</v>
      </c>
      <c r="L57" s="311">
        <f>'Package Type'!L9</f>
        <v>90627909.750587195</v>
      </c>
      <c r="M57" s="312">
        <f>'Package Type'!M9</f>
        <v>6795905.5505197048</v>
      </c>
      <c r="N57" s="313">
        <f>'Package Type'!N9</f>
        <v>8.1065764982799174E-2</v>
      </c>
      <c r="O57" s="62">
        <f>'Package Type'!O9</f>
        <v>22828960.294549942</v>
      </c>
      <c r="P57" s="63">
        <f>'Package Type'!P9</f>
        <v>1575202.5681220293</v>
      </c>
      <c r="Q57" s="313">
        <f>'Package Type'!Q9</f>
        <v>7.4114073774509487E-2</v>
      </c>
    </row>
    <row r="58" spans="2:20" x14ac:dyDescent="0.25">
      <c r="B58" s="491"/>
      <c r="C58" s="49" t="s">
        <v>166</v>
      </c>
      <c r="D58" s="58">
        <f>'Package Type'!D10</f>
        <v>5332139.7668821933</v>
      </c>
      <c r="E58" s="278">
        <f>'Package Type'!E10</f>
        <v>634967.16693968885</v>
      </c>
      <c r="F58" s="280">
        <f>'Package Type'!F10</f>
        <v>0.13518071849168606</v>
      </c>
      <c r="G58" s="334">
        <f>'Package Type'!G10</f>
        <v>1.4444819518425482</v>
      </c>
      <c r="H58" s="369">
        <f>'Package Type'!H10</f>
        <v>0.13308762549430209</v>
      </c>
      <c r="I58" s="325">
        <f>'Package Type'!I10</f>
        <v>2.355641184788964</v>
      </c>
      <c r="J58" s="334">
        <f>'Package Type'!J10</f>
        <v>-1.2049280754417246E-2</v>
      </c>
      <c r="K58" s="291">
        <f>'Package Type'!K10</f>
        <v>-5.0890439142145024E-3</v>
      </c>
      <c r="L58" s="295">
        <f>'Package Type'!L10</f>
        <v>12560608.03791872</v>
      </c>
      <c r="M58" s="281">
        <f>'Package Type'!M10</f>
        <v>1439157.2580232378</v>
      </c>
      <c r="N58" s="270">
        <f>'Package Type'!N10</f>
        <v>0.12940373396471236</v>
      </c>
      <c r="O58" s="285">
        <f>'Package Type'!O10</f>
        <v>2535295.4783694148</v>
      </c>
      <c r="P58" s="278">
        <f>'Package Type'!P10</f>
        <v>368232.22157904413</v>
      </c>
      <c r="Q58" s="270">
        <f>'Package Type'!Q10</f>
        <v>0.16992223020034566</v>
      </c>
    </row>
    <row r="59" spans="2:20" x14ac:dyDescent="0.25">
      <c r="B59" s="491"/>
      <c r="C59" s="49" t="s">
        <v>167</v>
      </c>
      <c r="D59" s="58">
        <f>'Package Type'!D11</f>
        <v>141602416.45979857</v>
      </c>
      <c r="E59" s="278">
        <f>'Package Type'!E11</f>
        <v>5351215.3480266035</v>
      </c>
      <c r="F59" s="280">
        <f>'Package Type'!F11</f>
        <v>3.9274628805927372E-2</v>
      </c>
      <c r="G59" s="334">
        <f>'Package Type'!G11</f>
        <v>38.360235075584121</v>
      </c>
      <c r="H59" s="369">
        <f>'Package Type'!H11</f>
        <v>0.32053176591678323</v>
      </c>
      <c r="I59" s="325">
        <f>'Package Type'!I11</f>
        <v>2.3024078058511597</v>
      </c>
      <c r="J59" s="334">
        <f>'Package Type'!J11</f>
        <v>0.18304542932124335</v>
      </c>
      <c r="K59" s="291">
        <f>'Package Type'!K11</f>
        <v>8.6368160229846155E-2</v>
      </c>
      <c r="L59" s="295">
        <f>'Package Type'!L11</f>
        <v>326026508.98442698</v>
      </c>
      <c r="M59" s="281">
        <f>'Package Type'!M11</f>
        <v>37260839.591126382</v>
      </c>
      <c r="N59" s="270">
        <f>'Package Type'!N11</f>
        <v>0.12903486646945173</v>
      </c>
      <c r="O59" s="285">
        <f>'Package Type'!O11</f>
        <v>73378063.659108639</v>
      </c>
      <c r="P59" s="278">
        <f>'Package Type'!P11</f>
        <v>2846987.881999895</v>
      </c>
      <c r="Q59" s="270">
        <f>'Package Type'!Q11</f>
        <v>4.0365014295215114E-2</v>
      </c>
    </row>
    <row r="60" spans="2:20" ht="15" customHeight="1" x14ac:dyDescent="0.25">
      <c r="B60" s="491"/>
      <c r="C60" s="49" t="s">
        <v>168</v>
      </c>
      <c r="D60" s="58">
        <f>'Package Type'!D12</f>
        <v>2487959.9507614137</v>
      </c>
      <c r="E60" s="278">
        <f>'Package Type'!E12</f>
        <v>946820.31790774106</v>
      </c>
      <c r="F60" s="280">
        <f>'Package Type'!F12</f>
        <v>0.61436374597319776</v>
      </c>
      <c r="G60" s="334">
        <f>'Package Type'!G12</f>
        <v>0.67399081848961173</v>
      </c>
      <c r="H60" s="369">
        <f>'Package Type'!H12</f>
        <v>0.24372309303718448</v>
      </c>
      <c r="I60" s="325">
        <f>'Package Type'!I12</f>
        <v>2.8877046505940211</v>
      </c>
      <c r="J60" s="334">
        <f>'Package Type'!J12</f>
        <v>0.11496009736188828</v>
      </c>
      <c r="K60" s="291">
        <f>'Package Type'!K12</f>
        <v>4.1460760324235998E-2</v>
      </c>
      <c r="L60" s="295">
        <f>'Package Type'!L12</f>
        <v>7184493.5203054063</v>
      </c>
      <c r="M60" s="281">
        <f>'Package Type'!M12</f>
        <v>2911306.9975402169</v>
      </c>
      <c r="N60" s="270">
        <f>'Package Type'!N12</f>
        <v>0.6812964943211286</v>
      </c>
      <c r="O60" s="285">
        <f>'Package Type'!O12</f>
        <v>1494324.7561435103</v>
      </c>
      <c r="P60" s="278">
        <f>'Package Type'!P12</f>
        <v>416286.43548933091</v>
      </c>
      <c r="Q60" s="270">
        <f>'Package Type'!Q12</f>
        <v>0.38615179768073399</v>
      </c>
    </row>
    <row r="61" spans="2:20" x14ac:dyDescent="0.25">
      <c r="B61" s="491"/>
      <c r="C61" s="49" t="s">
        <v>169</v>
      </c>
      <c r="D61" s="58">
        <f>'Package Type'!D13</f>
        <v>78338.653658717871</v>
      </c>
      <c r="E61" s="278">
        <f>'Package Type'!E13</f>
        <v>-7260.628222823143</v>
      </c>
      <c r="F61" s="280">
        <f>'Package Type'!F13</f>
        <v>-8.4821134748197635E-2</v>
      </c>
      <c r="G61" s="334">
        <f>'Package Type'!G13</f>
        <v>2.1222018980914359E-2</v>
      </c>
      <c r="H61" s="369">
        <f>'Package Type'!H13</f>
        <v>-2.676275197228288E-3</v>
      </c>
      <c r="I61" s="325">
        <f>'Package Type'!I13</f>
        <v>3.3993716150556392</v>
      </c>
      <c r="J61" s="334">
        <f>'Package Type'!J13</f>
        <v>6.8386416121339888E-2</v>
      </c>
      <c r="K61" s="291">
        <f>'Package Type'!K13</f>
        <v>2.0530387268973497E-2</v>
      </c>
      <c r="L61" s="295">
        <f>'Package Type'!L13</f>
        <v>266302.19560912013</v>
      </c>
      <c r="M61" s="281">
        <f>'Package Type'!M13</f>
        <v>-18827.745377697924</v>
      </c>
      <c r="N61" s="270">
        <f>'Package Type'!N13</f>
        <v>-6.6032158224198403E-2</v>
      </c>
      <c r="O61" s="285">
        <f>'Package Type'!O13</f>
        <v>73747.328742623329</v>
      </c>
      <c r="P61" s="278">
        <f>'Package Type'!P13</f>
        <v>-7665.7134140729904</v>
      </c>
      <c r="Q61" s="270">
        <f>'Package Type'!Q13</f>
        <v>-9.4158297135227206E-2</v>
      </c>
    </row>
    <row r="62" spans="2:20" x14ac:dyDescent="0.25">
      <c r="B62" s="491"/>
      <c r="C62" s="49" t="s">
        <v>170</v>
      </c>
      <c r="D62" s="58">
        <f>'Package Type'!D14</f>
        <v>199125339.67693818</v>
      </c>
      <c r="E62" s="278">
        <f>'Package Type'!E14</f>
        <v>2356228.5423748493</v>
      </c>
      <c r="F62" s="280">
        <f>'Package Type'!F14</f>
        <v>1.1974585486456303E-2</v>
      </c>
      <c r="G62" s="334">
        <f>'Package Type'!G14</f>
        <v>53.943252032577291</v>
      </c>
      <c r="H62" s="369">
        <f>'Package Type'!H14</f>
        <v>-0.99232686133272097</v>
      </c>
      <c r="I62" s="325">
        <f>'Package Type'!I14</f>
        <v>2.0619020540500381</v>
      </c>
      <c r="J62" s="334">
        <f>'Package Type'!J14</f>
        <v>3.407915906997605E-2</v>
      </c>
      <c r="K62" s="291">
        <f>'Package Type'!K14</f>
        <v>1.6805786715565769E-2</v>
      </c>
      <c r="L62" s="295">
        <f>'Package Type'!L14</f>
        <v>410576946.89329034</v>
      </c>
      <c r="M62" s="281">
        <f>'Package Type'!M14</f>
        <v>11564038.309746563</v>
      </c>
      <c r="N62" s="270">
        <f>'Package Type'!N14</f>
        <v>2.8981614531714654E-2</v>
      </c>
      <c r="O62" s="285">
        <f>'Package Type'!O14</f>
        <v>91682270.789120138</v>
      </c>
      <c r="P62" s="278">
        <f>'Package Type'!P14</f>
        <v>1689434.2579814196</v>
      </c>
      <c r="Q62" s="270">
        <f>'Package Type'!Q14</f>
        <v>1.8772985974243105E-2</v>
      </c>
    </row>
    <row r="63" spans="2:20" x14ac:dyDescent="0.25">
      <c r="B63" s="491"/>
      <c r="C63" s="49" t="s">
        <v>171</v>
      </c>
      <c r="D63" s="58">
        <f>'Package Type'!D15</f>
        <v>3743325.6234596311</v>
      </c>
      <c r="E63" s="278">
        <f>'Package Type'!E15</f>
        <v>53668.620514733717</v>
      </c>
      <c r="F63" s="280">
        <f>'Package Type'!F15</f>
        <v>1.4545693670684874E-2</v>
      </c>
      <c r="G63" s="334">
        <f>'Package Type'!G15</f>
        <v>1.0140706244313</v>
      </c>
      <c r="H63" s="369">
        <f>'Package Type'!H15</f>
        <v>-1.6037415433413305E-2</v>
      </c>
      <c r="I63" s="325">
        <f>'Package Type'!I15</f>
        <v>3.9125973153171922</v>
      </c>
      <c r="J63" s="334">
        <f>'Package Type'!J15</f>
        <v>0.2017194785768206</v>
      </c>
      <c r="K63" s="291">
        <f>'Package Type'!K15</f>
        <v>5.435896503507931E-2</v>
      </c>
      <c r="L63" s="295">
        <f>'Package Type'!L15</f>
        <v>14646125.784706207</v>
      </c>
      <c r="M63" s="281">
        <f>'Package Type'!M15</f>
        <v>954259.38730408251</v>
      </c>
      <c r="N63" s="270">
        <f>'Package Type'!N15</f>
        <v>6.9695347559419835E-2</v>
      </c>
      <c r="O63" s="285">
        <f>'Package Type'!O15</f>
        <v>2206865.4716871381</v>
      </c>
      <c r="P63" s="278">
        <f>'Package Type'!P15</f>
        <v>-144875.38327417709</v>
      </c>
      <c r="Q63" s="270">
        <f>'Package Type'!Q15</f>
        <v>-6.1603464075790024E-2</v>
      </c>
      <c r="T63" s="60"/>
    </row>
    <row r="64" spans="2:20" ht="15" thickBot="1" x14ac:dyDescent="0.3">
      <c r="B64" s="491"/>
      <c r="C64" s="52" t="s">
        <v>172</v>
      </c>
      <c r="D64" s="297">
        <f>'Package Type'!D16</f>
        <v>29358.091116786003</v>
      </c>
      <c r="E64" s="298">
        <f>'Package Type'!E16</f>
        <v>-14698.4231518507</v>
      </c>
      <c r="F64" s="318">
        <f>'Package Type'!F16</f>
        <v>-0.33362655661377028</v>
      </c>
      <c r="G64" s="335">
        <f>'Package Type'!G16</f>
        <v>7.9531360040741694E-3</v>
      </c>
      <c r="H64" s="370">
        <f>'Package Type'!H16</f>
        <v>-4.3469150630886435E-3</v>
      </c>
      <c r="I64" s="326">
        <f>'Package Type'!I16</f>
        <v>2.959685966169705</v>
      </c>
      <c r="J64" s="335">
        <f>'Package Type'!J16</f>
        <v>-2.666469051173781E-2</v>
      </c>
      <c r="K64" s="343">
        <f>'Package Type'!K16</f>
        <v>-8.9288545041019147E-3</v>
      </c>
      <c r="L64" s="349">
        <f>'Package Type'!L16</f>
        <v>86890.730271883018</v>
      </c>
      <c r="M64" s="361">
        <f>'Package Type'!M16</f>
        <v>-44677.470045355556</v>
      </c>
      <c r="N64" s="355">
        <f>'Package Type'!N16</f>
        <v>-0.33957650813516327</v>
      </c>
      <c r="O64" s="299">
        <f>'Package Type'!O16</f>
        <v>33772.491305589676</v>
      </c>
      <c r="P64" s="298">
        <f>'Package Type'!P16</f>
        <v>-16943.02209854126</v>
      </c>
      <c r="Q64" s="355">
        <f>'Package Type'!Q16</f>
        <v>-0.33407967229926927</v>
      </c>
    </row>
    <row r="65" spans="2:17" ht="15.5" customHeight="1" thickBot="1" x14ac:dyDescent="0.3">
      <c r="B65" s="503" t="s">
        <v>280</v>
      </c>
      <c r="C65" s="255" t="s">
        <v>44</v>
      </c>
      <c r="D65" s="260">
        <f>'Sugar Content'!D9</f>
        <v>369138552.41186213</v>
      </c>
      <c r="E65" s="261">
        <f>'Sugar Content'!E9</f>
        <v>10956996.67626518</v>
      </c>
      <c r="F65" s="272">
        <f>'Sugar Content'!F9</f>
        <v>3.0590622271888936E-2</v>
      </c>
      <c r="G65" s="336">
        <f>'Sugar Content'!G9</f>
        <v>99.999999999999957</v>
      </c>
      <c r="H65" s="371">
        <f>'Sugar Content'!H9</f>
        <v>0</v>
      </c>
      <c r="I65" s="327">
        <f>'Sugar Content'!I9</f>
        <v>2.3367295823428913</v>
      </c>
      <c r="J65" s="336">
        <f>'Sugar Content'!J9</f>
        <v>9.9948591376053386E-2</v>
      </c>
      <c r="K65" s="315">
        <f>'Sugar Content'!K9</f>
        <v>4.4684120519484158E-2</v>
      </c>
      <c r="L65" s="316">
        <f>'Sugar Content'!L9</f>
        <v>862576975.40403008</v>
      </c>
      <c r="M65" s="273">
        <f>'Sugar Content'!M9</f>
        <v>61403280.21971786</v>
      </c>
      <c r="N65" s="275">
        <f>'Sugar Content'!N9</f>
        <v>7.6641657843736208E-2</v>
      </c>
      <c r="O65" s="303">
        <f>'Sugar Content'!O9</f>
        <v>194322374.9170413</v>
      </c>
      <c r="P65" s="261">
        <f>'Sugar Content'!P9</f>
        <v>6804143.1530712843</v>
      </c>
      <c r="Q65" s="317">
        <f>'Sugar Content'!Q9</f>
        <v>3.628523524920866E-2</v>
      </c>
    </row>
    <row r="66" spans="2:17" ht="15.5" customHeight="1" x14ac:dyDescent="0.25">
      <c r="B66" s="491"/>
      <c r="C66" s="44" t="s">
        <v>33</v>
      </c>
      <c r="D66" s="259">
        <f>'Sugar Content'!D10</f>
        <v>338191363.40056294</v>
      </c>
      <c r="E66" s="63">
        <f>'Sugar Content'!E10</f>
        <v>9201811.8995372653</v>
      </c>
      <c r="F66" s="309">
        <f>'Sugar Content'!F10</f>
        <v>2.7969921408001242E-2</v>
      </c>
      <c r="G66" s="342">
        <f>'Sugar Content'!G10</f>
        <v>91.616375800062642</v>
      </c>
      <c r="H66" s="377">
        <f>'Sugar Content'!H10</f>
        <v>-0.23356628458216733</v>
      </c>
      <c r="I66" s="333">
        <f>'Sugar Content'!I10</f>
        <v>2.3584423778235584</v>
      </c>
      <c r="J66" s="342">
        <f>'Sugar Content'!J10</f>
        <v>0.10987830447367442</v>
      </c>
      <c r="K66" s="310">
        <f>'Sugar Content'!K10</f>
        <v>4.886598775456686E-2</v>
      </c>
      <c r="L66" s="311">
        <f>'Sugar Content'!L10</f>
        <v>797604843.25781476</v>
      </c>
      <c r="M66" s="312">
        <f>'Sugar Content'!M10</f>
        <v>57850757.245117068</v>
      </c>
      <c r="N66" s="313">
        <f>'Sugar Content'!N10</f>
        <v>7.8202686999587684E-2</v>
      </c>
      <c r="O66" s="62">
        <f>'Sugar Content'!O10</f>
        <v>179151993.0149256</v>
      </c>
      <c r="P66" s="63">
        <f>'Sugar Content'!P10</f>
        <v>6094761.5779567659</v>
      </c>
      <c r="Q66" s="314">
        <f>'Sugar Content'!Q10</f>
        <v>3.5218184916916397E-2</v>
      </c>
    </row>
    <row r="67" spans="2:17" ht="15.5" customHeight="1" x14ac:dyDescent="0.25">
      <c r="B67" s="491"/>
      <c r="C67" s="49" t="s">
        <v>455</v>
      </c>
      <c r="D67" s="58">
        <f>'Sugar Content'!D11</f>
        <v>30612543.311991647</v>
      </c>
      <c r="E67" s="278">
        <f>'Sugar Content'!E11</f>
        <v>1709918.3526744023</v>
      </c>
      <c r="F67" s="279">
        <f>'Sugar Content'!F11</f>
        <v>5.9161351437153169E-2</v>
      </c>
      <c r="G67" s="334">
        <f>'Sugar Content'!G11</f>
        <v>8.2929683480570304</v>
      </c>
      <c r="H67" s="369">
        <f>'Sugar Content'!H11</f>
        <v>0.22370166011717885</v>
      </c>
      <c r="I67" s="325">
        <f>'Sugar Content'!I11</f>
        <v>2.0791030320392325</v>
      </c>
      <c r="J67" s="334">
        <f>'Sugar Content'!J11</f>
        <v>-3.8565677007107446E-3</v>
      </c>
      <c r="K67" s="291">
        <f>'Sugar Content'!K11</f>
        <v>-1.8514846381044719E-3</v>
      </c>
      <c r="L67" s="295">
        <f>'Sugar Content'!L11</f>
        <v>63646631.618394159</v>
      </c>
      <c r="M67" s="281">
        <f>'Sugar Content'!M11</f>
        <v>3443631.5017010123</v>
      </c>
      <c r="N67" s="270">
        <f>'Sugar Content'!N11</f>
        <v>5.7200330465693165E-2</v>
      </c>
      <c r="O67" s="285">
        <f>'Sugar Content'!O11</f>
        <v>14855476.069753945</v>
      </c>
      <c r="P67" s="278">
        <f>'Sugar Content'!P11</f>
        <v>698772.03128176183</v>
      </c>
      <c r="Q67" s="262">
        <f>'Sugar Content'!Q11</f>
        <v>4.9359796558774038E-2</v>
      </c>
    </row>
    <row r="68" spans="2:17" ht="15.5" customHeight="1" thickBot="1" x14ac:dyDescent="0.3">
      <c r="B68" s="492"/>
      <c r="C68" s="52" t="s">
        <v>456</v>
      </c>
      <c r="D68" s="61">
        <f>'Sugar Content'!D12</f>
        <v>334645.69930873503</v>
      </c>
      <c r="E68" s="51">
        <f>'Sugar Content'!E12</f>
        <v>45266.4240534032</v>
      </c>
      <c r="F68" s="263">
        <f>'Sugar Content'!F12</f>
        <v>0.15642593621627768</v>
      </c>
      <c r="G68" s="368">
        <f>'Sugar Content'!G12</f>
        <v>9.0655851880612509E-2</v>
      </c>
      <c r="H68" s="378">
        <f>'Sugar Content'!H12</f>
        <v>9.8646244649422815E-3</v>
      </c>
      <c r="I68" s="367">
        <f>'Sugar Content'!I12</f>
        <v>3.9609071043170343</v>
      </c>
      <c r="J68" s="368">
        <f>'Sugar Content'!J12</f>
        <v>-0.24329533501765921</v>
      </c>
      <c r="K68" s="292">
        <f>'Sugar Content'!K12</f>
        <v>-5.7869557550649299E-2</v>
      </c>
      <c r="L68" s="296">
        <f>'Sugar Content'!L12</f>
        <v>1325500.5278211106</v>
      </c>
      <c r="M68" s="265">
        <f>'Sugar Content'!M12</f>
        <v>108891.4728997387</v>
      </c>
      <c r="N68" s="271">
        <f>'Sugar Content'!N12</f>
        <v>8.9504078947346188E-2</v>
      </c>
      <c r="O68" s="50">
        <f>'Sugar Content'!O12</f>
        <v>314905.83236175776</v>
      </c>
      <c r="P68" s="51">
        <f>'Sugar Content'!P12</f>
        <v>10609.543832742434</v>
      </c>
      <c r="Q68" s="266">
        <f>'Sugar Content'!Q12</f>
        <v>3.4865833835928603E-2</v>
      </c>
    </row>
    <row r="69" spans="2:17" x14ac:dyDescent="0.25">
      <c r="B69" s="64"/>
      <c r="C69" s="65"/>
      <c r="D69" s="66"/>
      <c r="E69" s="66"/>
      <c r="F69" s="67"/>
      <c r="G69" s="68"/>
      <c r="H69" s="68"/>
      <c r="I69" s="69"/>
      <c r="J69" s="69"/>
      <c r="K69" s="67"/>
      <c r="L69" s="70"/>
      <c r="M69" s="70"/>
      <c r="N69" s="67"/>
      <c r="O69" s="66"/>
      <c r="P69" s="66"/>
      <c r="Q69" s="67"/>
    </row>
    <row r="70" spans="2:17" ht="23.5" x14ac:dyDescent="0.25">
      <c r="B70" s="497" t="s">
        <v>249</v>
      </c>
      <c r="C70" s="497"/>
      <c r="D70" s="497"/>
      <c r="E70" s="497"/>
      <c r="F70" s="497"/>
      <c r="G70" s="497"/>
      <c r="H70" s="497"/>
      <c r="I70" s="497"/>
      <c r="J70" s="497"/>
      <c r="K70" s="497"/>
      <c r="L70" s="497"/>
      <c r="M70" s="497"/>
      <c r="N70" s="497"/>
      <c r="O70" s="497"/>
      <c r="P70" s="497"/>
      <c r="Q70" s="497"/>
    </row>
    <row r="71" spans="2:17" x14ac:dyDescent="0.25">
      <c r="B71" s="496" t="s">
        <v>265</v>
      </c>
      <c r="C71" s="496"/>
      <c r="D71" s="496"/>
      <c r="E71" s="496"/>
      <c r="F71" s="496"/>
      <c r="G71" s="496"/>
      <c r="H71" s="496"/>
      <c r="I71" s="496"/>
      <c r="J71" s="496"/>
      <c r="K71" s="496"/>
      <c r="L71" s="496"/>
      <c r="M71" s="496"/>
      <c r="N71" s="496"/>
      <c r="O71" s="496"/>
      <c r="P71" s="496"/>
      <c r="Q71" s="496"/>
    </row>
    <row r="72" spans="2:17" ht="15" thickBot="1" x14ac:dyDescent="0.3">
      <c r="B72" s="496" t="str">
        <f>'HOME PAGE'!H6</f>
        <v>LATEST 52 WEEKS ENDING 12-29-2024</v>
      </c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  <c r="O72" s="496"/>
      <c r="P72" s="496"/>
      <c r="Q72" s="496"/>
    </row>
    <row r="73" spans="2:17" x14ac:dyDescent="0.25">
      <c r="D73" s="498" t="s">
        <v>266</v>
      </c>
      <c r="E73" s="499"/>
      <c r="F73" s="500"/>
      <c r="G73" s="501" t="s">
        <v>267</v>
      </c>
      <c r="H73" s="502"/>
      <c r="I73" s="498" t="s">
        <v>268</v>
      </c>
      <c r="J73" s="499"/>
      <c r="K73" s="500"/>
      <c r="L73" s="501" t="s">
        <v>269</v>
      </c>
      <c r="M73" s="499"/>
      <c r="N73" s="502"/>
      <c r="O73" s="498" t="s">
        <v>270</v>
      </c>
      <c r="P73" s="499"/>
      <c r="Q73" s="500"/>
    </row>
    <row r="74" spans="2:17" s="35" customFormat="1" ht="29.5" thickBot="1" x14ac:dyDescent="0.3">
      <c r="C74" s="36"/>
      <c r="D74" s="37" t="s">
        <v>271</v>
      </c>
      <c r="E74" s="38" t="s">
        <v>272</v>
      </c>
      <c r="F74" s="39" t="s">
        <v>273</v>
      </c>
      <c r="G74" s="40" t="s">
        <v>271</v>
      </c>
      <c r="H74" s="41" t="s">
        <v>272</v>
      </c>
      <c r="I74" s="42" t="s">
        <v>271</v>
      </c>
      <c r="J74" s="43" t="s">
        <v>272</v>
      </c>
      <c r="K74" s="39" t="s">
        <v>273</v>
      </c>
      <c r="L74" s="40" t="s">
        <v>271</v>
      </c>
      <c r="M74" s="43" t="s">
        <v>272</v>
      </c>
      <c r="N74" s="41" t="s">
        <v>273</v>
      </c>
      <c r="O74" s="42" t="s">
        <v>271</v>
      </c>
      <c r="P74" s="43" t="s">
        <v>272</v>
      </c>
      <c r="Q74" s="39" t="s">
        <v>273</v>
      </c>
    </row>
    <row r="75" spans="2:17" ht="15" thickBot="1" x14ac:dyDescent="0.3">
      <c r="C75" s="255" t="s">
        <v>281</v>
      </c>
      <c r="D75" s="260">
        <f>SubSegments!D21</f>
        <v>4226327799.5073829</v>
      </c>
      <c r="E75" s="261">
        <f>SubSegments!E21</f>
        <v>152096313.58168888</v>
      </c>
      <c r="F75" s="274">
        <f>SubSegments!F21</f>
        <v>3.733128912952071E-2</v>
      </c>
      <c r="G75" s="336">
        <f>SubSegments!G21</f>
        <v>99.999999999999972</v>
      </c>
      <c r="H75" s="371">
        <f>SubSegments!H21</f>
        <v>-7.1054273576010019E-14</v>
      </c>
      <c r="I75" s="327">
        <f>SubSegments!I21</f>
        <v>2.273912635962176</v>
      </c>
      <c r="J75" s="336">
        <f>SubSegments!J21</f>
        <v>6.6099518634739951E-2</v>
      </c>
      <c r="K75" s="315">
        <f>SubSegments!K21</f>
        <v>2.9938910189442846E-2</v>
      </c>
      <c r="L75" s="316">
        <f>SubSegments!L21</f>
        <v>9610300187.018055</v>
      </c>
      <c r="M75" s="273">
        <f>SubSegments!M21</f>
        <v>615158469.36285591</v>
      </c>
      <c r="N75" s="275">
        <f>SubSegments!N21</f>
        <v>6.8387857431468219E-2</v>
      </c>
      <c r="O75" s="303">
        <f>SubSegments!O21</f>
        <v>2163705746.5972748</v>
      </c>
      <c r="P75" s="261">
        <f>SubSegments!P21</f>
        <v>81064510.261006832</v>
      </c>
      <c r="Q75" s="275">
        <f>SubSegments!Q21</f>
        <v>3.8923895698720325E-2</v>
      </c>
    </row>
    <row r="76" spans="2:17" x14ac:dyDescent="0.25">
      <c r="B76" s="493" t="s">
        <v>278</v>
      </c>
      <c r="C76" s="49" t="s">
        <v>28</v>
      </c>
      <c r="D76" s="387">
        <f>SubSegments!D22</f>
        <v>12510553.761273248</v>
      </c>
      <c r="E76" s="388">
        <f>SubSegments!E22</f>
        <v>912986.83320230246</v>
      </c>
      <c r="F76" s="391">
        <f>SubSegments!F22</f>
        <v>7.8722273289278791E-2</v>
      </c>
      <c r="G76" s="392">
        <f>SubSegments!G22</f>
        <v>0.29601475216218354</v>
      </c>
      <c r="H76" s="393">
        <f>SubSegments!H22</f>
        <v>1.1358198695980537E-2</v>
      </c>
      <c r="I76" s="394">
        <f>SubSegments!I22</f>
        <v>4.2032278984549256</v>
      </c>
      <c r="J76" s="392">
        <f>SubSegments!J22</f>
        <v>-1.6722395690365488E-2</v>
      </c>
      <c r="K76" s="395">
        <f>SubSegments!K22</f>
        <v>-3.9626996824028808E-3</v>
      </c>
      <c r="L76" s="396">
        <f>SubSegments!L22</f>
        <v>52584708.594503917</v>
      </c>
      <c r="M76" s="397">
        <f>SubSegments!M22</f>
        <v>3643552.6250212342</v>
      </c>
      <c r="N76" s="398">
        <f>SubSegments!N22</f>
        <v>7.4447620879514495E-2</v>
      </c>
      <c r="O76" s="399">
        <f>SubSegments!O22</f>
        <v>13471900.422969291</v>
      </c>
      <c r="P76" s="388">
        <f>SubSegments!P22</f>
        <v>1020693.8208642043</v>
      </c>
      <c r="Q76" s="398">
        <f>SubSegments!Q22</f>
        <v>8.1975494703592722E-2</v>
      </c>
    </row>
    <row r="77" spans="2:17" x14ac:dyDescent="0.25">
      <c r="B77" s="494"/>
      <c r="C77" s="49" t="s">
        <v>134</v>
      </c>
      <c r="D77" s="282">
        <f>SubSegments!D23</f>
        <v>223306342.09378314</v>
      </c>
      <c r="E77" s="283">
        <f>SubSegments!E23</f>
        <v>-3363138.7860904038</v>
      </c>
      <c r="F77" s="320">
        <f>SubSegments!F23</f>
        <v>-1.4837192784116991E-2</v>
      </c>
      <c r="G77" s="338">
        <f>SubSegments!G23</f>
        <v>5.2836966910094265</v>
      </c>
      <c r="H77" s="373">
        <f>SubSegments!H23</f>
        <v>-0.27979378965904633</v>
      </c>
      <c r="I77" s="329">
        <f>SubSegments!I23</f>
        <v>2.6496415146624539</v>
      </c>
      <c r="J77" s="338">
        <f>SubSegments!J23</f>
        <v>-1.0448166913878953E-2</v>
      </c>
      <c r="K77" s="345">
        <f>SubSegments!K23</f>
        <v>-3.92774987484163E-3</v>
      </c>
      <c r="L77" s="351">
        <f>SubSegments!L23</f>
        <v>591681754.49910367</v>
      </c>
      <c r="M77" s="363">
        <f>SubSegments!M23</f>
        <v>-11279392.717711806</v>
      </c>
      <c r="N77" s="357">
        <f>SubSegments!N23</f>
        <v>-1.8706665876857754E-2</v>
      </c>
      <c r="O77" s="286">
        <f>SubSegments!O23</f>
        <v>119418175.88697368</v>
      </c>
      <c r="P77" s="283">
        <f>SubSegments!P23</f>
        <v>-1791843.3124423772</v>
      </c>
      <c r="Q77" s="357">
        <f>SubSegments!Q23</f>
        <v>-1.478296368796392E-2</v>
      </c>
    </row>
    <row r="78" spans="2:17" x14ac:dyDescent="0.25">
      <c r="B78" s="494"/>
      <c r="C78" s="49" t="s">
        <v>135</v>
      </c>
      <c r="D78" s="282">
        <f>SubSegments!D24</f>
        <v>3326894.6090745875</v>
      </c>
      <c r="E78" s="283">
        <f>SubSegments!E24</f>
        <v>152202.99076667288</v>
      </c>
      <c r="F78" s="320">
        <f>SubSegments!F24</f>
        <v>4.7942606421658006E-2</v>
      </c>
      <c r="G78" s="338">
        <f>SubSegments!G24</f>
        <v>7.8718328698080792E-2</v>
      </c>
      <c r="H78" s="373">
        <f>SubSegments!H24</f>
        <v>7.9709056336042805E-4</v>
      </c>
      <c r="I78" s="329">
        <f>SubSegments!I24</f>
        <v>3.0073488515977105</v>
      </c>
      <c r="J78" s="338">
        <f>SubSegments!J24</f>
        <v>5.3933205808321727E-2</v>
      </c>
      <c r="K78" s="345">
        <f>SubSegments!K24</f>
        <v>1.8261298874478759E-2</v>
      </c>
      <c r="L78" s="351">
        <f>SubSegments!L24</f>
        <v>10005132.681987075</v>
      </c>
      <c r="M78" s="363">
        <f>SubSegments!M24</f>
        <v>628948.78592004627</v>
      </c>
      <c r="N78" s="357">
        <f>SubSegments!N24</f>
        <v>6.7079399560824274E-2</v>
      </c>
      <c r="O78" s="286">
        <f>SubSegments!O24</f>
        <v>1805720.3068224972</v>
      </c>
      <c r="P78" s="283">
        <f>SubSegments!P24</f>
        <v>101829.97613541014</v>
      </c>
      <c r="Q78" s="357">
        <f>SubSegments!Q24</f>
        <v>5.9763222022832657E-2</v>
      </c>
    </row>
    <row r="79" spans="2:17" x14ac:dyDescent="0.25">
      <c r="B79" s="494"/>
      <c r="C79" s="49" t="s">
        <v>136</v>
      </c>
      <c r="D79" s="282">
        <f>SubSegments!D25</f>
        <v>2072506390.2707484</v>
      </c>
      <c r="E79" s="283">
        <f>SubSegments!E25</f>
        <v>28946163.793885469</v>
      </c>
      <c r="F79" s="320">
        <f>SubSegments!F25</f>
        <v>1.4164575831361336E-2</v>
      </c>
      <c r="G79" s="338">
        <f>SubSegments!G25</f>
        <v>49.03799441473322</v>
      </c>
      <c r="H79" s="373">
        <f>SubSegments!H25</f>
        <v>-1.1201822508852928</v>
      </c>
      <c r="I79" s="329">
        <f>SubSegments!I25</f>
        <v>1.9176857611971849</v>
      </c>
      <c r="J79" s="338">
        <f>SubSegments!J25</f>
        <v>2.5550232868555289E-2</v>
      </c>
      <c r="K79" s="345">
        <f>SubSegments!K25</f>
        <v>1.3503384131856795E-2</v>
      </c>
      <c r="L79" s="351">
        <f>SubSegments!L25</f>
        <v>3974415994.61239</v>
      </c>
      <c r="M79" s="363">
        <f>SubSegments!M25</f>
        <v>107723085.81621695</v>
      </c>
      <c r="N79" s="357">
        <f>SubSegments!N25</f>
        <v>2.7859229671733779E-2</v>
      </c>
      <c r="O79" s="286">
        <f>SubSegments!O25</f>
        <v>880188081.73594618</v>
      </c>
      <c r="P79" s="283">
        <f>SubSegments!P25</f>
        <v>15474664.806509376</v>
      </c>
      <c r="Q79" s="357">
        <f>SubSegments!Q25</f>
        <v>1.7895714931149442E-2</v>
      </c>
    </row>
    <row r="80" spans="2:17" x14ac:dyDescent="0.25">
      <c r="B80" s="494"/>
      <c r="C80" s="49" t="s">
        <v>137</v>
      </c>
      <c r="D80" s="282">
        <f>SubSegments!D26</f>
        <v>288560623.05244112</v>
      </c>
      <c r="E80" s="283">
        <f>SubSegments!E26</f>
        <v>64608725.454351038</v>
      </c>
      <c r="F80" s="320">
        <f>SubSegments!F26</f>
        <v>0.2884937620412556</v>
      </c>
      <c r="G80" s="338">
        <f>SubSegments!G26</f>
        <v>6.8276914792571324</v>
      </c>
      <c r="H80" s="373">
        <f>SubSegments!H26</f>
        <v>1.3309027383197289</v>
      </c>
      <c r="I80" s="329">
        <f>SubSegments!I26</f>
        <v>2.9011710105400246</v>
      </c>
      <c r="J80" s="338">
        <f>SubSegments!J26</f>
        <v>5.4972071081758944E-2</v>
      </c>
      <c r="K80" s="345">
        <f>SubSegments!K26</f>
        <v>1.9314205454739615E-2</v>
      </c>
      <c r="L80" s="351">
        <f>SubSegments!L26</f>
        <v>837163714.38310969</v>
      </c>
      <c r="M80" s="363">
        <f>SubSegments!M26</f>
        <v>199752060.9497596</v>
      </c>
      <c r="N80" s="357">
        <f>SubSegments!N26</f>
        <v>0.31337999528847077</v>
      </c>
      <c r="O80" s="286">
        <f>SubSegments!O26</f>
        <v>157000356.72753125</v>
      </c>
      <c r="P80" s="283">
        <f>SubSegments!P26</f>
        <v>37678699.146486416</v>
      </c>
      <c r="Q80" s="357">
        <f>SubSegments!Q26</f>
        <v>0.31577418475681623</v>
      </c>
    </row>
    <row r="81" spans="2:17" x14ac:dyDescent="0.25">
      <c r="B81" s="494"/>
      <c r="C81" s="49" t="s">
        <v>138</v>
      </c>
      <c r="D81" s="282">
        <f>SubSegments!D27</f>
        <v>899264444.32694018</v>
      </c>
      <c r="E81" s="283">
        <f>SubSegments!E27</f>
        <v>9663822.7764747143</v>
      </c>
      <c r="F81" s="320">
        <f>SubSegments!F27</f>
        <v>1.0863102545535377E-2</v>
      </c>
      <c r="G81" s="338">
        <f>SubSegments!G27</f>
        <v>21.277678566053428</v>
      </c>
      <c r="H81" s="373">
        <f>SubSegments!H27</f>
        <v>-0.5571294124221069</v>
      </c>
      <c r="I81" s="329">
        <f>SubSegments!I27</f>
        <v>1.7180530988347582</v>
      </c>
      <c r="J81" s="338">
        <f>SubSegments!J27</f>
        <v>6.8954159803483739E-2</v>
      </c>
      <c r="K81" s="345">
        <f>SubSegments!K27</f>
        <v>4.1813233985820937E-2</v>
      </c>
      <c r="L81" s="351">
        <f>SubSegments!L27</f>
        <v>1544984065.2478166</v>
      </c>
      <c r="M81" s="363">
        <f>SubSegments!M27</f>
        <v>77944624.087381601</v>
      </c>
      <c r="N81" s="357">
        <f>SubSegments!N27</f>
        <v>5.3130557979904784E-2</v>
      </c>
      <c r="O81" s="286">
        <f>SubSegments!O27</f>
        <v>428008072.44337392</v>
      </c>
      <c r="P81" s="283">
        <f>SubSegments!P27</f>
        <v>2649495.4118728638</v>
      </c>
      <c r="Q81" s="357">
        <f>SubSegments!Q27</f>
        <v>6.2288515030382201E-3</v>
      </c>
    </row>
    <row r="82" spans="2:17" x14ac:dyDescent="0.25">
      <c r="B82" s="494"/>
      <c r="C82" s="49" t="s">
        <v>139</v>
      </c>
      <c r="D82" s="282">
        <f>SubSegments!D28</f>
        <v>42473988.105949819</v>
      </c>
      <c r="E82" s="283">
        <f>SubSegments!E28</f>
        <v>-2251658.1211709902</v>
      </c>
      <c r="F82" s="320">
        <f>SubSegments!F28</f>
        <v>-5.0343780607145838E-2</v>
      </c>
      <c r="G82" s="338">
        <f>SubSegments!G28</f>
        <v>1.0049856547071561</v>
      </c>
      <c r="H82" s="373">
        <f>SubSegments!H28</f>
        <v>-9.2783246780748785E-2</v>
      </c>
      <c r="I82" s="329">
        <f>SubSegments!I28</f>
        <v>3.1412866690238812</v>
      </c>
      <c r="J82" s="338">
        <f>SubSegments!J28</f>
        <v>7.6003244534012193E-2</v>
      </c>
      <c r="K82" s="345">
        <f>SubSegments!K28</f>
        <v>2.4794850592538865E-2</v>
      </c>
      <c r="L82" s="351">
        <f>SubSegments!L28</f>
        <v>133422972.61749905</v>
      </c>
      <c r="M82" s="363">
        <f>SubSegments!M28</f>
        <v>-3673809.4120922089</v>
      </c>
      <c r="N82" s="357">
        <f>SubSegments!N28</f>
        <v>-2.679719653302472E-2</v>
      </c>
      <c r="O82" s="286">
        <f>SubSegments!O28</f>
        <v>29308761.635747459</v>
      </c>
      <c r="P82" s="283">
        <f>SubSegments!P28</f>
        <v>-1851177.5481321178</v>
      </c>
      <c r="Q82" s="357">
        <f>SubSegments!Q28</f>
        <v>-5.9408894773768185E-2</v>
      </c>
    </row>
    <row r="83" spans="2:17" x14ac:dyDescent="0.25">
      <c r="B83" s="494"/>
      <c r="C83" s="49" t="s">
        <v>140</v>
      </c>
      <c r="D83" s="282">
        <f>SubSegments!D29</f>
        <v>1498149.0043234194</v>
      </c>
      <c r="E83" s="283">
        <f>SubSegments!E29</f>
        <v>-170410.36345914751</v>
      </c>
      <c r="F83" s="320">
        <f>SubSegments!F29</f>
        <v>-0.10213023686751672</v>
      </c>
      <c r="G83" s="338">
        <f>SubSegments!G29</f>
        <v>3.5448007712464751E-2</v>
      </c>
      <c r="H83" s="373">
        <f>SubSegments!H29</f>
        <v>-5.5059580488464113E-3</v>
      </c>
      <c r="I83" s="329">
        <f>SubSegments!I29</f>
        <v>10.615399211494378</v>
      </c>
      <c r="J83" s="338">
        <f>SubSegments!J29</f>
        <v>-0.47717091407340817</v>
      </c>
      <c r="K83" s="345">
        <f>SubSegments!K29</f>
        <v>-4.3017164522904799E-2</v>
      </c>
      <c r="L83" s="351">
        <f>SubSegments!L29</f>
        <v>15903449.759195914</v>
      </c>
      <c r="M83" s="363">
        <f>SubSegments!M29</f>
        <v>-2605162.0366052594</v>
      </c>
      <c r="N83" s="357">
        <f>SubSegments!N29</f>
        <v>-0.14075404818832826</v>
      </c>
      <c r="O83" s="286">
        <f>SubSegments!O29</f>
        <v>3538607.874757065</v>
      </c>
      <c r="P83" s="283">
        <f>SubSegments!P29</f>
        <v>-466737.70186307281</v>
      </c>
      <c r="Q83" s="357">
        <f>SubSegments!Q29</f>
        <v>-0.11652869719594176</v>
      </c>
    </row>
    <row r="84" spans="2:17" x14ac:dyDescent="0.25">
      <c r="B84" s="494"/>
      <c r="C84" s="49" t="s">
        <v>141</v>
      </c>
      <c r="D84" s="282">
        <f>SubSegments!D30</f>
        <v>4730893.7834792305</v>
      </c>
      <c r="E84" s="283">
        <f>SubSegments!E30</f>
        <v>535712.95861801971</v>
      </c>
      <c r="F84" s="320">
        <f>SubSegments!F30</f>
        <v>0.12769722712387319</v>
      </c>
      <c r="G84" s="338">
        <f>SubSegments!G30</f>
        <v>0.11193863817261544</v>
      </c>
      <c r="H84" s="373">
        <f>SubSegments!H30</f>
        <v>8.9699963722333492E-3</v>
      </c>
      <c r="I84" s="329">
        <f>SubSegments!I30</f>
        <v>4.3386638850181507</v>
      </c>
      <c r="J84" s="338">
        <f>SubSegments!J30</f>
        <v>-0.17877801756092992</v>
      </c>
      <c r="K84" s="345">
        <f>SubSegments!K30</f>
        <v>-3.9575056285474898E-2</v>
      </c>
      <c r="L84" s="351">
        <f>SubSegments!L30</f>
        <v>20525758.002238214</v>
      </c>
      <c r="M84" s="363">
        <f>SubSegments!M30</f>
        <v>1574272.3551139086</v>
      </c>
      <c r="N84" s="357">
        <f>SubSegments!N30</f>
        <v>8.3068545887471798E-2</v>
      </c>
      <c r="O84" s="286">
        <f>SubSegments!O30</f>
        <v>4786824.0437927265</v>
      </c>
      <c r="P84" s="283">
        <f>SubSegments!P30</f>
        <v>573088.44160770066</v>
      </c>
      <c r="Q84" s="357">
        <f>SubSegments!Q30</f>
        <v>0.1360048412412318</v>
      </c>
    </row>
    <row r="85" spans="2:17" x14ac:dyDescent="0.25">
      <c r="B85" s="494"/>
      <c r="C85" s="49" t="s">
        <v>142</v>
      </c>
      <c r="D85" s="282">
        <f>SubSegments!D31</f>
        <v>123312287.19321282</v>
      </c>
      <c r="E85" s="283">
        <f>SubSegments!E31</f>
        <v>183592.15713846684</v>
      </c>
      <c r="F85" s="320">
        <f>SubSegments!F31</f>
        <v>1.4910590669760435E-3</v>
      </c>
      <c r="G85" s="338">
        <f>SubSegments!G31</f>
        <v>2.9177170594194317</v>
      </c>
      <c r="H85" s="373">
        <f>SubSegments!H31</f>
        <v>-0.10441596030265954</v>
      </c>
      <c r="I85" s="329">
        <f>SubSegments!I31</f>
        <v>5.869486905314389</v>
      </c>
      <c r="J85" s="338">
        <f>SubSegments!J31</f>
        <v>-0.12844557107568466</v>
      </c>
      <c r="K85" s="345">
        <f>SubSegments!K31</f>
        <v>-2.1414974506847255E-2</v>
      </c>
      <c r="L85" s="351">
        <f>SubSegments!L31</f>
        <v>723779854.94492984</v>
      </c>
      <c r="M85" s="363">
        <f>SubSegments!M31</f>
        <v>-14737743.787469745</v>
      </c>
      <c r="N85" s="357">
        <f>SubSegments!N31</f>
        <v>-1.995584643177872E-2</v>
      </c>
      <c r="O85" s="286">
        <f>SubSegments!O31</f>
        <v>188522311.67476055</v>
      </c>
      <c r="P85" s="283">
        <f>SubSegments!P31</f>
        <v>506432.93999880552</v>
      </c>
      <c r="Q85" s="357">
        <f>SubSegments!Q31</f>
        <v>2.6935647319088507E-3</v>
      </c>
    </row>
    <row r="86" spans="2:17" ht="15" thickBot="1" x14ac:dyDescent="0.3">
      <c r="B86" s="494"/>
      <c r="C86" s="385" t="s">
        <v>143</v>
      </c>
      <c r="D86" s="389">
        <f>SubSegments!D32</f>
        <v>554409196.18058395</v>
      </c>
      <c r="E86" s="390">
        <f>SubSegments!E32</f>
        <v>52451024.751342058</v>
      </c>
      <c r="F86" s="400">
        <f>SubSegments!F32</f>
        <v>0.10449281979412058</v>
      </c>
      <c r="G86" s="401">
        <f>SubSegments!G32</f>
        <v>13.117988534755995</v>
      </c>
      <c r="H86" s="402">
        <f>SubSegments!H32</f>
        <v>0.79767307984772451</v>
      </c>
      <c r="I86" s="403">
        <f>SubSegments!I32</f>
        <v>3.0742621390688383</v>
      </c>
      <c r="J86" s="401">
        <f>SubSegments!J32</f>
        <v>0.18628929808423367</v>
      </c>
      <c r="K86" s="404">
        <f>SubSegments!K32</f>
        <v>6.4505211212693245E-2</v>
      </c>
      <c r="L86" s="405">
        <f>SubSegments!L32</f>
        <v>1704399201.3695571</v>
      </c>
      <c r="M86" s="406">
        <f>SubSegments!M32</f>
        <v>254757634.97161222</v>
      </c>
      <c r="N86" s="407">
        <f>SubSegments!N32</f>
        <v>0.17573836241784338</v>
      </c>
      <c r="O86" s="408">
        <f>SubSegments!O32</f>
        <v>337387333.56924134</v>
      </c>
      <c r="P86" s="390">
        <f>SubSegments!P32</f>
        <v>26900048.952744305</v>
      </c>
      <c r="Q86" s="407">
        <f>SubSegments!Q32</f>
        <v>8.6638166152183324E-2</v>
      </c>
    </row>
    <row r="87" spans="2:17" s="257" customFormat="1" ht="15" thickBot="1" x14ac:dyDescent="0.3">
      <c r="B87" s="494"/>
      <c r="C87" s="386" t="s">
        <v>282</v>
      </c>
      <c r="D87" s="409">
        <f>'RFG vs SS'!E13</f>
        <v>2006420053.6589756</v>
      </c>
      <c r="E87" s="409">
        <f>'RFG vs SS'!F13</f>
        <v>26665382.616525412</v>
      </c>
      <c r="F87" s="414">
        <f>'RFG vs SS'!G13</f>
        <v>1.3469033818460251E-2</v>
      </c>
      <c r="G87" s="415">
        <f>'RFG vs SS'!H13</f>
        <v>47.474312188771592</v>
      </c>
      <c r="H87" s="416">
        <f>'RFG vs SS'!I13</f>
        <v>-1.1177886253684974</v>
      </c>
      <c r="I87" s="417">
        <f>'RFG vs SS'!J13</f>
        <v>1.8674571393514452</v>
      </c>
      <c r="J87" s="415">
        <f>'RFG vs SS'!K13</f>
        <v>2.4188533041185512E-2</v>
      </c>
      <c r="K87" s="418">
        <f>'RFG vs SS'!L13</f>
        <v>1.3122630613019885E-2</v>
      </c>
      <c r="L87" s="419">
        <f>'RFG vs SS'!M13</f>
        <v>3746903453.7433639</v>
      </c>
      <c r="M87" s="420">
        <f>'RFG vs SS'!N13</f>
        <v>97683820.414720058</v>
      </c>
      <c r="N87" s="421">
        <f>'RFG vs SS'!O13</f>
        <v>2.676841358699409E-2</v>
      </c>
      <c r="O87" s="422">
        <f>'RFG vs SS'!P13</f>
        <v>843349300.82794392</v>
      </c>
      <c r="P87" s="423">
        <f>'RFG vs SS'!Q13</f>
        <v>15847484.515661836</v>
      </c>
      <c r="Q87" s="421">
        <f>'RFG vs SS'!R13</f>
        <v>1.9150996654346102E-2</v>
      </c>
    </row>
    <row r="88" spans="2:17" s="257" customFormat="1" ht="15" thickBot="1" x14ac:dyDescent="0.3">
      <c r="B88" s="495"/>
      <c r="C88" s="258" t="s">
        <v>283</v>
      </c>
      <c r="D88" s="409">
        <f>'RFG vs SS'!E14</f>
        <v>66086336.611859888</v>
      </c>
      <c r="E88" s="410">
        <f>'RFG vs SS'!F14</f>
        <v>2280781.1773676574</v>
      </c>
      <c r="F88" s="424">
        <f>'RFG vs SS'!G14</f>
        <v>3.5745808681334743E-2</v>
      </c>
      <c r="G88" s="425">
        <f>'RFG vs SS'!H14</f>
        <v>1.5636822259637042</v>
      </c>
      <c r="H88" s="426">
        <f>'RFG vs SS'!I14</f>
        <v>-2.3936255166683296E-3</v>
      </c>
      <c r="I88" s="427">
        <f>'RFG vs SS'!J14</f>
        <v>3.4426562665330462</v>
      </c>
      <c r="J88" s="425">
        <f>'RFG vs SS'!K14</f>
        <v>3.4281024179665387E-2</v>
      </c>
      <c r="K88" s="428">
        <f>'RFG vs SS'!L14</f>
        <v>1.0057878532175749E-2</v>
      </c>
      <c r="L88" s="429">
        <f>'RFG vs SS'!M14</f>
        <v>227512540.86903173</v>
      </c>
      <c r="M88" s="430">
        <f>'RFG vs SS'!N14</f>
        <v>10039265.401502192</v>
      </c>
      <c r="N88" s="431">
        <f>'RFG vs SS'!O14</f>
        <v>4.616321421526174E-2</v>
      </c>
      <c r="O88" s="432">
        <f>'RFG vs SS'!P14</f>
        <v>36838780.908002049</v>
      </c>
      <c r="P88" s="433">
        <f>'RFG vs SS'!Q14</f>
        <v>-372819.70915257186</v>
      </c>
      <c r="Q88" s="431">
        <f>'RFG vs SS'!R14</f>
        <v>-1.0018910849556448E-2</v>
      </c>
    </row>
    <row r="89" spans="2:17" x14ac:dyDescent="0.25">
      <c r="B89" s="486" t="s">
        <v>274</v>
      </c>
      <c r="C89" s="44" t="s">
        <v>33</v>
      </c>
      <c r="D89" s="259">
        <f>'Fat Content'!D13</f>
        <v>25175570.05366059</v>
      </c>
      <c r="E89" s="63">
        <f>'Fat Content'!E13</f>
        <v>5609604.489423342</v>
      </c>
      <c r="F89" s="324">
        <f>'Fat Content'!F13</f>
        <v>0.28670215487226453</v>
      </c>
      <c r="G89" s="342">
        <f>'Fat Content'!G13</f>
        <v>0.59568427362863408</v>
      </c>
      <c r="H89" s="377">
        <f>'Fat Content'!H13</f>
        <v>0.11544731036753153</v>
      </c>
      <c r="I89" s="333">
        <f>'Fat Content'!I13</f>
        <v>3.3535768577916976</v>
      </c>
      <c r="J89" s="342">
        <f>'Fat Content'!J13</f>
        <v>0.11696038024245814</v>
      </c>
      <c r="K89" s="310">
        <f>'Fat Content'!K13</f>
        <v>3.6136620156806576E-2</v>
      </c>
      <c r="L89" s="311">
        <f>'Fat Content'!L13</f>
        <v>84428209.113669842</v>
      </c>
      <c r="M89" s="312">
        <f>'Fat Content'!M13</f>
        <v>21100682.569298565</v>
      </c>
      <c r="N89" s="313">
        <f>'Fat Content'!N13</f>
        <v>0.33319922189782814</v>
      </c>
      <c r="O89" s="62">
        <f>'Fat Content'!O13</f>
        <v>14142889.907385567</v>
      </c>
      <c r="P89" s="63">
        <f>'Fat Content'!P13</f>
        <v>2735688.8016354907</v>
      </c>
      <c r="Q89" s="313">
        <f>'Fat Content'!Q13</f>
        <v>0.23982121260722758</v>
      </c>
    </row>
    <row r="90" spans="2:17" x14ac:dyDescent="0.25">
      <c r="B90" s="487"/>
      <c r="C90" s="49" t="s">
        <v>162</v>
      </c>
      <c r="D90" s="58">
        <f>'Fat Content'!D14</f>
        <v>236534891.59413564</v>
      </c>
      <c r="E90" s="278">
        <f>'Fat Content'!E14</f>
        <v>-5266816.357781142</v>
      </c>
      <c r="F90" s="280">
        <f>'Fat Content'!F14</f>
        <v>-2.1781551513393234E-2</v>
      </c>
      <c r="G90" s="334">
        <f>'Fat Content'!G14</f>
        <v>5.5967000861056242</v>
      </c>
      <c r="H90" s="369">
        <f>'Fat Content'!H14</f>
        <v>-0.33820343587669832</v>
      </c>
      <c r="I90" s="325">
        <f>'Fat Content'!I14</f>
        <v>1.6114601844633252</v>
      </c>
      <c r="J90" s="334">
        <f>'Fat Content'!J14</f>
        <v>2.2616124163470364E-2</v>
      </c>
      <c r="K90" s="291">
        <f>'Fat Content'!K14</f>
        <v>1.4234325903073291E-2</v>
      </c>
      <c r="L90" s="295">
        <f>'Fat Content'!L14</f>
        <v>381166560.04029846</v>
      </c>
      <c r="M90" s="281">
        <f>'Fat Content'!M14</f>
        <v>-3018647.4094647169</v>
      </c>
      <c r="N90" s="270">
        <f>'Fat Content'!N14</f>
        <v>-7.8572713132361843E-3</v>
      </c>
      <c r="O90" s="285">
        <f>'Fat Content'!O14</f>
        <v>112665812.79816112</v>
      </c>
      <c r="P90" s="278">
        <f>'Fat Content'!P14</f>
        <v>-2601630.1337268203</v>
      </c>
      <c r="Q90" s="270">
        <f>'Fat Content'!Q14</f>
        <v>-2.2570381259035436E-2</v>
      </c>
    </row>
    <row r="91" spans="2:17" x14ac:dyDescent="0.25">
      <c r="B91" s="487"/>
      <c r="C91" s="49" t="s">
        <v>163</v>
      </c>
      <c r="D91" s="58">
        <f>'Fat Content'!D15</f>
        <v>1850229.1906678169</v>
      </c>
      <c r="E91" s="278">
        <f>'Fat Content'!E15</f>
        <v>-526351.03862094739</v>
      </c>
      <c r="F91" s="280">
        <f>'Fat Content'!F15</f>
        <v>-0.22147412998485969</v>
      </c>
      <c r="G91" s="334">
        <f>'Fat Content'!G15</f>
        <v>4.3778648473113663E-2</v>
      </c>
      <c r="H91" s="369">
        <f>'Fat Content'!H15</f>
        <v>-1.4553339718980637E-2</v>
      </c>
      <c r="I91" s="325">
        <f>'Fat Content'!I15</f>
        <v>2.1327448070606452</v>
      </c>
      <c r="J91" s="334">
        <f>'Fat Content'!J15</f>
        <v>0.38707758005918169</v>
      </c>
      <c r="K91" s="291">
        <f>'Fat Content'!K15</f>
        <v>0.22173617862097675</v>
      </c>
      <c r="L91" s="295">
        <f>'Fat Content'!L15</f>
        <v>3946066.698268807</v>
      </c>
      <c r="M91" s="281">
        <f>'Fat Content'!M15</f>
        <v>-202651.52034021262</v>
      </c>
      <c r="N91" s="270">
        <f>'Fat Content'!N15</f>
        <v>-4.8846778610131189E-2</v>
      </c>
      <c r="O91" s="285">
        <f>'Fat Content'!O15</f>
        <v>1047483.7334698077</v>
      </c>
      <c r="P91" s="278">
        <f>'Fat Content'!P15</f>
        <v>-143833.61568042741</v>
      </c>
      <c r="Q91" s="270">
        <f>'Fat Content'!Q15</f>
        <v>-0.12073492909594888</v>
      </c>
    </row>
    <row r="92" spans="2:17" ht="15" thickBot="1" x14ac:dyDescent="0.3">
      <c r="B92" s="490"/>
      <c r="C92" s="52" t="s">
        <v>164</v>
      </c>
      <c r="D92" s="297">
        <f>'Fat Content'!D16</f>
        <v>3962767108.6689048</v>
      </c>
      <c r="E92" s="298">
        <f>'Fat Content'!E16</f>
        <v>152279876.48865414</v>
      </c>
      <c r="F92" s="318">
        <f>'Fat Content'!F16</f>
        <v>3.9963360906348971E-2</v>
      </c>
      <c r="G92" s="335">
        <f>'Fat Content'!G16</f>
        <v>93.763836991792303</v>
      </c>
      <c r="H92" s="370">
        <f>'Fat Content'!H16</f>
        <v>0.23730946522783825</v>
      </c>
      <c r="I92" s="326">
        <f>'Fat Content'!I16</f>
        <v>2.3066607500525582</v>
      </c>
      <c r="J92" s="335">
        <f>'Fat Content'!J16</f>
        <v>6.4564203109370943E-2</v>
      </c>
      <c r="K92" s="343">
        <f>'Fat Content'!K16</f>
        <v>2.8796352769641431E-2</v>
      </c>
      <c r="L92" s="349">
        <f>'Fat Content'!L16</f>
        <v>9140759351.165823</v>
      </c>
      <c r="M92" s="361">
        <f>'Fat Content'!M16</f>
        <v>597279085.72338009</v>
      </c>
      <c r="N92" s="355">
        <f>'Fat Content'!N16</f>
        <v>6.9910512714510112E-2</v>
      </c>
      <c r="O92" s="299">
        <f>'Fat Content'!O16</f>
        <v>2035849560.158258</v>
      </c>
      <c r="P92" s="298">
        <f>'Fat Content'!P16</f>
        <v>81074285.20878005</v>
      </c>
      <c r="Q92" s="355">
        <f>'Fat Content'!Q16</f>
        <v>4.1474990116639084E-2</v>
      </c>
    </row>
    <row r="93" spans="2:17" ht="15" thickBot="1" x14ac:dyDescent="0.3">
      <c r="B93" s="486" t="s">
        <v>284</v>
      </c>
      <c r="C93" s="255" t="s">
        <v>284</v>
      </c>
      <c r="D93" s="260">
        <f>Flavors!D28</f>
        <v>2390569638.7596021</v>
      </c>
      <c r="E93" s="261">
        <f>Flavors!E28</f>
        <v>98515846.556634903</v>
      </c>
      <c r="F93" s="274">
        <f>Flavors!F28</f>
        <v>4.2981472289944873E-2</v>
      </c>
      <c r="G93" s="336">
        <f>Flavors!G28</f>
        <v>56.563753503413643</v>
      </c>
      <c r="H93" s="371">
        <f>Flavors!H28</f>
        <v>0.30642497112979328</v>
      </c>
      <c r="I93" s="327">
        <f>Flavors!I28</f>
        <v>2.090400429718251</v>
      </c>
      <c r="J93" s="336">
        <f>Flavors!J28</f>
        <v>4.6952893297069753E-2</v>
      </c>
      <c r="K93" s="315">
        <f>Flavors!K28</f>
        <v>2.2977293255740404E-2</v>
      </c>
      <c r="L93" s="316">
        <f>Flavors!L28</f>
        <v>4997247800.1344767</v>
      </c>
      <c r="M93" s="273">
        <f>Flavors!M28</f>
        <v>313556125.11249733</v>
      </c>
      <c r="N93" s="275">
        <f>Flavors!N28</f>
        <v>6.6946363439054912E-2</v>
      </c>
      <c r="O93" s="303">
        <f>Flavors!O28</f>
        <v>1073422166.7756962</v>
      </c>
      <c r="P93" s="261">
        <f>Flavors!P28</f>
        <v>58048200.529284954</v>
      </c>
      <c r="Q93" s="275">
        <f>Flavors!Q28</f>
        <v>5.7169281918734757E-2</v>
      </c>
    </row>
    <row r="94" spans="2:17" x14ac:dyDescent="0.25">
      <c r="B94" s="487"/>
      <c r="C94" s="379" t="s">
        <v>33</v>
      </c>
      <c r="D94" s="300">
        <f>Flavors!D29</f>
        <v>163083960.76877168</v>
      </c>
      <c r="E94" s="301">
        <f>Flavors!E29</f>
        <v>40971476.563062832</v>
      </c>
      <c r="F94" s="319">
        <f>Flavors!F29</f>
        <v>0.33552242286745149</v>
      </c>
      <c r="G94" s="337">
        <f>Flavors!G29</f>
        <v>3.8587627014587134</v>
      </c>
      <c r="H94" s="372">
        <f>Flavors!H29</f>
        <v>0.8615720747713822</v>
      </c>
      <c r="I94" s="328">
        <f>Flavors!I29</f>
        <v>2.475659044926358</v>
      </c>
      <c r="J94" s="337">
        <f>Flavors!J29</f>
        <v>2.7673443626088812E-2</v>
      </c>
      <c r="K94" s="344">
        <f>Flavors!K29</f>
        <v>1.1304577776678841E-2</v>
      </c>
      <c r="L94" s="350">
        <f>Flavors!L29</f>
        <v>403740282.55962491</v>
      </c>
      <c r="M94" s="362">
        <f>Flavors!M29</f>
        <v>104810679.48504311</v>
      </c>
      <c r="N94" s="356">
        <f>Flavors!N29</f>
        <v>0.35061993996925506</v>
      </c>
      <c r="O94" s="302">
        <f>Flavors!O29</f>
        <v>91869850.177482203</v>
      </c>
      <c r="P94" s="301">
        <f>Flavors!P29</f>
        <v>22184911.462006196</v>
      </c>
      <c r="Q94" s="356">
        <f>Flavors!Q29</f>
        <v>0.31836020625041106</v>
      </c>
    </row>
    <row r="95" spans="2:17" x14ac:dyDescent="0.25">
      <c r="B95" s="487"/>
      <c r="C95" s="49" t="s">
        <v>145</v>
      </c>
      <c r="D95" s="282">
        <f>Flavors!D30</f>
        <v>23622852.515960716</v>
      </c>
      <c r="E95" s="283">
        <f>Flavors!E30</f>
        <v>3774613.7388682328</v>
      </c>
      <c r="F95" s="320">
        <f>Flavors!F30</f>
        <v>0.190173736887156</v>
      </c>
      <c r="G95" s="338">
        <f>Flavors!G30</f>
        <v>0.55894510877064896</v>
      </c>
      <c r="H95" s="373">
        <f>Flavors!H30</f>
        <v>7.177988888420872E-2</v>
      </c>
      <c r="I95" s="329">
        <f>Flavors!I30</f>
        <v>2.0990123079455576</v>
      </c>
      <c r="J95" s="338">
        <f>Flavors!J30</f>
        <v>-1.9353207835103525E-2</v>
      </c>
      <c r="K95" s="345">
        <f>Flavors!K30</f>
        <v>-9.1359152568018798E-3</v>
      </c>
      <c r="L95" s="351">
        <f>Flavors!L30</f>
        <v>49584658.179784223</v>
      </c>
      <c r="M95" s="363">
        <f>Flavors!M30</f>
        <v>7538833.6054109856</v>
      </c>
      <c r="N95" s="357">
        <f>Flavors!N30</f>
        <v>0.17930041048608367</v>
      </c>
      <c r="O95" s="286">
        <f>Flavors!O30</f>
        <v>12081265.268721716</v>
      </c>
      <c r="P95" s="283">
        <f>Flavors!P30</f>
        <v>1829935.9917016178</v>
      </c>
      <c r="Q95" s="357">
        <f>Flavors!Q30</f>
        <v>0.17850719084828301</v>
      </c>
    </row>
    <row r="96" spans="2:17" x14ac:dyDescent="0.25">
      <c r="B96" s="487"/>
      <c r="C96" s="49" t="s">
        <v>146</v>
      </c>
      <c r="D96" s="282">
        <f>Flavors!D31</f>
        <v>283585662.92852324</v>
      </c>
      <c r="E96" s="283">
        <f>Flavors!E31</f>
        <v>21789479.947535992</v>
      </c>
      <c r="F96" s="320">
        <f>Flavors!F31</f>
        <v>8.3230701454185971E-2</v>
      </c>
      <c r="G96" s="338">
        <f>Flavors!G31</f>
        <v>6.7099779378584348</v>
      </c>
      <c r="H96" s="373">
        <f>Flavors!H31</f>
        <v>0.28431989939512992</v>
      </c>
      <c r="I96" s="329">
        <f>Flavors!I31</f>
        <v>2.288298022305959</v>
      </c>
      <c r="J96" s="338">
        <f>Flavors!J31</f>
        <v>5.3933909620216713E-2</v>
      </c>
      <c r="K96" s="345">
        <f>Flavors!K31</f>
        <v>2.4138370874291958E-2</v>
      </c>
      <c r="L96" s="351">
        <f>Flavors!L31</f>
        <v>648928511.63366401</v>
      </c>
      <c r="M96" s="363">
        <f>Flavors!M31</f>
        <v>63980515.542836189</v>
      </c>
      <c r="N96" s="357">
        <f>Flavors!N31</f>
        <v>0.10937812586830645</v>
      </c>
      <c r="O96" s="286">
        <f>Flavors!O31</f>
        <v>133746742.59152599</v>
      </c>
      <c r="P96" s="283">
        <f>Flavors!P31</f>
        <v>13019412.884187743</v>
      </c>
      <c r="Q96" s="357">
        <f>Flavors!Q31</f>
        <v>0.10784147148577557</v>
      </c>
    </row>
    <row r="97" spans="2:17" x14ac:dyDescent="0.25">
      <c r="B97" s="487"/>
      <c r="C97" s="49" t="s">
        <v>147</v>
      </c>
      <c r="D97" s="282">
        <f>Flavors!D32</f>
        <v>62248125.826705582</v>
      </c>
      <c r="E97" s="283">
        <f>Flavors!E32</f>
        <v>781975.03590242565</v>
      </c>
      <c r="F97" s="320">
        <f>Flavors!F32</f>
        <v>1.2722043366011921E-2</v>
      </c>
      <c r="G97" s="338">
        <f>Flavors!G32</f>
        <v>1.4728655414272687</v>
      </c>
      <c r="H97" s="373">
        <f>Flavors!H32</f>
        <v>-3.5790778252555056E-2</v>
      </c>
      <c r="I97" s="329">
        <f>Flavors!I32</f>
        <v>2.1859068781041917</v>
      </c>
      <c r="J97" s="338">
        <f>Flavors!J32</f>
        <v>-7.3509614988754191E-2</v>
      </c>
      <c r="K97" s="345">
        <f>Flavors!K32</f>
        <v>-3.2534778432163201E-2</v>
      </c>
      <c r="L97" s="351">
        <f>Flavors!L32</f>
        <v>136068606.39369091</v>
      </c>
      <c r="M97" s="363">
        <f>Flavors!M32</f>
        <v>-2809028.4699877501</v>
      </c>
      <c r="N97" s="357">
        <f>Flavors!N32</f>
        <v>-2.0226643928268746E-2</v>
      </c>
      <c r="O97" s="286">
        <f>Flavors!O32</f>
        <v>32863736.684170388</v>
      </c>
      <c r="P97" s="283">
        <f>Flavors!P32</f>
        <v>192654.46445021033</v>
      </c>
      <c r="Q97" s="357">
        <f>Flavors!Q32</f>
        <v>5.8967885775734917E-3</v>
      </c>
    </row>
    <row r="98" spans="2:17" x14ac:dyDescent="0.25">
      <c r="B98" s="487"/>
      <c r="C98" s="49" t="s">
        <v>148</v>
      </c>
      <c r="D98" s="282">
        <f>Flavors!D33</f>
        <v>19092229.118318167</v>
      </c>
      <c r="E98" s="283">
        <f>Flavors!E33</f>
        <v>-14092502.39246181</v>
      </c>
      <c r="F98" s="320">
        <f>Flavors!F33</f>
        <v>-0.42466826612365077</v>
      </c>
      <c r="G98" s="338">
        <f>Flavors!G33</f>
        <v>0.45174510885179187</v>
      </c>
      <c r="H98" s="373">
        <f>Flavors!H33</f>
        <v>-0.36275773973242842</v>
      </c>
      <c r="I98" s="329">
        <f>Flavors!I33</f>
        <v>2.3280252407014896</v>
      </c>
      <c r="J98" s="338">
        <f>Flavors!J33</f>
        <v>6.118762642927944E-2</v>
      </c>
      <c r="K98" s="345">
        <f>Flavors!K33</f>
        <v>2.6992505349318685E-2</v>
      </c>
      <c r="L98" s="351">
        <f>Flavors!L33</f>
        <v>44447191.28870064</v>
      </c>
      <c r="M98" s="363">
        <f>Flavors!M33</f>
        <v>-30777206.319459677</v>
      </c>
      <c r="N98" s="357">
        <f>Flavors!N33</f>
        <v>-0.40913862121936057</v>
      </c>
      <c r="O98" s="286">
        <f>Flavors!O33</f>
        <v>10362693.997087622</v>
      </c>
      <c r="P98" s="283">
        <f>Flavors!P33</f>
        <v>-7101035.5783848334</v>
      </c>
      <c r="Q98" s="357">
        <f>Flavors!Q33</f>
        <v>-0.40661621263067027</v>
      </c>
    </row>
    <row r="99" spans="2:17" x14ac:dyDescent="0.25">
      <c r="B99" s="487"/>
      <c r="C99" s="49" t="s">
        <v>149</v>
      </c>
      <c r="D99" s="282">
        <f>Flavors!D34</f>
        <v>39386628.830598406</v>
      </c>
      <c r="E99" s="283">
        <f>Flavors!E34</f>
        <v>1226845.619851701</v>
      </c>
      <c r="F99" s="320">
        <f>Flavors!F34</f>
        <v>3.2150225096304844E-2</v>
      </c>
      <c r="G99" s="338">
        <f>Flavors!G34</f>
        <v>0.9319350201654798</v>
      </c>
      <c r="H99" s="373">
        <f>Flavors!H34</f>
        <v>-4.678015754754572E-3</v>
      </c>
      <c r="I99" s="329">
        <f>Flavors!I34</f>
        <v>2.1110861661696303</v>
      </c>
      <c r="J99" s="338">
        <f>Flavors!J34</f>
        <v>-5.8318277817440478E-2</v>
      </c>
      <c r="K99" s="345">
        <f>Flavors!K34</f>
        <v>-2.6882160207185434E-2</v>
      </c>
      <c r="L99" s="351">
        <f>Flavors!L34</f>
        <v>83148567.256334215</v>
      </c>
      <c r="M99" s="363">
        <f>Flavors!M34</f>
        <v>364563.97735710442</v>
      </c>
      <c r="N99" s="357">
        <f>Flavors!N34</f>
        <v>4.4037973873834752E-3</v>
      </c>
      <c r="O99" s="286">
        <f>Flavors!O34</f>
        <v>20195177.277178869</v>
      </c>
      <c r="P99" s="283">
        <f>Flavors!P34</f>
        <v>569886.72633384913</v>
      </c>
      <c r="Q99" s="357">
        <f>Flavors!Q34</f>
        <v>2.9038384163403437E-2</v>
      </c>
    </row>
    <row r="100" spans="2:17" x14ac:dyDescent="0.25">
      <c r="B100" s="487"/>
      <c r="C100" s="49" t="s">
        <v>150</v>
      </c>
      <c r="D100" s="282">
        <f>Flavors!D35</f>
        <v>317353915.07029009</v>
      </c>
      <c r="E100" s="283">
        <f>Flavors!E35</f>
        <v>-11843503.053005159</v>
      </c>
      <c r="F100" s="320">
        <f>Flavors!F35</f>
        <v>-3.5976901400148219E-2</v>
      </c>
      <c r="G100" s="338">
        <f>Flavors!G35</f>
        <v>7.5089754066705519</v>
      </c>
      <c r="H100" s="373">
        <f>Flavors!H35</f>
        <v>-0.57101266618435442</v>
      </c>
      <c r="I100" s="329">
        <f>Flavors!I35</f>
        <v>1.9385221534960064</v>
      </c>
      <c r="J100" s="338">
        <f>Flavors!J35</f>
        <v>-8.180157267998478E-4</v>
      </c>
      <c r="K100" s="345">
        <f>Flavors!K35</f>
        <v>-4.2180105366851085E-4</v>
      </c>
      <c r="L100" s="351">
        <f>Flavors!L35</f>
        <v>615197594.8624475</v>
      </c>
      <c r="M100" s="363">
        <f>Flavors!M35</f>
        <v>-23228181.708494782</v>
      </c>
      <c r="N100" s="357">
        <f>Flavors!N35</f>
        <v>-3.638352735889832E-2</v>
      </c>
      <c r="O100" s="286">
        <f>Flavors!O35</f>
        <v>133935978.50293332</v>
      </c>
      <c r="P100" s="283">
        <f>Flavors!P35</f>
        <v>-6040705.2247074246</v>
      </c>
      <c r="Q100" s="357">
        <f>Flavors!Q35</f>
        <v>-4.3155081716760128E-2</v>
      </c>
    </row>
    <row r="101" spans="2:17" x14ac:dyDescent="0.25">
      <c r="B101" s="487"/>
      <c r="C101" s="49" t="s">
        <v>151</v>
      </c>
      <c r="D101" s="282">
        <f>Flavors!D36</f>
        <v>9277130.4902993143</v>
      </c>
      <c r="E101" s="283">
        <f>Flavors!E36</f>
        <v>619978.02093587443</v>
      </c>
      <c r="F101" s="320">
        <f>Flavors!F36</f>
        <v>7.161454336514203E-2</v>
      </c>
      <c r="G101" s="338">
        <f>Flavors!G36</f>
        <v>0.21950806776939188</v>
      </c>
      <c r="H101" s="373">
        <f>Flavors!H36</f>
        <v>7.0225352396545149E-3</v>
      </c>
      <c r="I101" s="329">
        <f>Flavors!I36</f>
        <v>1.9656881315387345</v>
      </c>
      <c r="J101" s="338">
        <f>Flavors!J36</f>
        <v>3.3322914771443335E-2</v>
      </c>
      <c r="K101" s="345">
        <f>Flavors!K36</f>
        <v>1.7244625644416322E-2</v>
      </c>
      <c r="L101" s="351">
        <f>Flavors!L36</f>
        <v>18235945.299517483</v>
      </c>
      <c r="M101" s="363">
        <f>Flavors!M36</f>
        <v>1507164.9914685097</v>
      </c>
      <c r="N101" s="357">
        <f>Flavors!N36</f>
        <v>9.0094135000586051E-2</v>
      </c>
      <c r="O101" s="286">
        <f>Flavors!O36</f>
        <v>4611843.3417083854</v>
      </c>
      <c r="P101" s="283">
        <f>Flavors!P36</f>
        <v>295144.9548520809</v>
      </c>
      <c r="Q101" s="357">
        <f>Flavors!Q36</f>
        <v>6.8372846189752978E-2</v>
      </c>
    </row>
    <row r="102" spans="2:17" x14ac:dyDescent="0.25">
      <c r="B102" s="487"/>
      <c r="C102" s="49" t="s">
        <v>152</v>
      </c>
      <c r="D102" s="282">
        <f>Flavors!D37</f>
        <v>6452984.4466320612</v>
      </c>
      <c r="E102" s="283">
        <f>Flavors!E37</f>
        <v>-623965.01910297945</v>
      </c>
      <c r="F102" s="320">
        <f>Flavors!F37</f>
        <v>-8.8168641322659488E-2</v>
      </c>
      <c r="G102" s="338">
        <f>Flavors!G37</f>
        <v>0.15268537493433934</v>
      </c>
      <c r="H102" s="373">
        <f>Flavors!H37</f>
        <v>-2.1014855162603957E-2</v>
      </c>
      <c r="I102" s="329">
        <f>Flavors!I37</f>
        <v>2.0544546275924644</v>
      </c>
      <c r="J102" s="338">
        <f>Flavors!J37</f>
        <v>-2.9939804844089313E-2</v>
      </c>
      <c r="K102" s="345">
        <f>Flavors!K37</f>
        <v>-1.4363790450683159E-2</v>
      </c>
      <c r="L102" s="351">
        <f>Flavors!L37</f>
        <v>13257363.758165436</v>
      </c>
      <c r="M102" s="363">
        <f>Flavors!M37</f>
        <v>-1493790.3068475276</v>
      </c>
      <c r="N102" s="357">
        <f>Flavors!N37</f>
        <v>-0.10126599588506263</v>
      </c>
      <c r="O102" s="286">
        <f>Flavors!O37</f>
        <v>3226492.2233160306</v>
      </c>
      <c r="P102" s="283">
        <f>Flavors!P37</f>
        <v>-311982.50955148973</v>
      </c>
      <c r="Q102" s="357">
        <f>Flavors!Q37</f>
        <v>-8.8168641322659488E-2</v>
      </c>
    </row>
    <row r="103" spans="2:17" x14ac:dyDescent="0.25">
      <c r="B103" s="487"/>
      <c r="C103" s="49" t="s">
        <v>153</v>
      </c>
      <c r="D103" s="282">
        <f>Flavors!D38</f>
        <v>504291.59177698928</v>
      </c>
      <c r="E103" s="283">
        <f>Flavors!E38</f>
        <v>262867.7240337925</v>
      </c>
      <c r="F103" s="320">
        <f>Flavors!F38</f>
        <v>1.0888224370318083</v>
      </c>
      <c r="G103" s="338">
        <f>Flavors!G38</f>
        <v>1.1932145723191869E-2</v>
      </c>
      <c r="H103" s="373">
        <f>Flavors!H38</f>
        <v>6.0065161025581832E-3</v>
      </c>
      <c r="I103" s="329">
        <f>Flavors!I38</f>
        <v>2.8833731941730036</v>
      </c>
      <c r="J103" s="338">
        <f>Flavors!J38</f>
        <v>0.40821736255407881</v>
      </c>
      <c r="K103" s="345">
        <f>Flavors!K38</f>
        <v>0.16492592399205674</v>
      </c>
      <c r="L103" s="351">
        <f>Flavors!L38</f>
        <v>1454060.857776606</v>
      </c>
      <c r="M103" s="363">
        <f>Flavors!M38</f>
        <v>856499.16364003636</v>
      </c>
      <c r="N103" s="357">
        <f>Flavors!N38</f>
        <v>1.4333234075146188</v>
      </c>
      <c r="O103" s="286">
        <f>Flavors!O38</f>
        <v>317663.99482015066</v>
      </c>
      <c r="P103" s="283">
        <f>Flavors!P38</f>
        <v>165585.5967225972</v>
      </c>
      <c r="Q103" s="357">
        <f>Flavors!Q38</f>
        <v>1.0888173389121267</v>
      </c>
    </row>
    <row r="104" spans="2:17" x14ac:dyDescent="0.25">
      <c r="B104" s="487"/>
      <c r="C104" s="49" t="s">
        <v>154</v>
      </c>
      <c r="D104" s="282">
        <f>Flavors!D39</f>
        <v>53578069.792006686</v>
      </c>
      <c r="E104" s="283">
        <f>Flavors!E39</f>
        <v>372441.54967516661</v>
      </c>
      <c r="F104" s="320">
        <f>Flavors!F39</f>
        <v>7.0000404464511945E-3</v>
      </c>
      <c r="G104" s="338">
        <f>Flavors!G39</f>
        <v>1.2677215855867048</v>
      </c>
      <c r="H104" s="373">
        <f>Flavors!H39</f>
        <v>-3.8184287119073623E-2</v>
      </c>
      <c r="I104" s="329">
        <f>Flavors!I39</f>
        <v>2.1982366364044656</v>
      </c>
      <c r="J104" s="338">
        <f>Flavors!J39</f>
        <v>8.6487614103734067E-2</v>
      </c>
      <c r="K104" s="345">
        <f>Flavors!K39</f>
        <v>4.0955441764337408E-2</v>
      </c>
      <c r="L104" s="351">
        <f>Flavors!L39</f>
        <v>117777275.92462449</v>
      </c>
      <c r="M104" s="363">
        <f>Flavors!M39</f>
        <v>5420342.5029847175</v>
      </c>
      <c r="N104" s="357">
        <f>Flavors!N39</f>
        <v>4.8242171959641325E-2</v>
      </c>
      <c r="O104" s="286">
        <f>Flavors!O39</f>
        <v>27939727.808824793</v>
      </c>
      <c r="P104" s="283">
        <f>Flavors!P39</f>
        <v>903484.61484444514</v>
      </c>
      <c r="Q104" s="357">
        <f>Flavors!Q39</f>
        <v>3.3417535430573693E-2</v>
      </c>
    </row>
    <row r="105" spans="2:17" x14ac:dyDescent="0.25">
      <c r="B105" s="487"/>
      <c r="C105" s="49" t="s">
        <v>155</v>
      </c>
      <c r="D105" s="282">
        <f>Flavors!D40</f>
        <v>1773510034.9210207</v>
      </c>
      <c r="E105" s="283">
        <f>Flavors!E40</f>
        <v>52798491.989124298</v>
      </c>
      <c r="F105" s="320">
        <f>Flavors!F40</f>
        <v>3.0684104030104711E-2</v>
      </c>
      <c r="G105" s="338">
        <f>Flavors!G40</f>
        <v>41.963380955157803</v>
      </c>
      <c r="H105" s="373">
        <f>Flavors!H40</f>
        <v>-0.27063419287787838</v>
      </c>
      <c r="I105" s="329">
        <f>Flavors!I40</f>
        <v>2.5243633767706162</v>
      </c>
      <c r="J105" s="338">
        <f>Flavors!J40</f>
        <v>9.9452342199450872E-2</v>
      </c>
      <c r="K105" s="345">
        <f>Flavors!K40</f>
        <v>4.1012779760408229E-2</v>
      </c>
      <c r="L105" s="351">
        <f>Flavors!L40</f>
        <v>4476983780.4898014</v>
      </c>
      <c r="M105" s="363">
        <f>Flavors!M40</f>
        <v>304411372.72027016</v>
      </c>
      <c r="N105" s="357">
        <f>Flavors!N40</f>
        <v>7.2955324191245063E-2</v>
      </c>
      <c r="O105" s="286">
        <f>Flavors!O40</f>
        <v>1057419843.1374091</v>
      </c>
      <c r="P105" s="283">
        <f>Flavors!P40</f>
        <v>22823655.267274022</v>
      </c>
      <c r="Q105" s="357">
        <f>Flavors!Q40</f>
        <v>2.2060447868322227E-2</v>
      </c>
    </row>
    <row r="106" spans="2:17" x14ac:dyDescent="0.25">
      <c r="B106" s="487"/>
      <c r="C106" s="49" t="s">
        <v>156</v>
      </c>
      <c r="D106" s="282">
        <f>Flavors!D41</f>
        <v>58652883.474837847</v>
      </c>
      <c r="E106" s="283">
        <f>Flavors!E41</f>
        <v>-1591330.6764030159</v>
      </c>
      <c r="F106" s="320">
        <f>Flavors!F41</f>
        <v>-2.6414664027453977E-2</v>
      </c>
      <c r="G106" s="338">
        <f>Flavors!G41</f>
        <v>1.3877977823129188</v>
      </c>
      <c r="H106" s="373">
        <f>Flavors!H41</f>
        <v>-9.0866705931125225E-2</v>
      </c>
      <c r="I106" s="329">
        <f>Flavors!I41</f>
        <v>2.338678382578284</v>
      </c>
      <c r="J106" s="338">
        <f>Flavors!J41</f>
        <v>0.14072751464576561</v>
      </c>
      <c r="K106" s="345">
        <f>Flavors!K41</f>
        <v>6.4026688084315372E-2</v>
      </c>
      <c r="L106" s="351">
        <f>Flavors!L41</f>
        <v>137170230.65848634</v>
      </c>
      <c r="M106" s="363">
        <f>Flavors!M41</f>
        <v>4756407.8768539876</v>
      </c>
      <c r="N106" s="357">
        <f>Flavors!N41</f>
        <v>3.5920780602323704E-2</v>
      </c>
      <c r="O106" s="286">
        <f>Flavors!O41</f>
        <v>31722772.618925907</v>
      </c>
      <c r="P106" s="283">
        <f>Flavors!P41</f>
        <v>997325.24861127138</v>
      </c>
      <c r="Q106" s="357">
        <f>Flavors!Q41</f>
        <v>3.2459258821885745E-2</v>
      </c>
    </row>
    <row r="107" spans="2:17" x14ac:dyDescent="0.25">
      <c r="B107" s="487"/>
      <c r="C107" s="49" t="s">
        <v>157</v>
      </c>
      <c r="D107" s="282">
        <f>Flavors!D42</f>
        <v>2256326.6501910253</v>
      </c>
      <c r="E107" s="283">
        <f>Flavors!E42</f>
        <v>-2389209.6607476869</v>
      </c>
      <c r="F107" s="320">
        <f>Flavors!F42</f>
        <v>-0.51430222493835276</v>
      </c>
      <c r="G107" s="338">
        <f>Flavors!G42</f>
        <v>5.338740289984182E-2</v>
      </c>
      <c r="H107" s="373">
        <f>Flavors!H42</f>
        <v>-6.0634991924472269E-2</v>
      </c>
      <c r="I107" s="329">
        <f>Flavors!I42</f>
        <v>2.1169642408947369</v>
      </c>
      <c r="J107" s="338">
        <f>Flavors!J42</f>
        <v>-2.0871255855290372E-3</v>
      </c>
      <c r="K107" s="345">
        <f>Flavors!K42</f>
        <v>-9.849339277677551E-4</v>
      </c>
      <c r="L107" s="351">
        <f>Flavors!L42</f>
        <v>4776562.8342322083</v>
      </c>
      <c r="M107" s="363">
        <f>Flavors!M42</f>
        <v>-5067567.233496164</v>
      </c>
      <c r="N107" s="357">
        <f>Flavors!N42</f>
        <v>-0.51478060515565227</v>
      </c>
      <c r="O107" s="286">
        <f>Flavors!O42</f>
        <v>1128163.3250955127</v>
      </c>
      <c r="P107" s="283">
        <f>Flavors!P42</f>
        <v>-1194604.8303738434</v>
      </c>
      <c r="Q107" s="357">
        <f>Flavors!Q42</f>
        <v>-0.51430222493835276</v>
      </c>
    </row>
    <row r="108" spans="2:17" x14ac:dyDescent="0.25">
      <c r="B108" s="487"/>
      <c r="C108" s="49" t="s">
        <v>158</v>
      </c>
      <c r="D108" s="282">
        <f>Flavors!D43</f>
        <v>407557555.90483135</v>
      </c>
      <c r="E108" s="283">
        <f>Flavors!E43</f>
        <v>35829085.815843105</v>
      </c>
      <c r="F108" s="320">
        <f>Flavors!F43</f>
        <v>9.6385100143838762E-2</v>
      </c>
      <c r="G108" s="338">
        <f>Flavors!G43</f>
        <v>9.6433020636103013</v>
      </c>
      <c r="H108" s="373">
        <f>Flavors!H43</f>
        <v>0.5194103217416135</v>
      </c>
      <c r="I108" s="329">
        <f>Flavors!I43</f>
        <v>2.1649250463778138</v>
      </c>
      <c r="J108" s="338">
        <f>Flavors!J43</f>
        <v>6.9912966241041374E-2</v>
      </c>
      <c r="K108" s="345">
        <f>Flavors!K43</f>
        <v>3.337115184389635E-2</v>
      </c>
      <c r="L108" s="351">
        <f>Flavors!L43</f>
        <v>882331560.61889553</v>
      </c>
      <c r="M108" s="363">
        <f>Flavors!M43</f>
        <v>103555925.25170422</v>
      </c>
      <c r="N108" s="357">
        <f>Flavors!N43</f>
        <v>0.13297273380012431</v>
      </c>
      <c r="O108" s="286">
        <f>Flavors!O43</f>
        <v>186237525.20725811</v>
      </c>
      <c r="P108" s="283">
        <f>Flavors!P43</f>
        <v>19497335.060290486</v>
      </c>
      <c r="Q108" s="357">
        <f>Flavors!Q43</f>
        <v>0.11693242668792213</v>
      </c>
    </row>
    <row r="109" spans="2:17" x14ac:dyDescent="0.25">
      <c r="B109" s="487"/>
      <c r="C109" s="49" t="s">
        <v>159</v>
      </c>
      <c r="D109" s="282">
        <f>Flavors!D44</f>
        <v>2361987.6678944798</v>
      </c>
      <c r="E109" s="283">
        <f>Flavors!E44</f>
        <v>-1577222.074023983</v>
      </c>
      <c r="F109" s="320">
        <f>Flavors!F44</f>
        <v>-0.40039047863845117</v>
      </c>
      <c r="G109" s="338">
        <f>Flavors!G44</f>
        <v>5.5887469688692654E-2</v>
      </c>
      <c r="H109" s="373">
        <f>Flavors!H44</f>
        <v>-4.0798488277278139E-2</v>
      </c>
      <c r="I109" s="329">
        <f>Flavors!I44</f>
        <v>2.0484748707727714</v>
      </c>
      <c r="J109" s="338">
        <f>Flavors!J44</f>
        <v>-3.7614839101506092E-2</v>
      </c>
      <c r="K109" s="345">
        <f>Flavors!K44</f>
        <v>-1.8031266308184336E-2</v>
      </c>
      <c r="L109" s="351">
        <f>Flavors!L44</f>
        <v>4838472.3827570239</v>
      </c>
      <c r="M109" s="363">
        <f>Flavors!M44</f>
        <v>-3379072.5248955898</v>
      </c>
      <c r="N109" s="357">
        <f>Flavors!N44</f>
        <v>-0.41120219759904425</v>
      </c>
      <c r="O109" s="286">
        <f>Flavors!O44</f>
        <v>1180993.8339472399</v>
      </c>
      <c r="P109" s="283">
        <f>Flavors!P44</f>
        <v>-788611.03701199149</v>
      </c>
      <c r="Q109" s="357">
        <f>Flavors!Q44</f>
        <v>-0.40039047863845117</v>
      </c>
    </row>
    <row r="110" spans="2:17" x14ac:dyDescent="0.25">
      <c r="B110" s="487"/>
      <c r="C110" s="49" t="s">
        <v>160</v>
      </c>
      <c r="D110" s="282">
        <f>Flavors!D45</f>
        <v>974943660.43687689</v>
      </c>
      <c r="E110" s="283">
        <f>Flavors!E45</f>
        <v>13746164.074892521</v>
      </c>
      <c r="F110" s="320">
        <f>Flavors!F45</f>
        <v>1.4301081855622887E-2</v>
      </c>
      <c r="G110" s="338">
        <f>Flavors!G45</f>
        <v>23.068339861155952</v>
      </c>
      <c r="H110" s="373">
        <f>Flavors!H45</f>
        <v>-0.52377805561955526</v>
      </c>
      <c r="I110" s="329">
        <f>Flavors!I45</f>
        <v>1.9557601225758405</v>
      </c>
      <c r="J110" s="338">
        <f>Flavors!J45</f>
        <v>2.480196472366436E-2</v>
      </c>
      <c r="K110" s="345">
        <f>Flavors!K45</f>
        <v>1.2844382268361439E-2</v>
      </c>
      <c r="L110" s="351">
        <f>Flavors!L45</f>
        <v>1906755932.840565</v>
      </c>
      <c r="M110" s="363">
        <f>Flavors!M45</f>
        <v>50723785.933303833</v>
      </c>
      <c r="N110" s="357">
        <f>Flavors!N45</f>
        <v>2.7329152686189066E-2</v>
      </c>
      <c r="O110" s="286">
        <f>Flavors!O45</f>
        <v>399730343.89235389</v>
      </c>
      <c r="P110" s="283">
        <f>Flavors!P45</f>
        <v>7302405.9707253575</v>
      </c>
      <c r="Q110" s="357">
        <f>Flavors!Q45</f>
        <v>1.8608272411491038E-2</v>
      </c>
    </row>
    <row r="111" spans="2:17" ht="15" thickBot="1" x14ac:dyDescent="0.3">
      <c r="B111" s="487"/>
      <c r="C111" s="52" t="s">
        <v>161</v>
      </c>
      <c r="D111" s="304">
        <f>Flavors!D46</f>
        <v>28859499.071796272</v>
      </c>
      <c r="E111" s="305">
        <f>Flavors!E46</f>
        <v>12040626.37767525</v>
      </c>
      <c r="F111" s="321">
        <f>Flavors!F46</f>
        <v>0.71589972744629959</v>
      </c>
      <c r="G111" s="339">
        <f>Flavors!G46</f>
        <v>0.68285046595676069</v>
      </c>
      <c r="H111" s="374">
        <f>Flavors!H46</f>
        <v>0.27003954070076336</v>
      </c>
      <c r="I111" s="330">
        <f>Flavors!I46</f>
        <v>2.2732060946620485</v>
      </c>
      <c r="J111" s="339">
        <f>Flavors!J46</f>
        <v>0.39339138419908992</v>
      </c>
      <c r="K111" s="346">
        <f>Flavors!K46</f>
        <v>0.20927136169830587</v>
      </c>
      <c r="L111" s="352">
        <f>Flavors!L46</f>
        <v>65603589.178901017</v>
      </c>
      <c r="M111" s="364">
        <f>Flavors!M46</f>
        <v>33987224.87508855</v>
      </c>
      <c r="N111" s="358">
        <f>Flavors!N46</f>
        <v>1.0749883999467387</v>
      </c>
      <c r="O111" s="306">
        <f>Flavors!O46</f>
        <v>15134932.714516407</v>
      </c>
      <c r="P111" s="305">
        <f>Flavors!P46</f>
        <v>6719711.1990388483</v>
      </c>
      <c r="Q111" s="358">
        <f>Flavors!Q46</f>
        <v>0.79851863515175792</v>
      </c>
    </row>
    <row r="112" spans="2:17" x14ac:dyDescent="0.25">
      <c r="B112" s="486" t="s">
        <v>275</v>
      </c>
      <c r="C112" s="55" t="s">
        <v>276</v>
      </c>
      <c r="D112" s="307">
        <f>'NB vs PL'!D11</f>
        <v>2745022820.7295127</v>
      </c>
      <c r="E112" s="54">
        <f>'NB vs PL'!E11</f>
        <v>87621470.986537933</v>
      </c>
      <c r="F112" s="322">
        <f>'NB vs PL'!F11</f>
        <v>3.297261476705908E-2</v>
      </c>
      <c r="G112" s="340">
        <f>'NB vs PL'!G11</f>
        <v>64.950542195271026</v>
      </c>
      <c r="H112" s="375">
        <f>'NB vs PL'!H11</f>
        <v>-0.27406173120898814</v>
      </c>
      <c r="I112" s="331">
        <f>'NB vs PL'!I11</f>
        <v>2.3753621416996911</v>
      </c>
      <c r="J112" s="340">
        <f>'NB vs PL'!J11</f>
        <v>4.5775184971181826E-2</v>
      </c>
      <c r="K112" s="347">
        <f>'NB vs PL'!K11</f>
        <v>1.9649485433016391E-2</v>
      </c>
      <c r="L112" s="353">
        <f>'NB vs PL'!L11</f>
        <v>6520423286.4625826</v>
      </c>
      <c r="M112" s="365">
        <f>'NB vs PL'!M11</f>
        <v>329775763.30861282</v>
      </c>
      <c r="N112" s="359">
        <f>'NB vs PL'!N11</f>
        <v>5.3269995113629225E-2</v>
      </c>
      <c r="O112" s="53">
        <f>'NB vs PL'!O11</f>
        <v>1345463243.1493702</v>
      </c>
      <c r="P112" s="54">
        <f>'NB vs PL'!P11</f>
        <v>46628415.601017952</v>
      </c>
      <c r="Q112" s="359">
        <f>'NB vs PL'!Q11</f>
        <v>3.5900188855447129E-2</v>
      </c>
    </row>
    <row r="113" spans="2:17" ht="15" thickBot="1" x14ac:dyDescent="0.3">
      <c r="B113" s="490"/>
      <c r="C113" s="56" t="s">
        <v>144</v>
      </c>
      <c r="D113" s="308">
        <f>'NB vs PL'!D12</f>
        <v>1478888517.876193</v>
      </c>
      <c r="E113" s="48">
        <f>'NB vs PL'!E12</f>
        <v>64546660.744733572</v>
      </c>
      <c r="F113" s="323">
        <f>'NB vs PL'!F12</f>
        <v>4.5637241392011016E-2</v>
      </c>
      <c r="G113" s="341">
        <f>'NB vs PL'!G12</f>
        <v>34.992281432797775</v>
      </c>
      <c r="H113" s="376">
        <f>'NB vs PL'!H12</f>
        <v>0.27795893989918596</v>
      </c>
      <c r="I113" s="332">
        <f>'NB vs PL'!I12</f>
        <v>2.0807002763220792</v>
      </c>
      <c r="J113" s="341">
        <f>'NB vs PL'!J12</f>
        <v>0.10321383292440434</v>
      </c>
      <c r="K113" s="348">
        <f>'NB vs PL'!K12</f>
        <v>5.2194457903369761E-2</v>
      </c>
      <c r="L113" s="354">
        <f>'NB vs PL'!L12</f>
        <v>3077123747.7945452</v>
      </c>
      <c r="M113" s="366">
        <f>'NB vs PL'!M12</f>
        <v>280281898.98719311</v>
      </c>
      <c r="N113" s="360">
        <f>'NB vs PL'!N12</f>
        <v>0.10021371037004212</v>
      </c>
      <c r="O113" s="47">
        <f>'NB vs PL'!O12</f>
        <v>815558619.33372116</v>
      </c>
      <c r="P113" s="48">
        <f>'NB vs PL'!P12</f>
        <v>33361238.170980215</v>
      </c>
      <c r="Q113" s="360">
        <f>'NB vs PL'!Q12</f>
        <v>4.2650664620467717E-2</v>
      </c>
    </row>
    <row r="114" spans="2:17" x14ac:dyDescent="0.25">
      <c r="B114" s="487" t="s">
        <v>457</v>
      </c>
      <c r="C114" s="44" t="s">
        <v>39</v>
      </c>
      <c r="D114" s="259">
        <f>Size!D16</f>
        <v>135999985.14568979</v>
      </c>
      <c r="E114" s="63">
        <f>Size!E16</f>
        <v>31533418.841837779</v>
      </c>
      <c r="F114" s="324">
        <f>Size!F16</f>
        <v>0.30185177858837159</v>
      </c>
      <c r="G114" s="342">
        <f>Size!G16</f>
        <v>3.2179232562495943</v>
      </c>
      <c r="H114" s="377">
        <f>Size!H16</f>
        <v>0.65384297105400613</v>
      </c>
      <c r="I114" s="333">
        <f>Size!I16</f>
        <v>3.2764273259609586</v>
      </c>
      <c r="J114" s="342">
        <f>Size!J16</f>
        <v>6.5314563636857503E-2</v>
      </c>
      <c r="K114" s="310">
        <f>Size!K16</f>
        <v>2.0340165067758289E-2</v>
      </c>
      <c r="L114" s="311">
        <f>Size!L16</f>
        <v>445594067.66162246</v>
      </c>
      <c r="M114" s="312">
        <f>Size!M16</f>
        <v>110140143.36714637</v>
      </c>
      <c r="N114" s="313">
        <f>Size!N16</f>
        <v>0.32833165865861375</v>
      </c>
      <c r="O114" s="62">
        <f>Size!O16</f>
        <v>89923305.985024944</v>
      </c>
      <c r="P114" s="63">
        <f>Size!P16</f>
        <v>20947197.347462386</v>
      </c>
      <c r="Q114" s="313">
        <f>Size!Q16</f>
        <v>0.30368772262190358</v>
      </c>
    </row>
    <row r="115" spans="2:17" x14ac:dyDescent="0.25">
      <c r="B115" s="487"/>
      <c r="C115" s="49" t="s">
        <v>173</v>
      </c>
      <c r="D115" s="58">
        <f>Size!D17</f>
        <v>2387296018.0965877</v>
      </c>
      <c r="E115" s="278">
        <f>Size!E17</f>
        <v>20731099.576323509</v>
      </c>
      <c r="F115" s="280">
        <f>Size!F17</f>
        <v>8.7599961505750671E-3</v>
      </c>
      <c r="G115" s="334">
        <f>Size!G17</f>
        <v>56.486295700367791</v>
      </c>
      <c r="H115" s="369">
        <f>Size!H17</f>
        <v>-1.5998716343918815</v>
      </c>
      <c r="I115" s="325">
        <f>Size!I17</f>
        <v>2.1018753449792631</v>
      </c>
      <c r="J115" s="334">
        <f>Size!J17</f>
        <v>4.4478379668637213E-2</v>
      </c>
      <c r="K115" s="291">
        <f>Size!K17</f>
        <v>2.1618764107548816E-2</v>
      </c>
      <c r="L115" s="295">
        <f>Size!L17</f>
        <v>5017798641.6043863</v>
      </c>
      <c r="M115" s="281">
        <f>Size!M17</f>
        <v>148835160.03020668</v>
      </c>
      <c r="N115" s="270">
        <f>Size!N17</f>
        <v>3.0568140548486295E-2</v>
      </c>
      <c r="O115" s="285">
        <f>Size!O17</f>
        <v>1200349582.5514154</v>
      </c>
      <c r="P115" s="278">
        <f>Size!P17</f>
        <v>11429942.666904926</v>
      </c>
      <c r="Q115" s="270">
        <f>Size!Q17</f>
        <v>9.6137218054663555E-3</v>
      </c>
    </row>
    <row r="116" spans="2:17" x14ac:dyDescent="0.25">
      <c r="B116" s="487"/>
      <c r="C116" s="49" t="s">
        <v>174</v>
      </c>
      <c r="D116" s="58">
        <f>Size!D18</f>
        <v>78795090.617869198</v>
      </c>
      <c r="E116" s="278">
        <f>Size!E18</f>
        <v>893775.15163989365</v>
      </c>
      <c r="F116" s="280">
        <f>Size!F18</f>
        <v>1.1473171489990443E-2</v>
      </c>
      <c r="G116" s="334">
        <f>Size!G18</f>
        <v>1.8643866343508302</v>
      </c>
      <c r="H116" s="369">
        <f>Size!H18</f>
        <v>-4.7662686737992788E-2</v>
      </c>
      <c r="I116" s="325">
        <f>Size!I18</f>
        <v>2.7799601598610515</v>
      </c>
      <c r="J116" s="334">
        <f>Size!J18</f>
        <v>0.11102005027140072</v>
      </c>
      <c r="K116" s="291">
        <f>Size!K18</f>
        <v>4.1597055652354088E-2</v>
      </c>
      <c r="L116" s="295">
        <f>Size!L18</f>
        <v>219047212.7103177</v>
      </c>
      <c r="M116" s="281">
        <f>Size!M18</f>
        <v>11133267.27270171</v>
      </c>
      <c r="N116" s="270">
        <f>Size!N18</f>
        <v>5.3547477295322728E-2</v>
      </c>
      <c r="O116" s="285">
        <f>Size!O18</f>
        <v>26601143.732517596</v>
      </c>
      <c r="P116" s="278">
        <f>Size!P18</f>
        <v>214676.089647118</v>
      </c>
      <c r="Q116" s="270">
        <f>Size!Q18</f>
        <v>8.1358404070096379E-3</v>
      </c>
    </row>
    <row r="117" spans="2:17" x14ac:dyDescent="0.25">
      <c r="B117" s="487"/>
      <c r="C117" s="49" t="s">
        <v>175</v>
      </c>
      <c r="D117" s="58">
        <f>Size!D19</f>
        <v>50256591.679693505</v>
      </c>
      <c r="E117" s="278">
        <f>Size!E19</f>
        <v>10298931.565788724</v>
      </c>
      <c r="F117" s="280">
        <f>Size!F19</f>
        <v>0.25774611267101749</v>
      </c>
      <c r="G117" s="334">
        <f>Size!G19</f>
        <v>1.1891314177180334</v>
      </c>
      <c r="H117" s="369">
        <f>Size!H19</f>
        <v>0.20839038098663343</v>
      </c>
      <c r="I117" s="325">
        <f>Size!I19</f>
        <v>1.8568238251624352</v>
      </c>
      <c r="J117" s="334">
        <f>Size!J19</f>
        <v>3.0528509675110893E-2</v>
      </c>
      <c r="K117" s="291">
        <f>Size!K19</f>
        <v>1.6716086065721929E-2</v>
      </c>
      <c r="L117" s="295">
        <f>Size!L19</f>
        <v>93317636.802315101</v>
      </c>
      <c r="M117" s="281">
        <f>Size!M19</f>
        <v>20343149.318456098</v>
      </c>
      <c r="N117" s="270">
        <f>Size!N19</f>
        <v>0.27877070493925338</v>
      </c>
      <c r="O117" s="285">
        <f>Size!O19</f>
        <v>14061149.055252135</v>
      </c>
      <c r="P117" s="278">
        <f>Size!P19</f>
        <v>2872963.4912606031</v>
      </c>
      <c r="Q117" s="270">
        <f>Size!Q19</f>
        <v>0.25678547024703047</v>
      </c>
    </row>
    <row r="118" spans="2:17" x14ac:dyDescent="0.25">
      <c r="B118" s="487"/>
      <c r="C118" s="49" t="s">
        <v>176</v>
      </c>
      <c r="D118" s="58">
        <f>Size!D20</f>
        <v>1018873741.9633881</v>
      </c>
      <c r="E118" s="278">
        <f>Size!E20</f>
        <v>51877903.057691693</v>
      </c>
      <c r="F118" s="280">
        <f>Size!F20</f>
        <v>5.3648527708660534E-2</v>
      </c>
      <c r="G118" s="334">
        <f>Size!G20</f>
        <v>24.107778437870984</v>
      </c>
      <c r="H118" s="369">
        <f>Size!H20</f>
        <v>0.37334306653400162</v>
      </c>
      <c r="I118" s="325">
        <f>Size!I20</f>
        <v>1.6196696240476327</v>
      </c>
      <c r="J118" s="334">
        <f>Size!J20</f>
        <v>5.1812374747427503E-2</v>
      </c>
      <c r="K118" s="291">
        <f>Size!K20</f>
        <v>3.3046614907417976E-2</v>
      </c>
      <c r="L118" s="295">
        <f>Size!L20</f>
        <v>1650238850.5978456</v>
      </c>
      <c r="M118" s="281">
        <f>Size!M20</f>
        <v>134127414.52641606</v>
      </c>
      <c r="N118" s="270">
        <f>Size!N20</f>
        <v>8.8468044851616592E-2</v>
      </c>
      <c r="O118" s="285">
        <f>Size!O20</f>
        <v>253938498.30524662</v>
      </c>
      <c r="P118" s="278">
        <f>Size!P20</f>
        <v>12929618.162075073</v>
      </c>
      <c r="Q118" s="270">
        <f>Size!Q20</f>
        <v>5.3647891124983534E-2</v>
      </c>
    </row>
    <row r="119" spans="2:17" x14ac:dyDescent="0.25">
      <c r="B119" s="487"/>
      <c r="C119" s="49" t="s">
        <v>177</v>
      </c>
      <c r="D119" s="58">
        <f>Size!D21</f>
        <v>480800044.66925901</v>
      </c>
      <c r="E119" s="278">
        <f>Size!E21</f>
        <v>33306735.189530015</v>
      </c>
      <c r="F119" s="280">
        <f>Size!F21</f>
        <v>7.4429571311923223E-2</v>
      </c>
      <c r="G119" s="334">
        <f>Size!G21</f>
        <v>11.37630745834009</v>
      </c>
      <c r="H119" s="369">
        <f>Size!H21</f>
        <v>0.39280514568110902</v>
      </c>
      <c r="I119" s="325">
        <f>Size!I21</f>
        <v>4.264330568272972</v>
      </c>
      <c r="J119" s="334">
        <f>Size!J21</f>
        <v>7.6594235104719743E-2</v>
      </c>
      <c r="K119" s="291">
        <f>Size!K21</f>
        <v>1.829012836793667E-2</v>
      </c>
      <c r="L119" s="295">
        <f>Size!L21</f>
        <v>2050290327.7101316</v>
      </c>
      <c r="M119" s="281">
        <f>Size!M21</f>
        <v>176306336.75216532</v>
      </c>
      <c r="N119" s="270">
        <f>Size!N21</f>
        <v>9.4081026093525408E-2</v>
      </c>
      <c r="O119" s="285">
        <f>Size!O21</f>
        <v>567004481.71949434</v>
      </c>
      <c r="P119" s="278">
        <f>Size!P21</f>
        <v>31998815.319654167</v>
      </c>
      <c r="Q119" s="270">
        <f>Size!Q21</f>
        <v>5.9810236282132445E-2</v>
      </c>
    </row>
    <row r="120" spans="2:17" ht="15" thickBot="1" x14ac:dyDescent="0.3">
      <c r="B120" s="487"/>
      <c r="C120" s="52" t="s">
        <v>178</v>
      </c>
      <c r="D120" s="297">
        <f>Size!D22</f>
        <v>74306327.334797978</v>
      </c>
      <c r="E120" s="298">
        <f>Size!E22</f>
        <v>3454450.1988473386</v>
      </c>
      <c r="F120" s="318">
        <f>Size!F22</f>
        <v>4.8755944633886508E-2</v>
      </c>
      <c r="G120" s="335">
        <f>Size!G22</f>
        <v>1.7581770951003624</v>
      </c>
      <c r="H120" s="370">
        <f>Size!H22</f>
        <v>1.9152756873478616E-2</v>
      </c>
      <c r="I120" s="326">
        <f>Size!I22</f>
        <v>1.8035267619610056</v>
      </c>
      <c r="J120" s="335">
        <f>Size!J22</f>
        <v>0.11351576047546286</v>
      </c>
      <c r="K120" s="343">
        <f>Size!K22</f>
        <v>6.7168651787284789E-2</v>
      </c>
      <c r="L120" s="349">
        <f>Size!L22</f>
        <v>134013449.93134275</v>
      </c>
      <c r="M120" s="361">
        <f>Size!M22</f>
        <v>14272998.095684186</v>
      </c>
      <c r="N120" s="355">
        <f>Size!N22</f>
        <v>0.11919946748884493</v>
      </c>
      <c r="O120" s="299">
        <f>Size!O22</f>
        <v>11827585.248324851</v>
      </c>
      <c r="P120" s="298">
        <f>Size!P22</f>
        <v>671297.18400561996</v>
      </c>
      <c r="Q120" s="355">
        <f>Size!Q22</f>
        <v>6.0172091302716224E-2</v>
      </c>
    </row>
    <row r="121" spans="2:17" x14ac:dyDescent="0.25">
      <c r="B121" s="486" t="s">
        <v>24</v>
      </c>
      <c r="C121" s="55" t="s">
        <v>453</v>
      </c>
      <c r="D121" s="307">
        <f>Organic!D11</f>
        <v>192164189.27681547</v>
      </c>
      <c r="E121" s="54">
        <f>Organic!E11</f>
        <v>14118731.706602335</v>
      </c>
      <c r="F121" s="322">
        <f>Organic!F11</f>
        <v>7.9298466241603166E-2</v>
      </c>
      <c r="G121" s="340">
        <f>Organic!G11</f>
        <v>4.5468358914141485</v>
      </c>
      <c r="H121" s="375">
        <f>Organic!H11</f>
        <v>0.17679805273793203</v>
      </c>
      <c r="I121" s="331">
        <f>Organic!I11</f>
        <v>2.4754705500869969</v>
      </c>
      <c r="J121" s="340">
        <f>Organic!J11</f>
        <v>1.6629284383785858E-2</v>
      </c>
      <c r="K121" s="347">
        <f>Organic!K11</f>
        <v>6.7630573049740983E-3</v>
      </c>
      <c r="L121" s="353">
        <f>Organic!L11</f>
        <v>475696791.33610016</v>
      </c>
      <c r="M121" s="365">
        <f>Organic!M11</f>
        <v>37911273.091449916</v>
      </c>
      <c r="N121" s="359">
        <f>Organic!N11</f>
        <v>8.6597823617965683E-2</v>
      </c>
      <c r="O121" s="53">
        <f>Organic!O11</f>
        <v>97080870.342149884</v>
      </c>
      <c r="P121" s="54">
        <f>Organic!P11</f>
        <v>5723683.8993444741</v>
      </c>
      <c r="Q121" s="359">
        <f>Organic!Q11</f>
        <v>6.2651709429863117E-2</v>
      </c>
    </row>
    <row r="122" spans="2:17" ht="15" thickBot="1" x14ac:dyDescent="0.3">
      <c r="B122" s="490"/>
      <c r="C122" s="56" t="s">
        <v>454</v>
      </c>
      <c r="D122" s="308">
        <f>Organic!D12</f>
        <v>4034163610.2305593</v>
      </c>
      <c r="E122" s="48">
        <f>Organic!E12</f>
        <v>137977581.87507486</v>
      </c>
      <c r="F122" s="323">
        <f>Organic!F12</f>
        <v>3.5413499476387403E-2</v>
      </c>
      <c r="G122" s="341">
        <f>Organic!G12</f>
        <v>95.453164108585653</v>
      </c>
      <c r="H122" s="376">
        <f>Organic!H12</f>
        <v>-0.17679805273820648</v>
      </c>
      <c r="I122" s="332">
        <f>Organic!I12</f>
        <v>2.2643115843186874</v>
      </c>
      <c r="J122" s="341">
        <f>Organic!J12</f>
        <v>6.7969793364097697E-2</v>
      </c>
      <c r="K122" s="348">
        <f>Organic!K12</f>
        <v>3.0946819681720021E-2</v>
      </c>
      <c r="L122" s="354">
        <f>Organic!L12</f>
        <v>9134603395.6819534</v>
      </c>
      <c r="M122" s="366">
        <f>Organic!M12</f>
        <v>577247196.27141953</v>
      </c>
      <c r="N122" s="360">
        <f>Organic!N12</f>
        <v>6.7456254340701946E-2</v>
      </c>
      <c r="O122" s="47">
        <f>Organic!O12</f>
        <v>2066624876.2551246</v>
      </c>
      <c r="P122" s="48">
        <f>Organic!P12</f>
        <v>75340826.36166358</v>
      </c>
      <c r="Q122" s="360">
        <f>Organic!Q12</f>
        <v>3.7835298467686976E-2</v>
      </c>
    </row>
    <row r="123" spans="2:17" x14ac:dyDescent="0.25">
      <c r="B123" s="486" t="s">
        <v>277</v>
      </c>
      <c r="C123" s="44" t="s">
        <v>459</v>
      </c>
      <c r="D123" s="57">
        <f>Form!D11</f>
        <v>689507245.27533436</v>
      </c>
      <c r="E123" s="46">
        <f>Form!E11</f>
        <v>53092952.568763971</v>
      </c>
      <c r="F123" s="268">
        <f>Form!F11</f>
        <v>8.342514173113233E-2</v>
      </c>
      <c r="G123" s="380">
        <f>Form!G11</f>
        <v>16.314570899013148</v>
      </c>
      <c r="H123" s="381">
        <f>Form!H11</f>
        <v>0.69409634068125925</v>
      </c>
      <c r="I123" s="382">
        <f>Form!I11</f>
        <v>2.4089839095457108</v>
      </c>
      <c r="J123" s="380">
        <f>Form!J11</f>
        <v>3.8891325674804467E-2</v>
      </c>
      <c r="K123" s="383">
        <f>Form!K11</f>
        <v>1.6409201032681172E-2</v>
      </c>
      <c r="L123" s="384">
        <f>Form!L11</f>
        <v>1661011859.3834684</v>
      </c>
      <c r="M123" s="267">
        <f>Form!M11</f>
        <v>152651063.97017765</v>
      </c>
      <c r="N123" s="269">
        <f>Form!N11</f>
        <v>0.10120328268565962</v>
      </c>
      <c r="O123" s="45">
        <f>Form!O11</f>
        <v>357437151.5291037</v>
      </c>
      <c r="P123" s="46">
        <f>Form!P11</f>
        <v>31699869.400672078</v>
      </c>
      <c r="Q123" s="269">
        <f>Form!Q11</f>
        <v>9.7317289545546901E-2</v>
      </c>
    </row>
    <row r="124" spans="2:17" ht="15" thickBot="1" x14ac:dyDescent="0.3">
      <c r="B124" s="490"/>
      <c r="C124" s="52" t="s">
        <v>165</v>
      </c>
      <c r="D124" s="61">
        <f>Form!D12</f>
        <v>3536820554.2320743</v>
      </c>
      <c r="E124" s="51">
        <f>Form!E12</f>
        <v>99003361.012935162</v>
      </c>
      <c r="F124" s="264">
        <f>Form!F12</f>
        <v>2.8798320401739966E-2</v>
      </c>
      <c r="G124" s="368">
        <f>Form!G12</f>
        <v>83.685429100987434</v>
      </c>
      <c r="H124" s="378">
        <f>Form!H12</f>
        <v>-0.69409634068105674</v>
      </c>
      <c r="I124" s="367">
        <f>Form!I12</f>
        <v>2.2475803354294075</v>
      </c>
      <c r="J124" s="368">
        <f>Form!J12</f>
        <v>6.9808656059993091E-2</v>
      </c>
      <c r="K124" s="292">
        <f>Form!K12</f>
        <v>3.2055084893108064E-2</v>
      </c>
      <c r="L124" s="296">
        <f>Form!L12</f>
        <v>7949288327.6345482</v>
      </c>
      <c r="M124" s="265">
        <f>Form!M12</f>
        <v>462507405.39265633</v>
      </c>
      <c r="N124" s="271">
        <f>Form!N12</f>
        <v>6.1776537900104601E-2</v>
      </c>
      <c r="O124" s="50">
        <f>Form!O12</f>
        <v>1806268595.068172</v>
      </c>
      <c r="P124" s="51">
        <f>Form!P12</f>
        <v>49364640.860337496</v>
      </c>
      <c r="Q124" s="271">
        <f>Form!Q12</f>
        <v>2.8097518217833017E-2</v>
      </c>
    </row>
    <row r="125" spans="2:17" x14ac:dyDescent="0.25">
      <c r="B125" s="487" t="s">
        <v>279</v>
      </c>
      <c r="C125" s="44" t="s">
        <v>37</v>
      </c>
      <c r="D125" s="259">
        <f>'Package Type'!D17</f>
        <v>155606340.80866516</v>
      </c>
      <c r="E125" s="63">
        <f>'Package Type'!E17</f>
        <v>19345957.56989783</v>
      </c>
      <c r="F125" s="324">
        <f>'Package Type'!F17</f>
        <v>0.14197785966885296</v>
      </c>
      <c r="G125" s="342">
        <f>'Package Type'!G17</f>
        <v>3.6818332176411519</v>
      </c>
      <c r="H125" s="377">
        <f>'Package Type'!H17</f>
        <v>0.33738939530374656</v>
      </c>
      <c r="I125" s="333">
        <f>'Package Type'!I17</f>
        <v>5.6476499052689828</v>
      </c>
      <c r="J125" s="342">
        <f>'Package Type'!J17</f>
        <v>-0.19117957691619214</v>
      </c>
      <c r="K125" s="310">
        <f>'Package Type'!K17</f>
        <v>-3.2742791598812611E-2</v>
      </c>
      <c r="L125" s="311">
        <f>'Package Type'!L17</f>
        <v>878810135.92731082</v>
      </c>
      <c r="M125" s="312">
        <f>'Package Type'!M17</f>
        <v>83208993.018945456</v>
      </c>
      <c r="N125" s="313">
        <f>'Package Type'!N17</f>
        <v>0.10458631659925756</v>
      </c>
      <c r="O125" s="62">
        <f>'Package Type'!O17</f>
        <v>212963422.24109435</v>
      </c>
      <c r="P125" s="63">
        <f>'Package Type'!P17</f>
        <v>18071900.786212623</v>
      </c>
      <c r="Q125" s="313">
        <f>'Package Type'!Q17</f>
        <v>9.2727998895510449E-2</v>
      </c>
    </row>
    <row r="126" spans="2:17" x14ac:dyDescent="0.25">
      <c r="B126" s="487"/>
      <c r="C126" s="49" t="s">
        <v>166</v>
      </c>
      <c r="D126" s="58">
        <f>'Package Type'!D18</f>
        <v>50890595.916969657</v>
      </c>
      <c r="E126" s="278">
        <f>'Package Type'!E18</f>
        <v>1366334.0518158823</v>
      </c>
      <c r="F126" s="280">
        <f>'Package Type'!F18</f>
        <v>2.7589185590209904E-2</v>
      </c>
      <c r="G126" s="334">
        <f>'Package Type'!G18</f>
        <v>1.2041327206777814</v>
      </c>
      <c r="H126" s="369">
        <f>'Package Type'!H18</f>
        <v>-1.1415832128651049E-2</v>
      </c>
      <c r="I126" s="325">
        <f>'Package Type'!I18</f>
        <v>2.4617233194859094</v>
      </c>
      <c r="J126" s="334">
        <f>'Package Type'!J18</f>
        <v>5.0438588849335719E-2</v>
      </c>
      <c r="K126" s="291">
        <f>'Package Type'!K18</f>
        <v>2.0917724152808799E-2</v>
      </c>
      <c r="L126" s="295">
        <f>'Package Type'!L18</f>
        <v>125278566.71133861</v>
      </c>
      <c r="M126" s="281">
        <f>'Package Type'!M18</f>
        <v>5861470.2798461616</v>
      </c>
      <c r="N126" s="270">
        <f>'Package Type'!N18</f>
        <v>4.9084012716795432E-2</v>
      </c>
      <c r="O126" s="285">
        <f>'Package Type'!O18</f>
        <v>23338369.012749635</v>
      </c>
      <c r="P126" s="278">
        <f>'Package Type'!P18</f>
        <v>1567774.3782204166</v>
      </c>
      <c r="Q126" s="270">
        <f>'Package Type'!Q18</f>
        <v>7.201339258477811E-2</v>
      </c>
    </row>
    <row r="127" spans="2:17" x14ac:dyDescent="0.25">
      <c r="B127" s="487"/>
      <c r="C127" s="49" t="s">
        <v>167</v>
      </c>
      <c r="D127" s="58">
        <f>'Package Type'!D19</f>
        <v>1552876187.7613742</v>
      </c>
      <c r="E127" s="278">
        <f>'Package Type'!E19</f>
        <v>60395534.364702463</v>
      </c>
      <c r="F127" s="280">
        <f>'Package Type'!F19</f>
        <v>4.0466544224376302E-2</v>
      </c>
      <c r="G127" s="334">
        <f>'Package Type'!G19</f>
        <v>36.742918709295957</v>
      </c>
      <c r="H127" s="369">
        <f>'Package Type'!H19</f>
        <v>0.11071804636357285</v>
      </c>
      <c r="I127" s="325">
        <f>'Package Type'!I19</f>
        <v>2.18903686992746</v>
      </c>
      <c r="J127" s="334">
        <f>'Package Type'!J19</f>
        <v>0.11360503891558604</v>
      </c>
      <c r="K127" s="291">
        <f>'Package Type'!K19</f>
        <v>5.4738024741674149E-2</v>
      </c>
      <c r="L127" s="295">
        <f>'Package Type'!L19</f>
        <v>3399303229.4420452</v>
      </c>
      <c r="M127" s="281">
        <f>'Package Type'!M19</f>
        <v>301761374.21319246</v>
      </c>
      <c r="N127" s="270">
        <f>'Package Type'!N19</f>
        <v>9.7419627665014302E-2</v>
      </c>
      <c r="O127" s="285">
        <f>'Package Type'!O19</f>
        <v>789807047.70899832</v>
      </c>
      <c r="P127" s="278">
        <f>'Package Type'!P19</f>
        <v>26910066.592850447</v>
      </c>
      <c r="Q127" s="270">
        <f>'Package Type'!Q19</f>
        <v>3.527352612338297E-2</v>
      </c>
    </row>
    <row r="128" spans="2:17" ht="15" customHeight="1" x14ac:dyDescent="0.25">
      <c r="B128" s="487"/>
      <c r="C128" s="49" t="s">
        <v>168</v>
      </c>
      <c r="D128" s="58">
        <f>'Package Type'!D20</f>
        <v>23793335.952948306</v>
      </c>
      <c r="E128" s="278">
        <f>'Package Type'!E20</f>
        <v>13354946.361104123</v>
      </c>
      <c r="F128" s="280">
        <f>'Package Type'!F20</f>
        <v>1.2794067747326399</v>
      </c>
      <c r="G128" s="334">
        <f>'Package Type'!G20</f>
        <v>0.56297895198099968</v>
      </c>
      <c r="H128" s="369">
        <f>'Package Type'!H20</f>
        <v>0.30677383384023432</v>
      </c>
      <c r="I128" s="325">
        <f>'Package Type'!I20</f>
        <v>2.8904099593171484</v>
      </c>
      <c r="J128" s="334">
        <f>'Package Type'!J20</f>
        <v>-0.26783688976343134</v>
      </c>
      <c r="K128" s="291">
        <f>'Package Type'!K20</f>
        <v>-8.4805559084592544E-2</v>
      </c>
      <c r="L128" s="295">
        <f>'Package Type'!L20</f>
        <v>68772495.203780562</v>
      </c>
      <c r="M128" s="281">
        <f>'Package Type'!M20</f>
        <v>35805484.165863156</v>
      </c>
      <c r="N128" s="270">
        <f>'Package Type'!N20</f>
        <v>1.0861004088202306</v>
      </c>
      <c r="O128" s="285">
        <f>'Package Type'!O20</f>
        <v>15299509.212771509</v>
      </c>
      <c r="P128" s="278">
        <f>'Package Type'!P20</f>
        <v>7146446.4754444407</v>
      </c>
      <c r="Q128" s="270">
        <f>'Package Type'!Q20</f>
        <v>0.87653519979994166</v>
      </c>
    </row>
    <row r="129" spans="2:20" x14ac:dyDescent="0.25">
      <c r="B129" s="487"/>
      <c r="C129" s="49" t="s">
        <v>169</v>
      </c>
      <c r="D129" s="58">
        <f>'Package Type'!D21</f>
        <v>1068037.2382769661</v>
      </c>
      <c r="E129" s="278">
        <f>'Package Type'!E21</f>
        <v>91235.930254511884</v>
      </c>
      <c r="F129" s="280">
        <f>'Package Type'!F21</f>
        <v>9.3402751926305358E-2</v>
      </c>
      <c r="G129" s="334">
        <f>'Package Type'!G21</f>
        <v>2.5271045904235248E-2</v>
      </c>
      <c r="H129" s="369">
        <f>'Package Type'!H21</f>
        <v>1.2959401352875544E-3</v>
      </c>
      <c r="I129" s="325">
        <f>'Package Type'!I21</f>
        <v>3.2958574664521572</v>
      </c>
      <c r="J129" s="334">
        <f>'Package Type'!J21</f>
        <v>-7.4776345017506518E-2</v>
      </c>
      <c r="K129" s="291">
        <f>'Package Type'!K21</f>
        <v>-2.2184654044309412E-2</v>
      </c>
      <c r="L129" s="295">
        <f>'Package Type'!L21</f>
        <v>3520098.5062240805</v>
      </c>
      <c r="M129" s="281">
        <f>'Package Type'!M21</f>
        <v>227658.9903158024</v>
      </c>
      <c r="N129" s="270">
        <f>'Package Type'!N21</f>
        <v>6.9145990143724356E-2</v>
      </c>
      <c r="O129" s="285">
        <f>'Package Type'!O21</f>
        <v>982172.98125669977</v>
      </c>
      <c r="P129" s="278">
        <f>'Package Type'!P21</f>
        <v>50651.558807250578</v>
      </c>
      <c r="Q129" s="270">
        <f>'Package Type'!Q21</f>
        <v>5.4375087450014369E-2</v>
      </c>
    </row>
    <row r="130" spans="2:20" x14ac:dyDescent="0.25">
      <c r="B130" s="487"/>
      <c r="C130" s="49" t="s">
        <v>170</v>
      </c>
      <c r="D130" s="58">
        <f>'Package Type'!D22</f>
        <v>2390658615.7844563</v>
      </c>
      <c r="E130" s="278">
        <f>'Package Type'!E22</f>
        <v>52041871.437054634</v>
      </c>
      <c r="F130" s="280">
        <f>'Package Type'!F22</f>
        <v>2.2253270683554045E-2</v>
      </c>
      <c r="G130" s="334">
        <f>'Package Type'!G22</f>
        <v>56.565858806860874</v>
      </c>
      <c r="H130" s="369">
        <f>'Package Type'!H22</f>
        <v>-0.83433439340477378</v>
      </c>
      <c r="I130" s="325">
        <f>'Package Type'!I22</f>
        <v>2.067345665880183</v>
      </c>
      <c r="J130" s="334">
        <f>'Package Type'!J22</f>
        <v>2.6061535190354146E-2</v>
      </c>
      <c r="K130" s="291">
        <f>'Package Type'!K22</f>
        <v>1.2767225688247008E-2</v>
      </c>
      <c r="L130" s="295">
        <f>'Package Type'!L22</f>
        <v>4942317727.9411135</v>
      </c>
      <c r="M130" s="281">
        <f>'Package Type'!M22</f>
        <v>168536479.93924999</v>
      </c>
      <c r="N130" s="270">
        <f>'Package Type'!N22</f>
        <v>3.5304608900919666E-2</v>
      </c>
      <c r="O130" s="285">
        <f>'Package Type'!O22</f>
        <v>1091124329.7208698</v>
      </c>
      <c r="P130" s="278">
        <f>'Package Type'!P22</f>
        <v>28078260.632764935</v>
      </c>
      <c r="Q130" s="270">
        <f>'Package Type'!Q22</f>
        <v>2.6413023338537758E-2</v>
      </c>
    </row>
    <row r="131" spans="2:20" x14ac:dyDescent="0.25">
      <c r="B131" s="487"/>
      <c r="C131" s="49" t="s">
        <v>171</v>
      </c>
      <c r="D131" s="58">
        <f>'Package Type'!D23</f>
        <v>50187257.609773152</v>
      </c>
      <c r="E131" s="278">
        <f>'Package Type'!E23</f>
        <v>4897207.0165049657</v>
      </c>
      <c r="F131" s="280">
        <f>'Package Type'!F23</f>
        <v>0.1081298641170623</v>
      </c>
      <c r="G131" s="334">
        <f>'Package Type'!G23</f>
        <v>1.1874908902149741</v>
      </c>
      <c r="H131" s="369">
        <f>'Package Type'!H23</f>
        <v>7.5868962258222927E-2</v>
      </c>
      <c r="I131" s="325">
        <f>'Package Type'!I23</f>
        <v>3.7655832811514451</v>
      </c>
      <c r="J131" s="334">
        <f>'Package Type'!J23</f>
        <v>6.2290752514488901E-3</v>
      </c>
      <c r="K131" s="291">
        <f>'Package Type'!K23</f>
        <v>1.6569535378371291E-3</v>
      </c>
      <c r="L131" s="295">
        <f>'Package Type'!L23</f>
        <v>188984298.18220243</v>
      </c>
      <c r="M131" s="281">
        <f>'Package Type'!M23</f>
        <v>18722955.998976052</v>
      </c>
      <c r="N131" s="270">
        <f>'Package Type'!N23</f>
        <v>0.10996598381579409</v>
      </c>
      <c r="O131" s="285">
        <f>'Package Type'!O23</f>
        <v>29438397.46604633</v>
      </c>
      <c r="P131" s="278">
        <f>'Package Type'!P23</f>
        <v>-645158.7498944439</v>
      </c>
      <c r="Q131" s="270">
        <f>'Package Type'!Q23</f>
        <v>-2.1445561331362318E-2</v>
      </c>
      <c r="T131" s="60"/>
    </row>
    <row r="132" spans="2:20" ht="15" thickBot="1" x14ac:dyDescent="0.3">
      <c r="B132" s="487"/>
      <c r="C132" s="52" t="s">
        <v>172</v>
      </c>
      <c r="D132" s="297">
        <f>'Package Type'!D24</f>
        <v>387788.20568048954</v>
      </c>
      <c r="E132" s="298">
        <f>'Package Type'!E24</f>
        <v>-120492.76773226244</v>
      </c>
      <c r="F132" s="318">
        <f>'Package Type'!F24</f>
        <v>-0.2370593707713228</v>
      </c>
      <c r="G132" s="335">
        <f>'Package Type'!G24</f>
        <v>9.1755354548146931E-3</v>
      </c>
      <c r="H132" s="370">
        <f>'Package Type'!H24</f>
        <v>-3.2999700526311383E-3</v>
      </c>
      <c r="I132" s="326">
        <f>'Package Type'!I24</f>
        <v>3.0111674887559294</v>
      </c>
      <c r="J132" s="335">
        <f>'Package Type'!J24</f>
        <v>0.11287474850672474</v>
      </c>
      <c r="K132" s="343">
        <f>'Package Type'!K24</f>
        <v>3.8945254542168642E-2</v>
      </c>
      <c r="L132" s="349">
        <f>'Package Type'!L24</f>
        <v>1167695.2374680876</v>
      </c>
      <c r="M132" s="361">
        <f>'Package Type'!M24</f>
        <v>-305451.8177808905</v>
      </c>
      <c r="N132" s="355">
        <f>'Package Type'!N24</f>
        <v>-0.20734645376544963</v>
      </c>
      <c r="O132" s="299">
        <f>'Package Type'!O24</f>
        <v>403198.25971662998</v>
      </c>
      <c r="P132" s="298">
        <f>'Package Type'!P24</f>
        <v>-290787.88912309357</v>
      </c>
      <c r="Q132" s="355">
        <f>'Package Type'!Q24</f>
        <v>-0.4190110848887435</v>
      </c>
    </row>
    <row r="133" spans="2:20" ht="15.5" customHeight="1" thickBot="1" x14ac:dyDescent="0.3">
      <c r="B133" s="486" t="s">
        <v>280</v>
      </c>
      <c r="C133" s="255" t="s">
        <v>44</v>
      </c>
      <c r="D133" s="260">
        <f>'Sugar Content'!D13</f>
        <v>4226327799.5073833</v>
      </c>
      <c r="E133" s="261">
        <f>'Sugar Content'!E13</f>
        <v>152096313.58169079</v>
      </c>
      <c r="F133" s="272">
        <f>'Sugar Content'!F13</f>
        <v>3.7331289129521196E-2</v>
      </c>
      <c r="G133" s="336">
        <f>'Sugar Content'!G13</f>
        <v>100</v>
      </c>
      <c r="H133" s="371">
        <f>'Sugar Content'!H13</f>
        <v>1.4210854715202004E-14</v>
      </c>
      <c r="I133" s="327">
        <f>'Sugar Content'!I13</f>
        <v>2.273912635962172</v>
      </c>
      <c r="J133" s="336">
        <f>'Sugar Content'!J13</f>
        <v>6.6099518634739507E-2</v>
      </c>
      <c r="K133" s="315">
        <f>'Sugar Content'!K13</f>
        <v>2.9938910189442693E-2</v>
      </c>
      <c r="L133" s="316">
        <f>'Sugar Content'!L13</f>
        <v>9610300187.0180397</v>
      </c>
      <c r="M133" s="273">
        <f>'Sugar Content'!M13</f>
        <v>615158469.36285973</v>
      </c>
      <c r="N133" s="275">
        <f>'Sugar Content'!N13</f>
        <v>6.8387857431468788E-2</v>
      </c>
      <c r="O133" s="303">
        <f>'Sugar Content'!O13</f>
        <v>2163705746.5972757</v>
      </c>
      <c r="P133" s="261">
        <f>'Sugar Content'!P13</f>
        <v>81064510.261008739</v>
      </c>
      <c r="Q133" s="317">
        <f>'Sugar Content'!Q13</f>
        <v>3.8923895698721254E-2</v>
      </c>
    </row>
    <row r="134" spans="2:20" ht="15.5" customHeight="1" x14ac:dyDescent="0.25">
      <c r="B134" s="491"/>
      <c r="C134" s="44" t="s">
        <v>33</v>
      </c>
      <c r="D134" s="259">
        <f>'Sugar Content'!D14</f>
        <v>3845677408.8762169</v>
      </c>
      <c r="E134" s="63">
        <f>'Sugar Content'!E14</f>
        <v>135876178.21746778</v>
      </c>
      <c r="F134" s="309">
        <f>'Sugar Content'!F14</f>
        <v>3.6626269109663392E-2</v>
      </c>
      <c r="G134" s="342">
        <f>'Sugar Content'!G14</f>
        <v>90.993353836029129</v>
      </c>
      <c r="H134" s="377">
        <f>'Sugar Content'!H14</f>
        <v>-6.1885501110722885E-2</v>
      </c>
      <c r="I134" s="333">
        <f>'Sugar Content'!I14</f>
        <v>2.2865385133741922</v>
      </c>
      <c r="J134" s="342">
        <f>'Sugar Content'!J14</f>
        <v>7.4267314077720137E-2</v>
      </c>
      <c r="K134" s="310">
        <f>'Sugar Content'!K14</f>
        <v>3.357061923571486E-2</v>
      </c>
      <c r="L134" s="311">
        <f>'Sugar Content'!L14</f>
        <v>8793289505.4085407</v>
      </c>
      <c r="M134" s="312">
        <f>'Sugar Content'!M14</f>
        <v>586203087.70758152</v>
      </c>
      <c r="N134" s="313">
        <f>'Sugar Content'!N14</f>
        <v>7.1426454879683576E-2</v>
      </c>
      <c r="O134" s="62">
        <f>'Sugar Content'!O14</f>
        <v>1976549528.1162472</v>
      </c>
      <c r="P134" s="63">
        <f>'Sugar Content'!P14</f>
        <v>73707758.321451426</v>
      </c>
      <c r="Q134" s="314">
        <f>'Sugar Content'!Q14</f>
        <v>3.8735621369821067E-2</v>
      </c>
    </row>
    <row r="135" spans="2:20" ht="15.5" customHeight="1" x14ac:dyDescent="0.25">
      <c r="B135" s="491"/>
      <c r="C135" s="49" t="s">
        <v>455</v>
      </c>
      <c r="D135" s="58">
        <f>'Sugar Content'!D15</f>
        <v>376660389.11381674</v>
      </c>
      <c r="E135" s="278">
        <f>'Sugar Content'!E15</f>
        <v>16622604.706992865</v>
      </c>
      <c r="F135" s="279">
        <f>'Sugar Content'!F15</f>
        <v>4.6169056212750685E-2</v>
      </c>
      <c r="G135" s="334">
        <f>'Sugar Content'!G15</f>
        <v>8.9122379281067587</v>
      </c>
      <c r="H135" s="369">
        <f>'Sugar Content'!H15</f>
        <v>7.5288293542222107E-2</v>
      </c>
      <c r="I135" s="325">
        <f>'Sugar Content'!I15</f>
        <v>2.1259910421973998</v>
      </c>
      <c r="J135" s="334">
        <f>'Sugar Content'!J15</f>
        <v>-1.246952042800098E-2</v>
      </c>
      <c r="K135" s="291">
        <f>'Sugar Content'!K15</f>
        <v>-5.8310733646133161E-3</v>
      </c>
      <c r="L135" s="295">
        <f>'Sugar Content'!L15</f>
        <v>800776613.20656133</v>
      </c>
      <c r="M135" s="281">
        <f>'Sugar Content'!M15</f>
        <v>30850010.197541952</v>
      </c>
      <c r="N135" s="270">
        <f>'Sugar Content'!N15</f>
        <v>4.0068767694185721E-2</v>
      </c>
      <c r="O135" s="285">
        <f>'Sugar Content'!O15</f>
        <v>183020900.71418354</v>
      </c>
      <c r="P135" s="278">
        <f>'Sugar Content'!P15</f>
        <v>7839999.0577045381</v>
      </c>
      <c r="Q135" s="262">
        <f>'Sugar Content'!Q15</f>
        <v>4.47537316201191E-2</v>
      </c>
    </row>
    <row r="136" spans="2:20" ht="15.5" customHeight="1" thickBot="1" x14ac:dyDescent="0.3">
      <c r="B136" s="492"/>
      <c r="C136" s="52" t="s">
        <v>456</v>
      </c>
      <c r="D136" s="61">
        <f>'Sugar Content'!D16</f>
        <v>3990001.5173440282</v>
      </c>
      <c r="E136" s="51">
        <f>'Sugar Content'!E16</f>
        <v>-402469.34278382873</v>
      </c>
      <c r="F136" s="263">
        <f>'Sugar Content'!F16</f>
        <v>-9.1627094544256937E-2</v>
      </c>
      <c r="G136" s="368">
        <f>'Sugar Content'!G16</f>
        <v>9.4408235863983364E-2</v>
      </c>
      <c r="H136" s="378">
        <f>'Sugar Content'!H16</f>
        <v>-1.3402792431819452E-2</v>
      </c>
      <c r="I136" s="367">
        <f>'Sugar Content'!I16</f>
        <v>4.0686872755237999</v>
      </c>
      <c r="J136" s="368">
        <f>'Sugar Content'!J16</f>
        <v>-5.8533489846178455E-2</v>
      </c>
      <c r="K136" s="292">
        <f>'Sugar Content'!K16</f>
        <v>-1.4182301644077746E-2</v>
      </c>
      <c r="L136" s="296">
        <f>'Sugar Content'!L16</f>
        <v>16234068.402938301</v>
      </c>
      <c r="M136" s="265">
        <f>'Sugar Content'!M16</f>
        <v>-1894628.5422639195</v>
      </c>
      <c r="N136" s="271">
        <f>'Sugar Content'!N16</f>
        <v>-0.10450991309473763</v>
      </c>
      <c r="O136" s="50">
        <f>'Sugar Content'!O16</f>
        <v>4135317.7668451201</v>
      </c>
      <c r="P136" s="51">
        <f>'Sugar Content'!P16</f>
        <v>-483247.11814706307</v>
      </c>
      <c r="Q136" s="266">
        <f>'Sugar Content'!Q16</f>
        <v>-0.10463144508748867</v>
      </c>
    </row>
    <row r="137" spans="2:20" x14ac:dyDescent="0.25">
      <c r="B137" s="64"/>
      <c r="C137" s="65"/>
      <c r="D137" s="66"/>
      <c r="E137" s="66"/>
      <c r="F137" s="67"/>
      <c r="G137" s="68"/>
      <c r="H137" s="68"/>
      <c r="I137" s="69"/>
      <c r="J137" s="69"/>
      <c r="K137" s="67"/>
      <c r="L137" s="70"/>
      <c r="M137" s="70"/>
      <c r="N137" s="67"/>
      <c r="O137" s="66"/>
      <c r="P137" s="66"/>
      <c r="Q137" s="67"/>
    </row>
    <row r="138" spans="2:20" ht="23.5" x14ac:dyDescent="0.25">
      <c r="B138" s="497" t="s">
        <v>249</v>
      </c>
      <c r="C138" s="497"/>
      <c r="D138" s="497"/>
      <c r="E138" s="497"/>
      <c r="F138" s="497"/>
      <c r="G138" s="497"/>
      <c r="H138" s="497"/>
      <c r="I138" s="497"/>
      <c r="J138" s="497"/>
      <c r="K138" s="497"/>
      <c r="L138" s="497"/>
      <c r="M138" s="497"/>
      <c r="N138" s="497"/>
      <c r="O138" s="497"/>
      <c r="P138" s="497"/>
      <c r="Q138" s="497"/>
    </row>
    <row r="139" spans="2:20" x14ac:dyDescent="0.25">
      <c r="B139" s="496" t="s">
        <v>265</v>
      </c>
      <c r="C139" s="496"/>
      <c r="D139" s="496"/>
      <c r="E139" s="496"/>
      <c r="F139" s="496"/>
      <c r="G139" s="496"/>
      <c r="H139" s="496"/>
      <c r="I139" s="496"/>
      <c r="J139" s="496"/>
      <c r="K139" s="496"/>
      <c r="L139" s="496"/>
      <c r="M139" s="496"/>
      <c r="N139" s="496"/>
      <c r="O139" s="496"/>
      <c r="P139" s="496"/>
      <c r="Q139" s="496"/>
    </row>
    <row r="140" spans="2:20" ht="15" thickBot="1" x14ac:dyDescent="0.3">
      <c r="B140" s="496" t="str">
        <f>'HOME PAGE'!H7</f>
        <v>YTD ENDING 12-29-2024</v>
      </c>
      <c r="C140" s="496"/>
      <c r="D140" s="496"/>
      <c r="E140" s="496"/>
      <c r="F140" s="496"/>
      <c r="G140" s="496"/>
      <c r="H140" s="496"/>
      <c r="I140" s="496"/>
      <c r="J140" s="496"/>
      <c r="K140" s="496"/>
      <c r="L140" s="496"/>
      <c r="M140" s="496"/>
      <c r="N140" s="496"/>
      <c r="O140" s="496"/>
      <c r="P140" s="496"/>
      <c r="Q140" s="496"/>
    </row>
    <row r="141" spans="2:20" x14ac:dyDescent="0.25">
      <c r="D141" s="498" t="s">
        <v>266</v>
      </c>
      <c r="E141" s="499"/>
      <c r="F141" s="500"/>
      <c r="G141" s="501" t="s">
        <v>267</v>
      </c>
      <c r="H141" s="502"/>
      <c r="I141" s="498" t="s">
        <v>268</v>
      </c>
      <c r="J141" s="499"/>
      <c r="K141" s="500"/>
      <c r="L141" s="501" t="s">
        <v>269</v>
      </c>
      <c r="M141" s="499"/>
      <c r="N141" s="502"/>
      <c r="O141" s="498" t="s">
        <v>270</v>
      </c>
      <c r="P141" s="499"/>
      <c r="Q141" s="500"/>
    </row>
    <row r="142" spans="2:20" s="35" customFormat="1" ht="29.5" thickBot="1" x14ac:dyDescent="0.3">
      <c r="C142" s="36"/>
      <c r="D142" s="37" t="s">
        <v>271</v>
      </c>
      <c r="E142" s="38" t="s">
        <v>272</v>
      </c>
      <c r="F142" s="39" t="s">
        <v>273</v>
      </c>
      <c r="G142" s="40" t="s">
        <v>271</v>
      </c>
      <c r="H142" s="41" t="s">
        <v>272</v>
      </c>
      <c r="I142" s="42" t="s">
        <v>271</v>
      </c>
      <c r="J142" s="43" t="s">
        <v>272</v>
      </c>
      <c r="K142" s="39" t="s">
        <v>273</v>
      </c>
      <c r="L142" s="40" t="s">
        <v>271</v>
      </c>
      <c r="M142" s="43" t="s">
        <v>272</v>
      </c>
      <c r="N142" s="41" t="s">
        <v>273</v>
      </c>
      <c r="O142" s="42" t="s">
        <v>271</v>
      </c>
      <c r="P142" s="43" t="s">
        <v>272</v>
      </c>
      <c r="Q142" s="39" t="s">
        <v>273</v>
      </c>
    </row>
    <row r="143" spans="2:20" ht="15" thickBot="1" x14ac:dyDescent="0.3">
      <c r="C143" s="255" t="s">
        <v>281</v>
      </c>
      <c r="D143" s="260">
        <f>SubSegments!D33</f>
        <v>4226327799.5073824</v>
      </c>
      <c r="E143" s="261">
        <f>SubSegments!E33</f>
        <v>152096313.58168936</v>
      </c>
      <c r="F143" s="274">
        <f>SubSegments!F33</f>
        <v>3.7331289129520835E-2</v>
      </c>
      <c r="G143" s="336">
        <f>SubSegments!G33</f>
        <v>99.999999999999957</v>
      </c>
      <c r="H143" s="371">
        <f>SubSegments!H33</f>
        <v>1.4210854715202004E-14</v>
      </c>
      <c r="I143" s="327">
        <f>SubSegments!I33</f>
        <v>2.2739126359621742</v>
      </c>
      <c r="J143" s="336">
        <f>SubSegments!J33</f>
        <v>6.6099518634737731E-2</v>
      </c>
      <c r="K143" s="315">
        <f>SubSegments!K33</f>
        <v>2.9938910189441836E-2</v>
      </c>
      <c r="L143" s="316">
        <f>SubSegments!L33</f>
        <v>9610300187.0180473</v>
      </c>
      <c r="M143" s="273">
        <f>SubSegments!M33</f>
        <v>615158469.36285019</v>
      </c>
      <c r="N143" s="275">
        <f>SubSegments!N33</f>
        <v>6.8387857431467594E-2</v>
      </c>
      <c r="O143" s="303">
        <f>SubSegments!O33</f>
        <v>2163705746.5972743</v>
      </c>
      <c r="P143" s="261">
        <f>SubSegments!P33</f>
        <v>81064510.261007786</v>
      </c>
      <c r="Q143" s="275">
        <f>SubSegments!Q33</f>
        <v>3.8923895698720803E-2</v>
      </c>
    </row>
    <row r="144" spans="2:20" x14ac:dyDescent="0.25">
      <c r="B144" s="493" t="s">
        <v>278</v>
      </c>
      <c r="C144" s="49" t="s">
        <v>28</v>
      </c>
      <c r="D144" s="387">
        <f>SubSegments!D34</f>
        <v>12510553.761273248</v>
      </c>
      <c r="E144" s="388">
        <f>SubSegments!E34</f>
        <v>912986.83320230432</v>
      </c>
      <c r="F144" s="391">
        <f>SubSegments!F34</f>
        <v>7.8722273289278957E-2</v>
      </c>
      <c r="G144" s="392">
        <f>SubSegments!G34</f>
        <v>0.29601475216218354</v>
      </c>
      <c r="H144" s="393">
        <f>SubSegments!H34</f>
        <v>1.1358198695980759E-2</v>
      </c>
      <c r="I144" s="394">
        <f>SubSegments!I34</f>
        <v>4.2032278984549256</v>
      </c>
      <c r="J144" s="392">
        <f>SubSegments!J34</f>
        <v>-1.6722395690363712E-2</v>
      </c>
      <c r="K144" s="395">
        <f>SubSegments!K34</f>
        <v>-3.962699682402461E-3</v>
      </c>
      <c r="L144" s="396">
        <f>SubSegments!L34</f>
        <v>52584708.594503917</v>
      </c>
      <c r="M144" s="397">
        <f>SubSegments!M34</f>
        <v>3643552.6250212565</v>
      </c>
      <c r="N144" s="398">
        <f>SubSegments!N34</f>
        <v>7.4447620879514981E-2</v>
      </c>
      <c r="O144" s="399">
        <f>SubSegments!O34</f>
        <v>13471900.422969291</v>
      </c>
      <c r="P144" s="388">
        <f>SubSegments!P34</f>
        <v>1020693.8208642043</v>
      </c>
      <c r="Q144" s="398">
        <f>SubSegments!Q34</f>
        <v>8.1975494703592722E-2</v>
      </c>
    </row>
    <row r="145" spans="2:17" x14ac:dyDescent="0.25">
      <c r="B145" s="494"/>
      <c r="C145" s="49" t="s">
        <v>134</v>
      </c>
      <c r="D145" s="282">
        <f>SubSegments!D35</f>
        <v>223306342.09378302</v>
      </c>
      <c r="E145" s="283">
        <f>SubSegments!E35</f>
        <v>-3363138.786090523</v>
      </c>
      <c r="F145" s="320">
        <f>SubSegments!F35</f>
        <v>-1.4837192784117516E-2</v>
      </c>
      <c r="G145" s="338">
        <f>SubSegments!G35</f>
        <v>5.2836966910094239</v>
      </c>
      <c r="H145" s="373">
        <f>SubSegments!H35</f>
        <v>-0.27979378965904456</v>
      </c>
      <c r="I145" s="329">
        <f>SubSegments!I35</f>
        <v>2.6496415146624552</v>
      </c>
      <c r="J145" s="338">
        <f>SubSegments!J35</f>
        <v>-1.0448166913877177E-2</v>
      </c>
      <c r="K145" s="345">
        <f>SubSegments!K35</f>
        <v>-3.927749874840963E-3</v>
      </c>
      <c r="L145" s="351">
        <f>SubSegments!L35</f>
        <v>591681754.49910367</v>
      </c>
      <c r="M145" s="363">
        <f>SubSegments!M35</f>
        <v>-11279392.717711687</v>
      </c>
      <c r="N145" s="357">
        <f>SubSegments!N35</f>
        <v>-1.870666587685756E-2</v>
      </c>
      <c r="O145" s="286">
        <f>SubSegments!O35</f>
        <v>119418175.88697363</v>
      </c>
      <c r="P145" s="283">
        <f>SubSegments!P35</f>
        <v>-1791843.3124424368</v>
      </c>
      <c r="Q145" s="357">
        <f>SubSegments!Q35</f>
        <v>-1.4782963687964411E-2</v>
      </c>
    </row>
    <row r="146" spans="2:17" x14ac:dyDescent="0.25">
      <c r="B146" s="494"/>
      <c r="C146" s="49" t="s">
        <v>135</v>
      </c>
      <c r="D146" s="282">
        <f>SubSegments!D36</f>
        <v>3326894.6090745889</v>
      </c>
      <c r="E146" s="283">
        <f>SubSegments!E36</f>
        <v>152202.99076667428</v>
      </c>
      <c r="F146" s="320">
        <f>SubSegments!F36</f>
        <v>4.794260642165845E-2</v>
      </c>
      <c r="G146" s="338">
        <f>SubSegments!G36</f>
        <v>7.8718328698080833E-2</v>
      </c>
      <c r="H146" s="373">
        <f>SubSegments!H36</f>
        <v>7.9709056336052519E-4</v>
      </c>
      <c r="I146" s="329">
        <f>SubSegments!I36</f>
        <v>3.0073488515977096</v>
      </c>
      <c r="J146" s="338">
        <f>SubSegments!J36</f>
        <v>5.3933205808320839E-2</v>
      </c>
      <c r="K146" s="345">
        <f>SubSegments!K36</f>
        <v>1.8261298874478461E-2</v>
      </c>
      <c r="L146" s="351">
        <f>SubSegments!L36</f>
        <v>10005132.681987075</v>
      </c>
      <c r="M146" s="363">
        <f>SubSegments!M36</f>
        <v>628948.78592004627</v>
      </c>
      <c r="N146" s="357">
        <f>SubSegments!N36</f>
        <v>6.7079399560824274E-2</v>
      </c>
      <c r="O146" s="286">
        <f>SubSegments!O36</f>
        <v>1805720.3068224974</v>
      </c>
      <c r="P146" s="283">
        <f>SubSegments!P36</f>
        <v>101829.97613541083</v>
      </c>
      <c r="Q146" s="357">
        <f>SubSegments!Q36</f>
        <v>5.976322202283308E-2</v>
      </c>
    </row>
    <row r="147" spans="2:17" x14ac:dyDescent="0.25">
      <c r="B147" s="494"/>
      <c r="C147" s="49" t="s">
        <v>136</v>
      </c>
      <c r="D147" s="282">
        <f>SubSegments!D37</f>
        <v>2072506390.2707484</v>
      </c>
      <c r="E147" s="283">
        <f>SubSegments!E37</f>
        <v>28946163.793885469</v>
      </c>
      <c r="F147" s="320">
        <f>SubSegments!F37</f>
        <v>1.4164575831361336E-2</v>
      </c>
      <c r="G147" s="338">
        <f>SubSegments!G37</f>
        <v>49.03799441473322</v>
      </c>
      <c r="H147" s="373">
        <f>SubSegments!H37</f>
        <v>-1.1201822508852572</v>
      </c>
      <c r="I147" s="329">
        <f>SubSegments!I37</f>
        <v>1.9176857611971849</v>
      </c>
      <c r="J147" s="338">
        <f>SubSegments!J37</f>
        <v>2.5550232868555067E-2</v>
      </c>
      <c r="K147" s="345">
        <f>SubSegments!K37</f>
        <v>1.3503384131856675E-2</v>
      </c>
      <c r="L147" s="351">
        <f>SubSegments!L37</f>
        <v>3974415994.61239</v>
      </c>
      <c r="M147" s="363">
        <f>SubSegments!M37</f>
        <v>107723085.81621647</v>
      </c>
      <c r="N147" s="357">
        <f>SubSegments!N37</f>
        <v>2.7859229671733654E-2</v>
      </c>
      <c r="O147" s="286">
        <f>SubSegments!O37</f>
        <v>880188081.73594582</v>
      </c>
      <c r="P147" s="283">
        <f>SubSegments!P37</f>
        <v>15474664.806509018</v>
      </c>
      <c r="Q147" s="357">
        <f>SubSegments!Q37</f>
        <v>1.7895714931149029E-2</v>
      </c>
    </row>
    <row r="148" spans="2:17" x14ac:dyDescent="0.25">
      <c r="B148" s="494"/>
      <c r="C148" s="49" t="s">
        <v>137</v>
      </c>
      <c r="D148" s="282">
        <f>SubSegments!D38</f>
        <v>288560623.05244136</v>
      </c>
      <c r="E148" s="283">
        <f>SubSegments!E38</f>
        <v>64608725.454351395</v>
      </c>
      <c r="F148" s="320">
        <f>SubSegments!F38</f>
        <v>0.28849376204125732</v>
      </c>
      <c r="G148" s="338">
        <f>SubSegments!G38</f>
        <v>6.8276914792571386</v>
      </c>
      <c r="H148" s="373">
        <f>SubSegments!H38</f>
        <v>1.3309027383197423</v>
      </c>
      <c r="I148" s="329">
        <f>SubSegments!I38</f>
        <v>2.9011710105400237</v>
      </c>
      <c r="J148" s="338">
        <f>SubSegments!J38</f>
        <v>5.4972071081756724E-2</v>
      </c>
      <c r="K148" s="345">
        <f>SubSegments!K38</f>
        <v>1.9314205454738827E-2</v>
      </c>
      <c r="L148" s="351">
        <f>SubSegments!L38</f>
        <v>837163714.38311017</v>
      </c>
      <c r="M148" s="363">
        <f>SubSegments!M38</f>
        <v>199752060.94976008</v>
      </c>
      <c r="N148" s="357">
        <f>SubSegments!N38</f>
        <v>0.31337999528847149</v>
      </c>
      <c r="O148" s="286">
        <f>SubSegments!O38</f>
        <v>157000356.72753128</v>
      </c>
      <c r="P148" s="283">
        <f>SubSegments!P38</f>
        <v>37678699.146486476</v>
      </c>
      <c r="Q148" s="357">
        <f>SubSegments!Q38</f>
        <v>0.31577418475681684</v>
      </c>
    </row>
    <row r="149" spans="2:17" x14ac:dyDescent="0.25">
      <c r="B149" s="494"/>
      <c r="C149" s="49" t="s">
        <v>138</v>
      </c>
      <c r="D149" s="282">
        <f>SubSegments!D39</f>
        <v>899264444.3269397</v>
      </c>
      <c r="E149" s="283">
        <f>SubSegments!E39</f>
        <v>9663822.7764741182</v>
      </c>
      <c r="F149" s="320">
        <f>SubSegments!F39</f>
        <v>1.0863102545534705E-2</v>
      </c>
      <c r="G149" s="338">
        <f>SubSegments!G39</f>
        <v>21.277678566053417</v>
      </c>
      <c r="H149" s="373">
        <f>SubSegments!H39</f>
        <v>-0.5571294124221069</v>
      </c>
      <c r="I149" s="329">
        <f>SubSegments!I39</f>
        <v>1.7180530988347587</v>
      </c>
      <c r="J149" s="338">
        <f>SubSegments!J39</f>
        <v>6.8954159803484405E-2</v>
      </c>
      <c r="K149" s="345">
        <f>SubSegments!K39</f>
        <v>4.1813233985821346E-2</v>
      </c>
      <c r="L149" s="351">
        <f>SubSegments!L39</f>
        <v>1544984065.2478161</v>
      </c>
      <c r="M149" s="363">
        <f>SubSegments!M39</f>
        <v>77944624.087381124</v>
      </c>
      <c r="N149" s="357">
        <f>SubSegments!N39</f>
        <v>5.3130557979904458E-2</v>
      </c>
      <c r="O149" s="286">
        <f>SubSegments!O39</f>
        <v>428008072.4433738</v>
      </c>
      <c r="P149" s="283">
        <f>SubSegments!P39</f>
        <v>2649495.411872685</v>
      </c>
      <c r="Q149" s="357">
        <f>SubSegments!Q39</f>
        <v>6.2288515030377986E-3</v>
      </c>
    </row>
    <row r="150" spans="2:17" x14ac:dyDescent="0.25">
      <c r="B150" s="494"/>
      <c r="C150" s="49" t="s">
        <v>139</v>
      </c>
      <c r="D150" s="282">
        <f>SubSegments!D40</f>
        <v>42473988.105949827</v>
      </c>
      <c r="E150" s="283">
        <f>SubSegments!E40</f>
        <v>-2251658.1211709529</v>
      </c>
      <c r="F150" s="320">
        <f>SubSegments!F40</f>
        <v>-5.034378060714504E-2</v>
      </c>
      <c r="G150" s="338">
        <f>SubSegments!G40</f>
        <v>1.0049856547071561</v>
      </c>
      <c r="H150" s="373">
        <f>SubSegments!H40</f>
        <v>-9.2783246780747231E-2</v>
      </c>
      <c r="I150" s="329">
        <f>SubSegments!I40</f>
        <v>3.1412866690238808</v>
      </c>
      <c r="J150" s="338">
        <f>SubSegments!J40</f>
        <v>7.6003244534009529E-2</v>
      </c>
      <c r="K150" s="345">
        <f>SubSegments!K40</f>
        <v>2.4794850592537977E-2</v>
      </c>
      <c r="L150" s="351">
        <f>SubSegments!L40</f>
        <v>133422972.61749907</v>
      </c>
      <c r="M150" s="363">
        <f>SubSegments!M40</f>
        <v>-3673809.412092194</v>
      </c>
      <c r="N150" s="357">
        <f>SubSegments!N40</f>
        <v>-2.6797196533024613E-2</v>
      </c>
      <c r="O150" s="286">
        <f>SubSegments!O40</f>
        <v>29308761.635747466</v>
      </c>
      <c r="P150" s="283">
        <f>SubSegments!P40</f>
        <v>-1851177.5481321216</v>
      </c>
      <c r="Q150" s="357">
        <f>SubSegments!Q40</f>
        <v>-5.9408894773768282E-2</v>
      </c>
    </row>
    <row r="151" spans="2:17" x14ac:dyDescent="0.25">
      <c r="B151" s="494"/>
      <c r="C151" s="49" t="s">
        <v>140</v>
      </c>
      <c r="D151" s="282">
        <f>SubSegments!D41</f>
        <v>1498149.0043234192</v>
      </c>
      <c r="E151" s="283">
        <f>SubSegments!E41</f>
        <v>-170410.36345914891</v>
      </c>
      <c r="F151" s="320">
        <f>SubSegments!F41</f>
        <v>-0.10213023686751749</v>
      </c>
      <c r="G151" s="338">
        <f>SubSegments!G41</f>
        <v>3.5448007712464751E-2</v>
      </c>
      <c r="H151" s="373">
        <f>SubSegments!H41</f>
        <v>-5.5059580488464113E-3</v>
      </c>
      <c r="I151" s="329">
        <f>SubSegments!I41</f>
        <v>10.615399211494376</v>
      </c>
      <c r="J151" s="338">
        <f>SubSegments!J41</f>
        <v>-0.4771709140734135</v>
      </c>
      <c r="K151" s="345">
        <f>SubSegments!K41</f>
        <v>-4.3017164522905264E-2</v>
      </c>
      <c r="L151" s="351">
        <f>SubSegments!L41</f>
        <v>15903449.759195909</v>
      </c>
      <c r="M151" s="363">
        <f>SubSegments!M41</f>
        <v>-2605162.0366052836</v>
      </c>
      <c r="N151" s="357">
        <f>SubSegments!N41</f>
        <v>-0.14075404818832943</v>
      </c>
      <c r="O151" s="286">
        <f>SubSegments!O41</f>
        <v>3538607.874757065</v>
      </c>
      <c r="P151" s="283">
        <f>SubSegments!P41</f>
        <v>-466737.70186307281</v>
      </c>
      <c r="Q151" s="357">
        <f>SubSegments!Q41</f>
        <v>-0.11652869719594176</v>
      </c>
    </row>
    <row r="152" spans="2:17" x14ac:dyDescent="0.25">
      <c r="B152" s="494"/>
      <c r="C152" s="49" t="s">
        <v>141</v>
      </c>
      <c r="D152" s="282">
        <f>SubSegments!D42</f>
        <v>4730893.7834792323</v>
      </c>
      <c r="E152" s="283">
        <f>SubSegments!E42</f>
        <v>535712.95861802064</v>
      </c>
      <c r="F152" s="320">
        <f>SubSegments!F42</f>
        <v>0.12769722712387338</v>
      </c>
      <c r="G152" s="338">
        <f>SubSegments!G42</f>
        <v>0.11193863817261548</v>
      </c>
      <c r="H152" s="373">
        <f>SubSegments!H42</f>
        <v>8.9699963722334325E-3</v>
      </c>
      <c r="I152" s="329">
        <f>SubSegments!I42</f>
        <v>4.3386638850181498</v>
      </c>
      <c r="J152" s="338">
        <f>SubSegments!J42</f>
        <v>-0.17877801756092992</v>
      </c>
      <c r="K152" s="345">
        <f>SubSegments!K42</f>
        <v>-3.9575056285474905E-2</v>
      </c>
      <c r="L152" s="351">
        <f>SubSegments!L42</f>
        <v>20525758.002238221</v>
      </c>
      <c r="M152" s="363">
        <f>SubSegments!M42</f>
        <v>1574272.3551139161</v>
      </c>
      <c r="N152" s="357">
        <f>SubSegments!N42</f>
        <v>8.30685458874722E-2</v>
      </c>
      <c r="O152" s="286">
        <f>SubSegments!O42</f>
        <v>4786824.0437927265</v>
      </c>
      <c r="P152" s="283">
        <f>SubSegments!P42</f>
        <v>573088.44160770066</v>
      </c>
      <c r="Q152" s="357">
        <f>SubSegments!Q42</f>
        <v>0.1360048412412318</v>
      </c>
    </row>
    <row r="153" spans="2:17" x14ac:dyDescent="0.25">
      <c r="B153" s="494"/>
      <c r="C153" s="49" t="s">
        <v>142</v>
      </c>
      <c r="D153" s="282">
        <f>SubSegments!D43</f>
        <v>123312287.19321284</v>
      </c>
      <c r="E153" s="283">
        <f>SubSegments!E43</f>
        <v>183592.15713848174</v>
      </c>
      <c r="F153" s="320">
        <f>SubSegments!F43</f>
        <v>1.4910590669761645E-3</v>
      </c>
      <c r="G153" s="338">
        <f>SubSegments!G43</f>
        <v>2.9177170594194322</v>
      </c>
      <c r="H153" s="373">
        <f>SubSegments!H43</f>
        <v>-0.10441596030265687</v>
      </c>
      <c r="I153" s="329">
        <f>SubSegments!I43</f>
        <v>5.869486905314389</v>
      </c>
      <c r="J153" s="338">
        <f>SubSegments!J43</f>
        <v>-0.12844557107568555</v>
      </c>
      <c r="K153" s="345">
        <f>SubSegments!K43</f>
        <v>-2.1414974506847401E-2</v>
      </c>
      <c r="L153" s="351">
        <f>SubSegments!L43</f>
        <v>723779854.94492996</v>
      </c>
      <c r="M153" s="363">
        <f>SubSegments!M43</f>
        <v>-14737743.787469745</v>
      </c>
      <c r="N153" s="357">
        <f>SubSegments!N43</f>
        <v>-1.9955846431778716E-2</v>
      </c>
      <c r="O153" s="286">
        <f>SubSegments!O43</f>
        <v>188522311.67476052</v>
      </c>
      <c r="P153" s="283">
        <f>SubSegments!P43</f>
        <v>506432.93999862671</v>
      </c>
      <c r="Q153" s="357">
        <f>SubSegments!Q43</f>
        <v>2.6935647319078974E-3</v>
      </c>
    </row>
    <row r="154" spans="2:17" ht="15" thickBot="1" x14ac:dyDescent="0.3">
      <c r="B154" s="494"/>
      <c r="C154" s="385" t="s">
        <v>143</v>
      </c>
      <c r="D154" s="389">
        <f>SubSegments!D44</f>
        <v>554409196.18058419</v>
      </c>
      <c r="E154" s="390">
        <f>SubSegments!E44</f>
        <v>52451024.751342356</v>
      </c>
      <c r="F154" s="400">
        <f>SubSegments!F44</f>
        <v>0.10449281979412119</v>
      </c>
      <c r="G154" s="401">
        <f>SubSegments!G44</f>
        <v>13.117988534756</v>
      </c>
      <c r="H154" s="402">
        <f>SubSegments!H44</f>
        <v>0.79767307984773872</v>
      </c>
      <c r="I154" s="403">
        <f>SubSegments!I44</f>
        <v>3.0742621390688383</v>
      </c>
      <c r="J154" s="401">
        <f>SubSegments!J44</f>
        <v>0.18628929808423189</v>
      </c>
      <c r="K154" s="404">
        <f>SubSegments!K44</f>
        <v>6.4505211212692579E-2</v>
      </c>
      <c r="L154" s="405">
        <f>SubSegments!L44</f>
        <v>1704399201.3695579</v>
      </c>
      <c r="M154" s="406">
        <f>SubSegments!M44</f>
        <v>254757634.97161222</v>
      </c>
      <c r="N154" s="407">
        <f>SubSegments!N44</f>
        <v>0.1757383624178433</v>
      </c>
      <c r="O154" s="408">
        <f>SubSegments!O44</f>
        <v>337387333.56924134</v>
      </c>
      <c r="P154" s="390">
        <f>SubSegments!P44</f>
        <v>26900048.952744186</v>
      </c>
      <c r="Q154" s="407">
        <f>SubSegments!Q44</f>
        <v>8.6638166152182908E-2</v>
      </c>
    </row>
    <row r="155" spans="2:17" s="257" customFormat="1" x14ac:dyDescent="0.25">
      <c r="B155" s="494"/>
      <c r="C155" s="386" t="s">
        <v>282</v>
      </c>
      <c r="D155" s="435">
        <f>'RFG vs SS'!E16</f>
        <v>2006420053.6589766</v>
      </c>
      <c r="E155" s="409">
        <f>'RFG vs SS'!F16</f>
        <v>26665382.616526365</v>
      </c>
      <c r="F155" s="414">
        <f>'RFG vs SS'!G16</f>
        <v>1.3469033818460733E-2</v>
      </c>
      <c r="G155" s="415">
        <f>'RFG vs SS'!H16</f>
        <v>47.474312188771606</v>
      </c>
      <c r="H155" s="416">
        <f>'RFG vs SS'!I16</f>
        <v>-1.1177886253684619</v>
      </c>
      <c r="I155" s="417">
        <f>'RFG vs SS'!J16</f>
        <v>1.8674571393514434</v>
      </c>
      <c r="J155" s="415">
        <f>'RFG vs SS'!K16</f>
        <v>2.4188533041181737E-2</v>
      </c>
      <c r="K155" s="418">
        <f>'RFG vs SS'!L16</f>
        <v>1.3122630613017822E-2</v>
      </c>
      <c r="L155" s="419">
        <f>'RFG vs SS'!M16</f>
        <v>3746903453.7433619</v>
      </c>
      <c r="M155" s="420">
        <f>'RFG vs SS'!N16</f>
        <v>97683820.414714336</v>
      </c>
      <c r="N155" s="421">
        <f>'RFG vs SS'!O16</f>
        <v>2.6768413586992494E-2</v>
      </c>
      <c r="O155" s="422">
        <f>'RFG vs SS'!P16</f>
        <v>843349300.82794356</v>
      </c>
      <c r="P155" s="423">
        <f>'RFG vs SS'!Q16</f>
        <v>15847484.515661478</v>
      </c>
      <c r="Q155" s="421">
        <f>'RFG vs SS'!R16</f>
        <v>1.9150996654345668E-2</v>
      </c>
    </row>
    <row r="156" spans="2:17" s="257" customFormat="1" ht="15" thickBot="1" x14ac:dyDescent="0.3">
      <c r="B156" s="495"/>
      <c r="C156" s="258" t="s">
        <v>283</v>
      </c>
      <c r="D156" s="434">
        <f>'RFG vs SS'!E17</f>
        <v>66086336.611859888</v>
      </c>
      <c r="E156" s="410">
        <f>'RFG vs SS'!F17</f>
        <v>2280781.17736765</v>
      </c>
      <c r="F156" s="424">
        <f>'RFG vs SS'!G17</f>
        <v>3.5745808681334618E-2</v>
      </c>
      <c r="G156" s="425">
        <f>'RFG vs SS'!H17</f>
        <v>1.563682225963704</v>
      </c>
      <c r="H156" s="426">
        <f>'RFG vs SS'!I17</f>
        <v>-2.3936255166683296E-3</v>
      </c>
      <c r="I156" s="427">
        <f>'RFG vs SS'!J17</f>
        <v>3.4426562665330471</v>
      </c>
      <c r="J156" s="425">
        <f>'RFG vs SS'!K17</f>
        <v>3.428102417966894E-2</v>
      </c>
      <c r="K156" s="428">
        <f>'RFG vs SS'!L17</f>
        <v>1.00578785321768E-2</v>
      </c>
      <c r="L156" s="429">
        <f>'RFG vs SS'!M17</f>
        <v>227512540.86903179</v>
      </c>
      <c r="M156" s="430">
        <f>'RFG vs SS'!N17</f>
        <v>10039265.401502401</v>
      </c>
      <c r="N156" s="431">
        <f>'RFG vs SS'!O17</f>
        <v>4.6163214215262732E-2</v>
      </c>
      <c r="O156" s="432">
        <f>'RFG vs SS'!P17</f>
        <v>36838780.908002071</v>
      </c>
      <c r="P156" s="433">
        <f>'RFG vs SS'!Q17</f>
        <v>-372819.70915254205</v>
      </c>
      <c r="Q156" s="431">
        <f>'RFG vs SS'!R17</f>
        <v>-1.0018910849555649E-2</v>
      </c>
    </row>
    <row r="157" spans="2:17" x14ac:dyDescent="0.25">
      <c r="B157" s="486" t="s">
        <v>274</v>
      </c>
      <c r="C157" s="44" t="s">
        <v>33</v>
      </c>
      <c r="D157" s="259">
        <f>'Fat Content'!D17</f>
        <v>25175570.053660583</v>
      </c>
      <c r="E157" s="63">
        <f>'Fat Content'!E17</f>
        <v>5609604.4894233309</v>
      </c>
      <c r="F157" s="324">
        <f>'Fat Content'!F17</f>
        <v>0.28670215487226391</v>
      </c>
      <c r="G157" s="342">
        <f>'Fat Content'!G17</f>
        <v>0.59568427362863385</v>
      </c>
      <c r="H157" s="377">
        <f>'Fat Content'!H17</f>
        <v>0.11544731036753125</v>
      </c>
      <c r="I157" s="333">
        <f>'Fat Content'!I17</f>
        <v>3.353576857791698</v>
      </c>
      <c r="J157" s="342">
        <f>'Fat Content'!J17</f>
        <v>0.11696038024245858</v>
      </c>
      <c r="K157" s="310">
        <f>'Fat Content'!K17</f>
        <v>3.6136620156806715E-2</v>
      </c>
      <c r="L157" s="311">
        <f>'Fat Content'!L17</f>
        <v>84428209.113669828</v>
      </c>
      <c r="M157" s="312">
        <f>'Fat Content'!M17</f>
        <v>21100682.569298536</v>
      </c>
      <c r="N157" s="313">
        <f>'Fat Content'!N17</f>
        <v>0.33319922189782758</v>
      </c>
      <c r="O157" s="62">
        <f>'Fat Content'!O17</f>
        <v>14142889.907385565</v>
      </c>
      <c r="P157" s="63">
        <f>'Fat Content'!P17</f>
        <v>2735688.8016354889</v>
      </c>
      <c r="Q157" s="313">
        <f>'Fat Content'!Q17</f>
        <v>0.23982121260722741</v>
      </c>
    </row>
    <row r="158" spans="2:17" x14ac:dyDescent="0.25">
      <c r="B158" s="487"/>
      <c r="C158" s="49" t="s">
        <v>162</v>
      </c>
      <c r="D158" s="58">
        <f>'Fat Content'!D18</f>
        <v>236534891.59413564</v>
      </c>
      <c r="E158" s="278">
        <f>'Fat Content'!E18</f>
        <v>-5266816.3577810526</v>
      </c>
      <c r="F158" s="280">
        <f>'Fat Content'!F18</f>
        <v>-2.1781551513392873E-2</v>
      </c>
      <c r="G158" s="334">
        <f>'Fat Content'!G18</f>
        <v>5.5967000861056233</v>
      </c>
      <c r="H158" s="369">
        <f>'Fat Content'!H18</f>
        <v>-0.33820343587669743</v>
      </c>
      <c r="I158" s="325">
        <f>'Fat Content'!I18</f>
        <v>1.611460184463325</v>
      </c>
      <c r="J158" s="334">
        <f>'Fat Content'!J18</f>
        <v>2.2616124163468143E-2</v>
      </c>
      <c r="K158" s="291">
        <f>'Fat Content'!K18</f>
        <v>1.4234325903071875E-2</v>
      </c>
      <c r="L158" s="295">
        <f>'Fat Content'!L18</f>
        <v>381166560.0402984</v>
      </c>
      <c r="M158" s="281">
        <f>'Fat Content'!M18</f>
        <v>-3018647.4094650745</v>
      </c>
      <c r="N158" s="270">
        <f>'Fat Content'!N18</f>
        <v>-7.8572713132371106E-3</v>
      </c>
      <c r="O158" s="285">
        <f>'Fat Content'!O18</f>
        <v>112665812.79816121</v>
      </c>
      <c r="P158" s="278">
        <f>'Fat Content'!P18</f>
        <v>-2601630.1337267905</v>
      </c>
      <c r="Q158" s="270">
        <f>'Fat Content'!Q18</f>
        <v>-2.2570381259035169E-2</v>
      </c>
    </row>
    <row r="159" spans="2:17" x14ac:dyDescent="0.25">
      <c r="B159" s="487"/>
      <c r="C159" s="49" t="s">
        <v>163</v>
      </c>
      <c r="D159" s="58">
        <f>'Fat Content'!D19</f>
        <v>1850229.1906678169</v>
      </c>
      <c r="E159" s="278">
        <f>'Fat Content'!E19</f>
        <v>-526351.03862094693</v>
      </c>
      <c r="F159" s="280">
        <f>'Fat Content'!F19</f>
        <v>-0.22147412998485952</v>
      </c>
      <c r="G159" s="334">
        <f>'Fat Content'!G19</f>
        <v>4.3778648473113656E-2</v>
      </c>
      <c r="H159" s="369">
        <f>'Fat Content'!H19</f>
        <v>-1.455333971898063E-2</v>
      </c>
      <c r="I159" s="325">
        <f>'Fat Content'!I19</f>
        <v>2.1327448070606452</v>
      </c>
      <c r="J159" s="334">
        <f>'Fat Content'!J19</f>
        <v>0.38707758005918103</v>
      </c>
      <c r="K159" s="291">
        <f>'Fat Content'!K19</f>
        <v>0.2217361786209763</v>
      </c>
      <c r="L159" s="295">
        <f>'Fat Content'!L19</f>
        <v>3946066.698268807</v>
      </c>
      <c r="M159" s="281">
        <f>'Fat Content'!M19</f>
        <v>-202651.52034021309</v>
      </c>
      <c r="N159" s="270">
        <f>'Fat Content'!N19</f>
        <v>-4.8846778610131293E-2</v>
      </c>
      <c r="O159" s="285">
        <f>'Fat Content'!O19</f>
        <v>1047483.7334698077</v>
      </c>
      <c r="P159" s="278">
        <f>'Fat Content'!P19</f>
        <v>-143833.61568042717</v>
      </c>
      <c r="Q159" s="270">
        <f>'Fat Content'!Q19</f>
        <v>-0.12073492909594871</v>
      </c>
    </row>
    <row r="160" spans="2:17" ht="15" thickBot="1" x14ac:dyDescent="0.3">
      <c r="B160" s="490"/>
      <c r="C160" s="52" t="s">
        <v>164</v>
      </c>
      <c r="D160" s="297">
        <f>'Fat Content'!D20</f>
        <v>3962767108.6689057</v>
      </c>
      <c r="E160" s="298">
        <f>'Fat Content'!E20</f>
        <v>152279876.48865414</v>
      </c>
      <c r="F160" s="318">
        <f>'Fat Content'!F20</f>
        <v>3.9963360906348964E-2</v>
      </c>
      <c r="G160" s="335">
        <f>'Fat Content'!G20</f>
        <v>93.763836991792303</v>
      </c>
      <c r="H160" s="370">
        <f>'Fat Content'!H20</f>
        <v>0.23730946522782403</v>
      </c>
      <c r="I160" s="326">
        <f>'Fat Content'!I20</f>
        <v>2.3066607500525569</v>
      </c>
      <c r="J160" s="335">
        <f>'Fat Content'!J20</f>
        <v>6.4564203109370055E-2</v>
      </c>
      <c r="K160" s="343">
        <f>'Fat Content'!K20</f>
        <v>2.8796352769641043E-2</v>
      </c>
      <c r="L160" s="349">
        <f>'Fat Content'!L20</f>
        <v>9140759351.1658211</v>
      </c>
      <c r="M160" s="361">
        <f>'Fat Content'!M20</f>
        <v>597279085.72337723</v>
      </c>
      <c r="N160" s="355">
        <f>'Fat Content'!N20</f>
        <v>6.9910512714509765E-2</v>
      </c>
      <c r="O160" s="299">
        <f>'Fat Content'!O20</f>
        <v>2035849560.1582592</v>
      </c>
      <c r="P160" s="298">
        <f>'Fat Content'!P20</f>
        <v>81074285.208781242</v>
      </c>
      <c r="Q160" s="355">
        <f>'Fat Content'!Q20</f>
        <v>4.1474990116639694E-2</v>
      </c>
    </row>
    <row r="161" spans="2:17" ht="15" thickBot="1" x14ac:dyDescent="0.3">
      <c r="B161" s="486" t="s">
        <v>284</v>
      </c>
      <c r="C161" s="255" t="s">
        <v>284</v>
      </c>
      <c r="D161" s="260">
        <f>Flavors!D47</f>
        <v>2390569638.7596021</v>
      </c>
      <c r="E161" s="261">
        <f>Flavors!E47</f>
        <v>98515846.556634426</v>
      </c>
      <c r="F161" s="274">
        <f>Flavors!F47</f>
        <v>4.2981472289944658E-2</v>
      </c>
      <c r="G161" s="336">
        <f>Flavors!G47</f>
        <v>56.56375350341365</v>
      </c>
      <c r="H161" s="371">
        <f>Flavors!H47</f>
        <v>0.3064249711298217</v>
      </c>
      <c r="I161" s="327">
        <f>Flavors!I47</f>
        <v>2.0904004297182515</v>
      </c>
      <c r="J161" s="336">
        <f>Flavors!J47</f>
        <v>4.6952893297070641E-2</v>
      </c>
      <c r="K161" s="315">
        <f>Flavors!K47</f>
        <v>2.2977293255740844E-2</v>
      </c>
      <c r="L161" s="316">
        <f>Flavors!L47</f>
        <v>4997247800.1344776</v>
      </c>
      <c r="M161" s="273">
        <f>Flavors!M47</f>
        <v>313556125.11249828</v>
      </c>
      <c r="N161" s="275">
        <f>Flavors!N47</f>
        <v>6.694636343905512E-2</v>
      </c>
      <c r="O161" s="303">
        <f>Flavors!O47</f>
        <v>1073422166.7756962</v>
      </c>
      <c r="P161" s="261">
        <f>Flavors!P47</f>
        <v>58048200.529284835</v>
      </c>
      <c r="Q161" s="275">
        <f>Flavors!Q47</f>
        <v>5.7169281918734632E-2</v>
      </c>
    </row>
    <row r="162" spans="2:17" x14ac:dyDescent="0.25">
      <c r="B162" s="487"/>
      <c r="C162" s="379" t="s">
        <v>33</v>
      </c>
      <c r="D162" s="300">
        <f>Flavors!D48</f>
        <v>163083960.76877174</v>
      </c>
      <c r="E162" s="301">
        <f>Flavors!E48</f>
        <v>40971476.563062891</v>
      </c>
      <c r="F162" s="319">
        <f>Flavors!F48</f>
        <v>0.33552242286745193</v>
      </c>
      <c r="G162" s="337">
        <f>Flavors!G48</f>
        <v>3.8587627014587151</v>
      </c>
      <c r="H162" s="372">
        <f>Flavors!H48</f>
        <v>0.86157207477138531</v>
      </c>
      <c r="I162" s="328">
        <f>Flavors!I48</f>
        <v>2.4756590449263571</v>
      </c>
      <c r="J162" s="337">
        <f>Flavors!J48</f>
        <v>2.7673443626087035E-2</v>
      </c>
      <c r="K162" s="344">
        <f>Flavors!K48</f>
        <v>1.130457777667811E-2</v>
      </c>
      <c r="L162" s="350">
        <f>Flavors!L48</f>
        <v>403740282.55962491</v>
      </c>
      <c r="M162" s="362">
        <f>Flavors!M48</f>
        <v>104810679.48504299</v>
      </c>
      <c r="N162" s="356">
        <f>Flavors!N48</f>
        <v>0.3506199399692545</v>
      </c>
      <c r="O162" s="302">
        <f>Flavors!O48</f>
        <v>91869850.177482232</v>
      </c>
      <c r="P162" s="301">
        <f>Flavors!P48</f>
        <v>22184911.462006241</v>
      </c>
      <c r="Q162" s="356">
        <f>Flavors!Q48</f>
        <v>0.31836020625041178</v>
      </c>
    </row>
    <row r="163" spans="2:17" x14ac:dyDescent="0.25">
      <c r="B163" s="487"/>
      <c r="C163" s="49" t="s">
        <v>145</v>
      </c>
      <c r="D163" s="282">
        <f>Flavors!D49</f>
        <v>23622852.515960723</v>
      </c>
      <c r="E163" s="283">
        <f>Flavors!E49</f>
        <v>3774613.738868244</v>
      </c>
      <c r="F163" s="320">
        <f>Flavors!F49</f>
        <v>0.19017373688715661</v>
      </c>
      <c r="G163" s="338">
        <f>Flavors!G49</f>
        <v>0.55894510877064918</v>
      </c>
      <c r="H163" s="373">
        <f>Flavors!H49</f>
        <v>7.1779888884209331E-2</v>
      </c>
      <c r="I163" s="329">
        <f>Flavors!I49</f>
        <v>2.0990123079455567</v>
      </c>
      <c r="J163" s="338">
        <f>Flavors!J49</f>
        <v>-1.9353207835103969E-2</v>
      </c>
      <c r="K163" s="345">
        <f>Flavors!K49</f>
        <v>-9.1359152568020914E-3</v>
      </c>
      <c r="L163" s="351">
        <f>Flavors!L49</f>
        <v>49584658.179784223</v>
      </c>
      <c r="M163" s="363">
        <f>Flavors!M49</f>
        <v>7538833.6054110005</v>
      </c>
      <c r="N163" s="357">
        <f>Flavors!N49</f>
        <v>0.17930041048608408</v>
      </c>
      <c r="O163" s="286">
        <f>Flavors!O49</f>
        <v>12081265.268721716</v>
      </c>
      <c r="P163" s="283">
        <f>Flavors!P49</f>
        <v>1829935.9917016197</v>
      </c>
      <c r="Q163" s="357">
        <f>Flavors!Q49</f>
        <v>0.17850719084828323</v>
      </c>
    </row>
    <row r="164" spans="2:17" x14ac:dyDescent="0.25">
      <c r="B164" s="487"/>
      <c r="C164" s="49" t="s">
        <v>146</v>
      </c>
      <c r="D164" s="282">
        <f>Flavors!D50</f>
        <v>283585662.92852318</v>
      </c>
      <c r="E164" s="283">
        <f>Flavors!E50</f>
        <v>21789479.947535872</v>
      </c>
      <c r="F164" s="320">
        <f>Flavors!F50</f>
        <v>8.3230701454185499E-2</v>
      </c>
      <c r="G164" s="338">
        <f>Flavors!G50</f>
        <v>6.7099779378584339</v>
      </c>
      <c r="H164" s="373">
        <f>Flavors!H50</f>
        <v>0.28431989939512992</v>
      </c>
      <c r="I164" s="329">
        <f>Flavors!I50</f>
        <v>2.288298022305959</v>
      </c>
      <c r="J164" s="338">
        <f>Flavors!J50</f>
        <v>5.3933909620216713E-2</v>
      </c>
      <c r="K164" s="345">
        <f>Flavors!K50</f>
        <v>2.4138370874291958E-2</v>
      </c>
      <c r="L164" s="351">
        <f>Flavors!L50</f>
        <v>648928511.63366389</v>
      </c>
      <c r="M164" s="363">
        <f>Flavors!M50</f>
        <v>63980515.542835951</v>
      </c>
      <c r="N164" s="357">
        <f>Flavors!N50</f>
        <v>0.10937812586830602</v>
      </c>
      <c r="O164" s="286">
        <f>Flavors!O50</f>
        <v>133746742.59152597</v>
      </c>
      <c r="P164" s="283">
        <f>Flavors!P50</f>
        <v>13019412.884187698</v>
      </c>
      <c r="Q164" s="357">
        <f>Flavors!Q50</f>
        <v>0.10784147148577518</v>
      </c>
    </row>
    <row r="165" spans="2:17" x14ac:dyDescent="0.25">
      <c r="B165" s="487"/>
      <c r="C165" s="49" t="s">
        <v>147</v>
      </c>
      <c r="D165" s="282">
        <f>Flavors!D51</f>
        <v>62248125.826705575</v>
      </c>
      <c r="E165" s="283">
        <f>Flavors!E51</f>
        <v>781975.03590239584</v>
      </c>
      <c r="F165" s="320">
        <f>Flavors!F51</f>
        <v>1.272204336601143E-2</v>
      </c>
      <c r="G165" s="338">
        <f>Flavors!G51</f>
        <v>1.4728655414272684</v>
      </c>
      <c r="H165" s="373">
        <f>Flavors!H51</f>
        <v>-3.5790778252555056E-2</v>
      </c>
      <c r="I165" s="329">
        <f>Flavors!I51</f>
        <v>2.1859068781041908</v>
      </c>
      <c r="J165" s="338">
        <f>Flavors!J51</f>
        <v>-7.3509614988753746E-2</v>
      </c>
      <c r="K165" s="345">
        <f>Flavors!K51</f>
        <v>-3.2534778432163021E-2</v>
      </c>
      <c r="L165" s="351">
        <f>Flavors!L51</f>
        <v>136068606.39369082</v>
      </c>
      <c r="M165" s="363">
        <f>Flavors!M51</f>
        <v>-2809028.4699878097</v>
      </c>
      <c r="N165" s="357">
        <f>Flavors!N51</f>
        <v>-2.0226643928269179E-2</v>
      </c>
      <c r="O165" s="286">
        <f>Flavors!O51</f>
        <v>32863736.684170377</v>
      </c>
      <c r="P165" s="283">
        <f>Flavors!P51</f>
        <v>192654.46445019171</v>
      </c>
      <c r="Q165" s="357">
        <f>Flavors!Q51</f>
        <v>5.8967885775729201E-3</v>
      </c>
    </row>
    <row r="166" spans="2:17" x14ac:dyDescent="0.25">
      <c r="B166" s="487"/>
      <c r="C166" s="49" t="s">
        <v>148</v>
      </c>
      <c r="D166" s="282">
        <f>Flavors!D52</f>
        <v>19092229.118318178</v>
      </c>
      <c r="E166" s="283">
        <f>Flavors!E52</f>
        <v>-14092502.392461795</v>
      </c>
      <c r="F166" s="320">
        <f>Flavors!F52</f>
        <v>-0.42466826612365033</v>
      </c>
      <c r="G166" s="338">
        <f>Flavors!G52</f>
        <v>0.4517451088517922</v>
      </c>
      <c r="H166" s="373">
        <f>Flavors!H52</f>
        <v>-0.36275773973242764</v>
      </c>
      <c r="I166" s="329">
        <f>Flavors!I52</f>
        <v>2.3280252407014874</v>
      </c>
      <c r="J166" s="338">
        <f>Flavors!J52</f>
        <v>6.1187626429276776E-2</v>
      </c>
      <c r="K166" s="345">
        <f>Flavors!K52</f>
        <v>2.6992505349317505E-2</v>
      </c>
      <c r="L166" s="351">
        <f>Flavors!L52</f>
        <v>44447191.288700625</v>
      </c>
      <c r="M166" s="363">
        <f>Flavors!M52</f>
        <v>-30777206.319459707</v>
      </c>
      <c r="N166" s="357">
        <f>Flavors!N52</f>
        <v>-0.4091386212193609</v>
      </c>
      <c r="O166" s="286">
        <f>Flavors!O52</f>
        <v>10362693.997087624</v>
      </c>
      <c r="P166" s="283">
        <f>Flavors!P52</f>
        <v>-7101035.5783848315</v>
      </c>
      <c r="Q166" s="357">
        <f>Flavors!Q52</f>
        <v>-0.40661621263067016</v>
      </c>
    </row>
    <row r="167" spans="2:17" x14ac:dyDescent="0.25">
      <c r="B167" s="487"/>
      <c r="C167" s="49" t="s">
        <v>149</v>
      </c>
      <c r="D167" s="282">
        <f>Flavors!D53</f>
        <v>39386628.830598406</v>
      </c>
      <c r="E167" s="283">
        <f>Flavors!E53</f>
        <v>1226845.619851701</v>
      </c>
      <c r="F167" s="320">
        <f>Flavors!F53</f>
        <v>3.2150225096304844E-2</v>
      </c>
      <c r="G167" s="338">
        <f>Flavors!G53</f>
        <v>0.93193502016547991</v>
      </c>
      <c r="H167" s="373">
        <f>Flavors!H53</f>
        <v>-4.6780157547540169E-3</v>
      </c>
      <c r="I167" s="329">
        <f>Flavors!I53</f>
        <v>2.1110861661696303</v>
      </c>
      <c r="J167" s="338">
        <f>Flavors!J53</f>
        <v>-5.8318277817440478E-2</v>
      </c>
      <c r="K167" s="345">
        <f>Flavors!K53</f>
        <v>-2.6882160207185434E-2</v>
      </c>
      <c r="L167" s="351">
        <f>Flavors!L53</f>
        <v>83148567.256334215</v>
      </c>
      <c r="M167" s="363">
        <f>Flavors!M53</f>
        <v>364563.97735710442</v>
      </c>
      <c r="N167" s="357">
        <f>Flavors!N53</f>
        <v>4.4037973873834752E-3</v>
      </c>
      <c r="O167" s="286">
        <f>Flavors!O53</f>
        <v>20195177.277178872</v>
      </c>
      <c r="P167" s="283">
        <f>Flavors!P53</f>
        <v>569886.72633385658</v>
      </c>
      <c r="Q167" s="357">
        <f>Flavors!Q53</f>
        <v>2.9038384163403822E-2</v>
      </c>
    </row>
    <row r="168" spans="2:17" x14ac:dyDescent="0.25">
      <c r="B168" s="487"/>
      <c r="C168" s="49" t="s">
        <v>150</v>
      </c>
      <c r="D168" s="282">
        <f>Flavors!D54</f>
        <v>317353915.07029009</v>
      </c>
      <c r="E168" s="283">
        <f>Flavors!E54</f>
        <v>-11843503.053005099</v>
      </c>
      <c r="F168" s="320">
        <f>Flavors!F54</f>
        <v>-3.5976901400148045E-2</v>
      </c>
      <c r="G168" s="338">
        <f>Flavors!G54</f>
        <v>7.5089754066705519</v>
      </c>
      <c r="H168" s="373">
        <f>Flavors!H54</f>
        <v>-0.57101266618434909</v>
      </c>
      <c r="I168" s="329">
        <f>Flavors!I54</f>
        <v>1.9385221534960069</v>
      </c>
      <c r="J168" s="338">
        <f>Flavors!J54</f>
        <v>-8.1801572679895962E-4</v>
      </c>
      <c r="K168" s="345">
        <f>Flavors!K54</f>
        <v>-4.2180105366805293E-4</v>
      </c>
      <c r="L168" s="351">
        <f>Flavors!L54</f>
        <v>615197594.86244762</v>
      </c>
      <c r="M168" s="363">
        <f>Flavors!M54</f>
        <v>-23228181.708494425</v>
      </c>
      <c r="N168" s="357">
        <f>Flavors!N54</f>
        <v>-3.6383527358897771E-2</v>
      </c>
      <c r="O168" s="286">
        <f>Flavors!O54</f>
        <v>133935978.50293334</v>
      </c>
      <c r="P168" s="283">
        <f>Flavors!P54</f>
        <v>-6040705.2247074395</v>
      </c>
      <c r="Q168" s="357">
        <f>Flavors!Q54</f>
        <v>-4.3155081716760225E-2</v>
      </c>
    </row>
    <row r="169" spans="2:17" x14ac:dyDescent="0.25">
      <c r="B169" s="487"/>
      <c r="C169" s="49" t="s">
        <v>151</v>
      </c>
      <c r="D169" s="282">
        <f>Flavors!D55</f>
        <v>9277130.4902993161</v>
      </c>
      <c r="E169" s="283">
        <f>Flavors!E55</f>
        <v>619978.02093587257</v>
      </c>
      <c r="F169" s="320">
        <f>Flavors!F55</f>
        <v>7.1614543365141781E-2</v>
      </c>
      <c r="G169" s="338">
        <f>Flavors!G55</f>
        <v>0.21950806776939194</v>
      </c>
      <c r="H169" s="373">
        <f>Flavors!H55</f>
        <v>7.0225352396545981E-3</v>
      </c>
      <c r="I169" s="329">
        <f>Flavors!I55</f>
        <v>1.965688131538734</v>
      </c>
      <c r="J169" s="338">
        <f>Flavors!J55</f>
        <v>3.3322914771443557E-2</v>
      </c>
      <c r="K169" s="345">
        <f>Flavors!K55</f>
        <v>1.7244625644416443E-2</v>
      </c>
      <c r="L169" s="351">
        <f>Flavors!L55</f>
        <v>18235945.299517483</v>
      </c>
      <c r="M169" s="363">
        <f>Flavors!M55</f>
        <v>1507164.9914685078</v>
      </c>
      <c r="N169" s="357">
        <f>Flavors!N55</f>
        <v>9.0094135000585926E-2</v>
      </c>
      <c r="O169" s="286">
        <f>Flavors!O55</f>
        <v>4611843.3417083863</v>
      </c>
      <c r="P169" s="283">
        <f>Flavors!P55</f>
        <v>295144.95485207997</v>
      </c>
      <c r="Q169" s="357">
        <f>Flavors!Q55</f>
        <v>6.8372846189752728E-2</v>
      </c>
    </row>
    <row r="170" spans="2:17" x14ac:dyDescent="0.25">
      <c r="B170" s="487"/>
      <c r="C170" s="49" t="s">
        <v>152</v>
      </c>
      <c r="D170" s="282">
        <f>Flavors!D56</f>
        <v>6452984.4466320593</v>
      </c>
      <c r="E170" s="283">
        <f>Flavors!E56</f>
        <v>-623965.01910298131</v>
      </c>
      <c r="F170" s="320">
        <f>Flavors!F56</f>
        <v>-8.8168641322659752E-2</v>
      </c>
      <c r="G170" s="338">
        <f>Flavors!G56</f>
        <v>0.15268537493433934</v>
      </c>
      <c r="H170" s="373">
        <f>Flavors!H56</f>
        <v>-2.1014855162603874E-2</v>
      </c>
      <c r="I170" s="329">
        <f>Flavors!I56</f>
        <v>2.0544546275924627</v>
      </c>
      <c r="J170" s="338">
        <f>Flavors!J56</f>
        <v>-2.9939804844091089E-2</v>
      </c>
      <c r="K170" s="345">
        <f>Flavors!K56</f>
        <v>-1.436379045068401E-2</v>
      </c>
      <c r="L170" s="351">
        <f>Flavors!L56</f>
        <v>13257363.758165421</v>
      </c>
      <c r="M170" s="363">
        <f>Flavors!M56</f>
        <v>-1493790.3068475425</v>
      </c>
      <c r="N170" s="357">
        <f>Flavors!N56</f>
        <v>-0.10126599588506364</v>
      </c>
      <c r="O170" s="286">
        <f>Flavors!O56</f>
        <v>3226492.2233160296</v>
      </c>
      <c r="P170" s="283">
        <f>Flavors!P56</f>
        <v>-311982.50955149066</v>
      </c>
      <c r="Q170" s="357">
        <f>Flavors!Q56</f>
        <v>-8.8168641322659752E-2</v>
      </c>
    </row>
    <row r="171" spans="2:17" x14ac:dyDescent="0.25">
      <c r="B171" s="487"/>
      <c r="C171" s="49" t="s">
        <v>153</v>
      </c>
      <c r="D171" s="282">
        <f>Flavors!D57</f>
        <v>504291.59177698928</v>
      </c>
      <c r="E171" s="283">
        <f>Flavors!E57</f>
        <v>262867.72403379244</v>
      </c>
      <c r="F171" s="320">
        <f>Flavors!F57</f>
        <v>1.0888224370318078</v>
      </c>
      <c r="G171" s="338">
        <f>Flavors!G57</f>
        <v>1.1932145723191871E-2</v>
      </c>
      <c r="H171" s="373">
        <f>Flavors!H57</f>
        <v>6.0065161025581876E-3</v>
      </c>
      <c r="I171" s="329">
        <f>Flavors!I57</f>
        <v>2.8833731941730036</v>
      </c>
      <c r="J171" s="338">
        <f>Flavors!J57</f>
        <v>0.40821736255407881</v>
      </c>
      <c r="K171" s="345">
        <f>Flavors!K57</f>
        <v>0.16492592399205674</v>
      </c>
      <c r="L171" s="351">
        <f>Flavors!L57</f>
        <v>1454060.857776606</v>
      </c>
      <c r="M171" s="363">
        <f>Flavors!M57</f>
        <v>856499.16364003625</v>
      </c>
      <c r="N171" s="357">
        <f>Flavors!N57</f>
        <v>1.4333234075146184</v>
      </c>
      <c r="O171" s="286">
        <f>Flavors!O57</f>
        <v>317663.99482015072</v>
      </c>
      <c r="P171" s="283">
        <f>Flavors!P57</f>
        <v>165585.59672259726</v>
      </c>
      <c r="Q171" s="357">
        <f>Flavors!Q57</f>
        <v>1.0888173389121272</v>
      </c>
    </row>
    <row r="172" spans="2:17" x14ac:dyDescent="0.25">
      <c r="B172" s="487"/>
      <c r="C172" s="49" t="s">
        <v>154</v>
      </c>
      <c r="D172" s="282">
        <f>Flavors!D58</f>
        <v>53578069.792006671</v>
      </c>
      <c r="E172" s="283">
        <f>Flavors!E58</f>
        <v>372441.54967517406</v>
      </c>
      <c r="F172" s="320">
        <f>Flavors!F58</f>
        <v>7.0000404464513376E-3</v>
      </c>
      <c r="G172" s="338">
        <f>Flavors!G58</f>
        <v>1.2677215855867048</v>
      </c>
      <c r="H172" s="373">
        <f>Flavors!H58</f>
        <v>-3.8184287119072291E-2</v>
      </c>
      <c r="I172" s="329">
        <f>Flavors!I58</f>
        <v>2.1982366364044648</v>
      </c>
      <c r="J172" s="338">
        <f>Flavors!J58</f>
        <v>8.6487614103733179E-2</v>
      </c>
      <c r="K172" s="345">
        <f>Flavors!K58</f>
        <v>4.0955441764336985E-2</v>
      </c>
      <c r="L172" s="351">
        <f>Flavors!L58</f>
        <v>117777275.9246244</v>
      </c>
      <c r="M172" s="363">
        <f>Flavors!M58</f>
        <v>5420342.5029846728</v>
      </c>
      <c r="N172" s="357">
        <f>Flavors!N58</f>
        <v>4.824217195964095E-2</v>
      </c>
      <c r="O172" s="286">
        <f>Flavors!O58</f>
        <v>27939727.808824789</v>
      </c>
      <c r="P172" s="283">
        <f>Flavors!P58</f>
        <v>903484.61484443024</v>
      </c>
      <c r="Q172" s="357">
        <f>Flavors!Q58</f>
        <v>3.3417535430573131E-2</v>
      </c>
    </row>
    <row r="173" spans="2:17" x14ac:dyDescent="0.25">
      <c r="B173" s="487"/>
      <c r="C173" s="49" t="s">
        <v>155</v>
      </c>
      <c r="D173" s="282">
        <f>Flavors!D59</f>
        <v>1773510034.9210198</v>
      </c>
      <c r="E173" s="283">
        <f>Flavors!E59</f>
        <v>52798491.989123583</v>
      </c>
      <c r="F173" s="320">
        <f>Flavors!F59</f>
        <v>3.0684104030104298E-2</v>
      </c>
      <c r="G173" s="338">
        <f>Flavors!G59</f>
        <v>41.963380955157781</v>
      </c>
      <c r="H173" s="373">
        <f>Flavors!H59</f>
        <v>-0.27063419287787838</v>
      </c>
      <c r="I173" s="329">
        <f>Flavors!I59</f>
        <v>2.5243633767706175</v>
      </c>
      <c r="J173" s="338">
        <f>Flavors!J59</f>
        <v>9.9452342199451316E-2</v>
      </c>
      <c r="K173" s="345">
        <f>Flavors!K59</f>
        <v>4.1012779760408402E-2</v>
      </c>
      <c r="L173" s="351">
        <f>Flavors!L59</f>
        <v>4476983780.4898014</v>
      </c>
      <c r="M173" s="363">
        <f>Flavors!M59</f>
        <v>304411372.72026968</v>
      </c>
      <c r="N173" s="357">
        <f>Flavors!N59</f>
        <v>7.2955324191244939E-2</v>
      </c>
      <c r="O173" s="286">
        <f>Flavors!O59</f>
        <v>1057419843.1374092</v>
      </c>
      <c r="P173" s="283">
        <f>Flavors!P59</f>
        <v>22823655.267274261</v>
      </c>
      <c r="Q173" s="357">
        <f>Flavors!Q59</f>
        <v>2.2060447868322459E-2</v>
      </c>
    </row>
    <row r="174" spans="2:17" x14ac:dyDescent="0.25">
      <c r="B174" s="487"/>
      <c r="C174" s="49" t="s">
        <v>156</v>
      </c>
      <c r="D174" s="282">
        <f>Flavors!D60</f>
        <v>58652883.474837877</v>
      </c>
      <c r="E174" s="283">
        <f>Flavors!E60</f>
        <v>-1591330.6764029935</v>
      </c>
      <c r="F174" s="320">
        <f>Flavors!F60</f>
        <v>-2.6414664027453603E-2</v>
      </c>
      <c r="G174" s="338">
        <f>Flavors!G60</f>
        <v>1.3877977823129197</v>
      </c>
      <c r="H174" s="373">
        <f>Flavors!H60</f>
        <v>-9.0866705931123892E-2</v>
      </c>
      <c r="I174" s="329">
        <f>Flavors!I60</f>
        <v>2.3386783825782826</v>
      </c>
      <c r="J174" s="338">
        <f>Flavors!J60</f>
        <v>0.14072751464576427</v>
      </c>
      <c r="K174" s="345">
        <f>Flavors!K60</f>
        <v>6.4026688084314762E-2</v>
      </c>
      <c r="L174" s="351">
        <f>Flavors!L60</f>
        <v>137170230.65848634</v>
      </c>
      <c r="M174" s="363">
        <f>Flavors!M60</f>
        <v>4756407.8768539727</v>
      </c>
      <c r="N174" s="357">
        <f>Flavors!N60</f>
        <v>3.5920780602323586E-2</v>
      </c>
      <c r="O174" s="286">
        <f>Flavors!O60</f>
        <v>31722772.618925903</v>
      </c>
      <c r="P174" s="283">
        <f>Flavors!P60</f>
        <v>997325.24861125275</v>
      </c>
      <c r="Q174" s="357">
        <f>Flavors!Q60</f>
        <v>3.245925882188512E-2</v>
      </c>
    </row>
    <row r="175" spans="2:17" x14ac:dyDescent="0.25">
      <c r="B175" s="487"/>
      <c r="C175" s="49" t="s">
        <v>157</v>
      </c>
      <c r="D175" s="282">
        <f>Flavors!D61</f>
        <v>2256326.6501910253</v>
      </c>
      <c r="E175" s="283">
        <f>Flavors!E61</f>
        <v>-2389209.6607476869</v>
      </c>
      <c r="F175" s="320">
        <f>Flavors!F61</f>
        <v>-0.51430222493835276</v>
      </c>
      <c r="G175" s="338">
        <f>Flavors!G61</f>
        <v>5.3387402899841827E-2</v>
      </c>
      <c r="H175" s="373">
        <f>Flavors!H61</f>
        <v>-6.0634991924472206E-2</v>
      </c>
      <c r="I175" s="329">
        <f>Flavors!I61</f>
        <v>2.1169642408947369</v>
      </c>
      <c r="J175" s="338">
        <f>Flavors!J61</f>
        <v>-2.0871255855290372E-3</v>
      </c>
      <c r="K175" s="345">
        <f>Flavors!K61</f>
        <v>-9.849339277677551E-4</v>
      </c>
      <c r="L175" s="351">
        <f>Flavors!L61</f>
        <v>4776562.8342322083</v>
      </c>
      <c r="M175" s="363">
        <f>Flavors!M61</f>
        <v>-5067567.233496164</v>
      </c>
      <c r="N175" s="357">
        <f>Flavors!N61</f>
        <v>-0.51478060515565227</v>
      </c>
      <c r="O175" s="286">
        <f>Flavors!O61</f>
        <v>1128163.3250955127</v>
      </c>
      <c r="P175" s="283">
        <f>Flavors!P61</f>
        <v>-1194604.8303738434</v>
      </c>
      <c r="Q175" s="357">
        <f>Flavors!Q61</f>
        <v>-0.51430222493835276</v>
      </c>
    </row>
    <row r="176" spans="2:17" x14ac:dyDescent="0.25">
      <c r="B176" s="487"/>
      <c r="C176" s="49" t="s">
        <v>158</v>
      </c>
      <c r="D176" s="282">
        <f>Flavors!D62</f>
        <v>407557555.90483159</v>
      </c>
      <c r="E176" s="283">
        <f>Flavors!E62</f>
        <v>35829085.815843403</v>
      </c>
      <c r="F176" s="320">
        <f>Flavors!F62</f>
        <v>9.638510014383958E-2</v>
      </c>
      <c r="G176" s="338">
        <f>Flavors!G62</f>
        <v>9.6433020636103102</v>
      </c>
      <c r="H176" s="373">
        <f>Flavors!H62</f>
        <v>0.51941032174162771</v>
      </c>
      <c r="I176" s="329">
        <f>Flavors!I62</f>
        <v>2.1649250463778134</v>
      </c>
      <c r="J176" s="338">
        <f>Flavors!J62</f>
        <v>6.9912966241040486E-2</v>
      </c>
      <c r="K176" s="345">
        <f>Flavors!K62</f>
        <v>3.3371151843895913E-2</v>
      </c>
      <c r="L176" s="351">
        <f>Flavors!L62</f>
        <v>882331560.61889577</v>
      </c>
      <c r="M176" s="363">
        <f>Flavors!M62</f>
        <v>103555925.25170445</v>
      </c>
      <c r="N176" s="357">
        <f>Flavors!N62</f>
        <v>0.13297273380012464</v>
      </c>
      <c r="O176" s="286">
        <f>Flavors!O62</f>
        <v>186237525.20725799</v>
      </c>
      <c r="P176" s="283">
        <f>Flavors!P62</f>
        <v>19497335.060290337</v>
      </c>
      <c r="Q176" s="357">
        <f>Flavors!Q62</f>
        <v>0.11693242668792121</v>
      </c>
    </row>
    <row r="177" spans="2:17" x14ac:dyDescent="0.25">
      <c r="B177" s="487"/>
      <c r="C177" s="49" t="s">
        <v>159</v>
      </c>
      <c r="D177" s="282">
        <f>Flavors!D63</f>
        <v>2361987.6678944794</v>
      </c>
      <c r="E177" s="283">
        <f>Flavors!E63</f>
        <v>-1577222.0740239839</v>
      </c>
      <c r="F177" s="320">
        <f>Flavors!F63</f>
        <v>-0.40039047863845134</v>
      </c>
      <c r="G177" s="338">
        <f>Flavors!G63</f>
        <v>5.5887469688692647E-2</v>
      </c>
      <c r="H177" s="373">
        <f>Flavors!H63</f>
        <v>-4.0798488277278104E-2</v>
      </c>
      <c r="I177" s="329">
        <f>Flavors!I63</f>
        <v>2.0484748707727714</v>
      </c>
      <c r="J177" s="338">
        <f>Flavors!J63</f>
        <v>-3.7614839101506092E-2</v>
      </c>
      <c r="K177" s="345">
        <f>Flavors!K63</f>
        <v>-1.8031266308184336E-2</v>
      </c>
      <c r="L177" s="351">
        <f>Flavors!L63</f>
        <v>4838472.382757023</v>
      </c>
      <c r="M177" s="363">
        <f>Flavors!M63</f>
        <v>-3379072.5248955907</v>
      </c>
      <c r="N177" s="357">
        <f>Flavors!N63</f>
        <v>-0.41120219759904436</v>
      </c>
      <c r="O177" s="286">
        <f>Flavors!O63</f>
        <v>1180993.8339472397</v>
      </c>
      <c r="P177" s="283">
        <f>Flavors!P63</f>
        <v>-788611.03701199195</v>
      </c>
      <c r="Q177" s="357">
        <f>Flavors!Q63</f>
        <v>-0.40039047863845134</v>
      </c>
    </row>
    <row r="178" spans="2:17" x14ac:dyDescent="0.25">
      <c r="B178" s="487"/>
      <c r="C178" s="49" t="s">
        <v>160</v>
      </c>
      <c r="D178" s="282">
        <f>Flavors!D64</f>
        <v>974943660.43687642</v>
      </c>
      <c r="E178" s="283">
        <f>Flavors!E64</f>
        <v>13746164.074892163</v>
      </c>
      <c r="F178" s="320">
        <f>Flavors!F64</f>
        <v>1.4301081855622517E-2</v>
      </c>
      <c r="G178" s="338">
        <f>Flavors!G64</f>
        <v>23.068339861155945</v>
      </c>
      <c r="H178" s="373">
        <f>Flavors!H64</f>
        <v>-0.52377805561954816</v>
      </c>
      <c r="I178" s="329">
        <f>Flavors!I64</f>
        <v>1.9557601225758419</v>
      </c>
      <c r="J178" s="338">
        <f>Flavors!J64</f>
        <v>2.4801964723665249E-2</v>
      </c>
      <c r="K178" s="345">
        <f>Flavors!K64</f>
        <v>1.2844382268361897E-2</v>
      </c>
      <c r="L178" s="351">
        <f>Flavors!L64</f>
        <v>1906755932.8405654</v>
      </c>
      <c r="M178" s="363">
        <f>Flavors!M64</f>
        <v>50723785.933304071</v>
      </c>
      <c r="N178" s="357">
        <f>Flavors!N64</f>
        <v>2.7329152686189191E-2</v>
      </c>
      <c r="O178" s="286">
        <f>Flavors!O64</f>
        <v>399730343.89235401</v>
      </c>
      <c r="P178" s="283">
        <f>Flavors!P64</f>
        <v>7302405.9707255363</v>
      </c>
      <c r="Q178" s="357">
        <f>Flavors!Q64</f>
        <v>1.8608272411491496E-2</v>
      </c>
    </row>
    <row r="179" spans="2:17" ht="15" thickBot="1" x14ac:dyDescent="0.3">
      <c r="B179" s="487"/>
      <c r="C179" s="52" t="s">
        <v>161</v>
      </c>
      <c r="D179" s="304">
        <f>Flavors!D65</f>
        <v>28859499.071796276</v>
      </c>
      <c r="E179" s="305">
        <f>Flavors!E65</f>
        <v>12040626.37767525</v>
      </c>
      <c r="F179" s="321">
        <f>Flavors!F65</f>
        <v>0.71589972744629948</v>
      </c>
      <c r="G179" s="339">
        <f>Flavors!G65</f>
        <v>0.6828504659567608</v>
      </c>
      <c r="H179" s="374">
        <f>Flavors!H65</f>
        <v>0.27003954070076358</v>
      </c>
      <c r="I179" s="330">
        <f>Flavors!I65</f>
        <v>2.2732060946620471</v>
      </c>
      <c r="J179" s="339">
        <f>Flavors!J65</f>
        <v>0.39339138419908948</v>
      </c>
      <c r="K179" s="346">
        <f>Flavors!K65</f>
        <v>0.20927136169830574</v>
      </c>
      <c r="L179" s="352">
        <f>Flavors!L65</f>
        <v>65603589.178900987</v>
      </c>
      <c r="M179" s="364">
        <f>Flavors!M65</f>
        <v>33987224.875088528</v>
      </c>
      <c r="N179" s="358">
        <f>Flavors!N65</f>
        <v>1.0749883999467382</v>
      </c>
      <c r="O179" s="306">
        <f>Flavors!O65</f>
        <v>15134932.714516405</v>
      </c>
      <c r="P179" s="305">
        <f>Flavors!P65</f>
        <v>6719711.1990388483</v>
      </c>
      <c r="Q179" s="358">
        <f>Flavors!Q65</f>
        <v>0.79851863515175814</v>
      </c>
    </row>
    <row r="180" spans="2:17" x14ac:dyDescent="0.25">
      <c r="B180" s="486" t="s">
        <v>275</v>
      </c>
      <c r="C180" s="55" t="s">
        <v>276</v>
      </c>
      <c r="D180" s="307">
        <f>'NB vs PL'!D13</f>
        <v>2745022820.7295117</v>
      </c>
      <c r="E180" s="54">
        <f>'NB vs PL'!E13</f>
        <v>87621470.986537457</v>
      </c>
      <c r="F180" s="322">
        <f>'NB vs PL'!F13</f>
        <v>3.2972614767058907E-2</v>
      </c>
      <c r="G180" s="340">
        <f>'NB vs PL'!G13</f>
        <v>64.950542195271012</v>
      </c>
      <c r="H180" s="375">
        <f>'NB vs PL'!H13</f>
        <v>-0.27406173120895971</v>
      </c>
      <c r="I180" s="331">
        <f>'NB vs PL'!I13</f>
        <v>2.375362141699692</v>
      </c>
      <c r="J180" s="340">
        <f>'NB vs PL'!J13</f>
        <v>4.5775184971181826E-2</v>
      </c>
      <c r="K180" s="347">
        <f>'NB vs PL'!K13</f>
        <v>1.9649485433016381E-2</v>
      </c>
      <c r="L180" s="353">
        <f>'NB vs PL'!L13</f>
        <v>6520423286.4625826</v>
      </c>
      <c r="M180" s="365">
        <f>'NB vs PL'!M13</f>
        <v>329775763.30861187</v>
      </c>
      <c r="N180" s="359">
        <f>'NB vs PL'!N13</f>
        <v>5.3269995113629058E-2</v>
      </c>
      <c r="O180" s="53">
        <f>'NB vs PL'!O13</f>
        <v>1345463243.1493702</v>
      </c>
      <c r="P180" s="54">
        <f>'NB vs PL'!P13</f>
        <v>46628415.60101819</v>
      </c>
      <c r="Q180" s="359">
        <f>'NB vs PL'!Q13</f>
        <v>3.5900188855447324E-2</v>
      </c>
    </row>
    <row r="181" spans="2:17" ht="15" thickBot="1" x14ac:dyDescent="0.3">
      <c r="B181" s="490"/>
      <c r="C181" s="56" t="s">
        <v>144</v>
      </c>
      <c r="D181" s="308">
        <f>'NB vs PL'!D14</f>
        <v>1478888517.8761923</v>
      </c>
      <c r="E181" s="48">
        <f>'NB vs PL'!E14</f>
        <v>64546660.744733334</v>
      </c>
      <c r="F181" s="323">
        <f>'NB vs PL'!F14</f>
        <v>4.5637241392010863E-2</v>
      </c>
      <c r="G181" s="341">
        <f>'NB vs PL'!G14</f>
        <v>34.99228143279776</v>
      </c>
      <c r="H181" s="376">
        <f>'NB vs PL'!H14</f>
        <v>0.27795893989919307</v>
      </c>
      <c r="I181" s="332">
        <f>'NB vs PL'!I14</f>
        <v>2.0807002763220792</v>
      </c>
      <c r="J181" s="341">
        <f>'NB vs PL'!J14</f>
        <v>0.10321383292440367</v>
      </c>
      <c r="K181" s="348">
        <f>'NB vs PL'!K14</f>
        <v>5.2194457903369407E-2</v>
      </c>
      <c r="L181" s="354">
        <f>'NB vs PL'!L14</f>
        <v>3077123747.7945433</v>
      </c>
      <c r="M181" s="366">
        <f>'NB vs PL'!M14</f>
        <v>280281898.9871912</v>
      </c>
      <c r="N181" s="360">
        <f>'NB vs PL'!N14</f>
        <v>0.10021371037004144</v>
      </c>
      <c r="O181" s="47">
        <f>'NB vs PL'!O14</f>
        <v>815558619.33372116</v>
      </c>
      <c r="P181" s="48">
        <f>'NB vs PL'!P14</f>
        <v>33361238.170980096</v>
      </c>
      <c r="Q181" s="360">
        <f>'NB vs PL'!Q14</f>
        <v>4.2650664620467557E-2</v>
      </c>
    </row>
    <row r="182" spans="2:17" x14ac:dyDescent="0.25">
      <c r="B182" s="487" t="s">
        <v>457</v>
      </c>
      <c r="C182" s="44" t="s">
        <v>39</v>
      </c>
      <c r="D182" s="259">
        <f>Size!D23</f>
        <v>135999985.1456897</v>
      </c>
      <c r="E182" s="63">
        <f>Size!E23</f>
        <v>31533418.841837674</v>
      </c>
      <c r="F182" s="324">
        <f>Size!F23</f>
        <v>0.30185177858837059</v>
      </c>
      <c r="G182" s="342">
        <f>Size!G23</f>
        <v>3.2179232562495912</v>
      </c>
      <c r="H182" s="377">
        <f>Size!H23</f>
        <v>0.65384297105400169</v>
      </c>
      <c r="I182" s="333">
        <f>Size!I23</f>
        <v>3.2764273259609591</v>
      </c>
      <c r="J182" s="342">
        <f>Size!J23</f>
        <v>6.5314563636857947E-2</v>
      </c>
      <c r="K182" s="310">
        <f>Size!K23</f>
        <v>2.0340165067758428E-2</v>
      </c>
      <c r="L182" s="311">
        <f>Size!L23</f>
        <v>445594067.66162223</v>
      </c>
      <c r="M182" s="312">
        <f>Size!M23</f>
        <v>110140143.36714607</v>
      </c>
      <c r="N182" s="313">
        <f>Size!N23</f>
        <v>0.3283316586586128</v>
      </c>
      <c r="O182" s="62">
        <f>Size!O23</f>
        <v>89923305.985024929</v>
      </c>
      <c r="P182" s="63">
        <f>Size!P23</f>
        <v>20947197.347462386</v>
      </c>
      <c r="Q182" s="313">
        <f>Size!Q23</f>
        <v>0.30368772262190363</v>
      </c>
    </row>
    <row r="183" spans="2:17" x14ac:dyDescent="0.25">
      <c r="B183" s="487"/>
      <c r="C183" s="49" t="s">
        <v>173</v>
      </c>
      <c r="D183" s="58">
        <f>Size!D24</f>
        <v>2387296018.0965891</v>
      </c>
      <c r="E183" s="278">
        <f>Size!E24</f>
        <v>20731099.57632637</v>
      </c>
      <c r="F183" s="280">
        <f>Size!F24</f>
        <v>8.7599961505762797E-3</v>
      </c>
      <c r="G183" s="334">
        <f>Size!G24</f>
        <v>56.486295700367812</v>
      </c>
      <c r="H183" s="369">
        <f>Size!H24</f>
        <v>-1.5998716343918318</v>
      </c>
      <c r="I183" s="325">
        <f>Size!I24</f>
        <v>2.1018753449792609</v>
      </c>
      <c r="J183" s="334">
        <f>Size!J24</f>
        <v>4.4478379668633661E-2</v>
      </c>
      <c r="K183" s="291">
        <f>Size!K24</f>
        <v>2.1618764107547074E-2</v>
      </c>
      <c r="L183" s="295">
        <f>Size!L24</f>
        <v>5017798641.6043844</v>
      </c>
      <c r="M183" s="281">
        <f>Size!M24</f>
        <v>148835160.03020382</v>
      </c>
      <c r="N183" s="270">
        <f>Size!N24</f>
        <v>3.0568140548485702E-2</v>
      </c>
      <c r="O183" s="285">
        <f>Size!O24</f>
        <v>1200349582.551415</v>
      </c>
      <c r="P183" s="278">
        <f>Size!P24</f>
        <v>11429942.666903734</v>
      </c>
      <c r="Q183" s="270">
        <f>Size!Q24</f>
        <v>9.6137218054653476E-3</v>
      </c>
    </row>
    <row r="184" spans="2:17" x14ac:dyDescent="0.25">
      <c r="B184" s="487"/>
      <c r="C184" s="49" t="s">
        <v>174</v>
      </c>
      <c r="D184" s="58">
        <f>Size!D25</f>
        <v>78795090.617869243</v>
      </c>
      <c r="E184" s="278">
        <f>Size!E25</f>
        <v>893775.15163993835</v>
      </c>
      <c r="F184" s="280">
        <f>Size!F25</f>
        <v>1.1473171489991017E-2</v>
      </c>
      <c r="G184" s="334">
        <f>Size!G25</f>
        <v>1.8643866343508309</v>
      </c>
      <c r="H184" s="369">
        <f>Size!H25</f>
        <v>-4.7662686737992566E-2</v>
      </c>
      <c r="I184" s="325">
        <f>Size!I25</f>
        <v>2.7799601598610488</v>
      </c>
      <c r="J184" s="334">
        <f>Size!J25</f>
        <v>0.11102005027139583</v>
      </c>
      <c r="K184" s="291">
        <f>Size!K25</f>
        <v>4.1597055652352222E-2</v>
      </c>
      <c r="L184" s="295">
        <f>Size!L25</f>
        <v>219047212.71031761</v>
      </c>
      <c r="M184" s="281">
        <f>Size!M25</f>
        <v>11133267.272701442</v>
      </c>
      <c r="N184" s="270">
        <f>Size!N25</f>
        <v>5.3547477295321388E-2</v>
      </c>
      <c r="O184" s="285">
        <f>Size!O25</f>
        <v>26601143.732517596</v>
      </c>
      <c r="P184" s="278">
        <f>Size!P25</f>
        <v>214676.089647118</v>
      </c>
      <c r="Q184" s="270">
        <f>Size!Q25</f>
        <v>8.1358404070096379E-3</v>
      </c>
    </row>
    <row r="185" spans="2:17" x14ac:dyDescent="0.25">
      <c r="B185" s="487"/>
      <c r="C185" s="49" t="s">
        <v>175</v>
      </c>
      <c r="D185" s="58">
        <f>Size!D26</f>
        <v>50256591.679693513</v>
      </c>
      <c r="E185" s="278">
        <f>Size!E26</f>
        <v>10298931.565788738</v>
      </c>
      <c r="F185" s="280">
        <f>Size!F26</f>
        <v>0.25774611267101794</v>
      </c>
      <c r="G185" s="334">
        <f>Size!G26</f>
        <v>1.1891314177180332</v>
      </c>
      <c r="H185" s="369">
        <f>Size!H26</f>
        <v>0.20839038098663321</v>
      </c>
      <c r="I185" s="325">
        <f>Size!I26</f>
        <v>1.8568238251624345</v>
      </c>
      <c r="J185" s="334">
        <f>Size!J26</f>
        <v>3.0528509675110005E-2</v>
      </c>
      <c r="K185" s="291">
        <f>Size!K26</f>
        <v>1.671608606572144E-2</v>
      </c>
      <c r="L185" s="295">
        <f>Size!L26</f>
        <v>93317636.802315086</v>
      </c>
      <c r="M185" s="281">
        <f>Size!M26</f>
        <v>20343149.318456084</v>
      </c>
      <c r="N185" s="270">
        <f>Size!N26</f>
        <v>0.27877070493925321</v>
      </c>
      <c r="O185" s="285">
        <f>Size!O26</f>
        <v>14061149.055252135</v>
      </c>
      <c r="P185" s="278">
        <f>Size!P26</f>
        <v>2872963.4912606031</v>
      </c>
      <c r="Q185" s="270">
        <f>Size!Q26</f>
        <v>0.25678547024703047</v>
      </c>
    </row>
    <row r="186" spans="2:17" x14ac:dyDescent="0.25">
      <c r="B186" s="487"/>
      <c r="C186" s="49" t="s">
        <v>176</v>
      </c>
      <c r="D186" s="58">
        <f>Size!D27</f>
        <v>1018873741.9633881</v>
      </c>
      <c r="E186" s="278">
        <f>Size!E27</f>
        <v>51877903.057691693</v>
      </c>
      <c r="F186" s="280">
        <f>Size!F27</f>
        <v>5.3648527708660534E-2</v>
      </c>
      <c r="G186" s="334">
        <f>Size!G27</f>
        <v>24.107778437870977</v>
      </c>
      <c r="H186" s="369">
        <f>Size!H27</f>
        <v>0.37334306653398741</v>
      </c>
      <c r="I186" s="325">
        <f>Size!I27</f>
        <v>1.6196696240476327</v>
      </c>
      <c r="J186" s="334">
        <f>Size!J27</f>
        <v>5.1812374747427281E-2</v>
      </c>
      <c r="K186" s="291">
        <f>Size!K27</f>
        <v>3.304661490741783E-2</v>
      </c>
      <c r="L186" s="295">
        <f>Size!L27</f>
        <v>1650238850.5978456</v>
      </c>
      <c r="M186" s="281">
        <f>Size!M27</f>
        <v>134127414.52641582</v>
      </c>
      <c r="N186" s="270">
        <f>Size!N27</f>
        <v>8.8468044851616426E-2</v>
      </c>
      <c r="O186" s="285">
        <f>Size!O27</f>
        <v>253938498.30524653</v>
      </c>
      <c r="P186" s="278">
        <f>Size!P27</f>
        <v>12929618.162074953</v>
      </c>
      <c r="Q186" s="270">
        <f>Size!Q27</f>
        <v>5.3647891124983027E-2</v>
      </c>
    </row>
    <row r="187" spans="2:17" x14ac:dyDescent="0.25">
      <c r="B187" s="487"/>
      <c r="C187" s="49" t="s">
        <v>177</v>
      </c>
      <c r="D187" s="58">
        <f>Size!D28</f>
        <v>480800044.66925871</v>
      </c>
      <c r="E187" s="278">
        <f>Size!E28</f>
        <v>33306735.189529359</v>
      </c>
      <c r="F187" s="280">
        <f>Size!F28</f>
        <v>7.4429571311921697E-2</v>
      </c>
      <c r="G187" s="334">
        <f>Size!G28</f>
        <v>11.376307458340081</v>
      </c>
      <c r="H187" s="369">
        <f>Size!H28</f>
        <v>0.39280514568108771</v>
      </c>
      <c r="I187" s="325">
        <f>Size!I28</f>
        <v>4.2643305682729746</v>
      </c>
      <c r="J187" s="334">
        <f>Size!J28</f>
        <v>7.6594235104725072E-2</v>
      </c>
      <c r="K187" s="291">
        <f>Size!K28</f>
        <v>1.8290128367937954E-2</v>
      </c>
      <c r="L187" s="295">
        <f>Size!L28</f>
        <v>2050290327.7101316</v>
      </c>
      <c r="M187" s="281">
        <f>Size!M28</f>
        <v>176306336.75216508</v>
      </c>
      <c r="N187" s="270">
        <f>Size!N28</f>
        <v>9.4081026093525269E-2</v>
      </c>
      <c r="O187" s="285">
        <f>Size!O28</f>
        <v>567004481.71949458</v>
      </c>
      <c r="P187" s="278">
        <f>Size!P28</f>
        <v>31998815.319654405</v>
      </c>
      <c r="Q187" s="270">
        <f>Size!Q28</f>
        <v>5.9810236282132889E-2</v>
      </c>
    </row>
    <row r="188" spans="2:17" ht="15" thickBot="1" x14ac:dyDescent="0.3">
      <c r="B188" s="487"/>
      <c r="C188" s="52" t="s">
        <v>178</v>
      </c>
      <c r="D188" s="297">
        <f>Size!D29</f>
        <v>74306327.334798008</v>
      </c>
      <c r="E188" s="298">
        <f>Size!E29</f>
        <v>3454450.198847428</v>
      </c>
      <c r="F188" s="318">
        <f>Size!F29</f>
        <v>4.8755944633887806E-2</v>
      </c>
      <c r="G188" s="335">
        <f>Size!G29</f>
        <v>1.758177095100363</v>
      </c>
      <c r="H188" s="370">
        <f>Size!H29</f>
        <v>1.915275687348017E-2</v>
      </c>
      <c r="I188" s="326">
        <f>Size!I29</f>
        <v>1.8035267619610067</v>
      </c>
      <c r="J188" s="335">
        <f>Size!J29</f>
        <v>0.11351576047546286</v>
      </c>
      <c r="K188" s="343">
        <f>Size!K29</f>
        <v>6.7168651787284747E-2</v>
      </c>
      <c r="L188" s="349">
        <f>Size!L29</f>
        <v>134013449.93134288</v>
      </c>
      <c r="M188" s="361">
        <f>Size!M29</f>
        <v>14272998.095684335</v>
      </c>
      <c r="N188" s="355">
        <f>Size!N29</f>
        <v>0.11919946748884619</v>
      </c>
      <c r="O188" s="299">
        <f>Size!O29</f>
        <v>11827585.248324851</v>
      </c>
      <c r="P188" s="298">
        <f>Size!P29</f>
        <v>671297.1840056181</v>
      </c>
      <c r="Q188" s="355">
        <f>Size!Q29</f>
        <v>6.0172091302716044E-2</v>
      </c>
    </row>
    <row r="189" spans="2:17" x14ac:dyDescent="0.25">
      <c r="B189" s="486" t="s">
        <v>24</v>
      </c>
      <c r="C189" s="55" t="s">
        <v>453</v>
      </c>
      <c r="D189" s="307">
        <f>Organic!D13</f>
        <v>192164189.2768155</v>
      </c>
      <c r="E189" s="54">
        <f>Organic!E13</f>
        <v>14118731.706602395</v>
      </c>
      <c r="F189" s="322">
        <f>Organic!F13</f>
        <v>7.9298466241603513E-2</v>
      </c>
      <c r="G189" s="340">
        <f>Organic!G13</f>
        <v>4.5468358914141485</v>
      </c>
      <c r="H189" s="375">
        <f>Organic!H13</f>
        <v>0.17679805273793114</v>
      </c>
      <c r="I189" s="331">
        <f>Organic!I13</f>
        <v>2.4754705500869965</v>
      </c>
      <c r="J189" s="340">
        <f>Organic!J13</f>
        <v>1.6629284383785414E-2</v>
      </c>
      <c r="K189" s="347">
        <f>Organic!K13</f>
        <v>6.763057304973917E-3</v>
      </c>
      <c r="L189" s="353">
        <f>Organic!L13</f>
        <v>475696791.33610022</v>
      </c>
      <c r="M189" s="365">
        <f>Organic!M13</f>
        <v>37911273.091450036</v>
      </c>
      <c r="N189" s="359">
        <f>Organic!N13</f>
        <v>8.6597823617965961E-2</v>
      </c>
      <c r="O189" s="53">
        <f>Organic!O13</f>
        <v>97080870.342149854</v>
      </c>
      <c r="P189" s="54">
        <f>Organic!P13</f>
        <v>5723683.8993444145</v>
      </c>
      <c r="Q189" s="359">
        <f>Organic!Q13</f>
        <v>6.2651709429862437E-2</v>
      </c>
    </row>
    <row r="190" spans="2:17" ht="15" thickBot="1" x14ac:dyDescent="0.3">
      <c r="B190" s="490"/>
      <c r="C190" s="56" t="s">
        <v>454</v>
      </c>
      <c r="D190" s="308">
        <f>Organic!D14</f>
        <v>4034163610.2305603</v>
      </c>
      <c r="E190" s="48">
        <f>Organic!E14</f>
        <v>137977581.87507439</v>
      </c>
      <c r="F190" s="323">
        <f>Organic!F14</f>
        <v>3.5413499476387264E-2</v>
      </c>
      <c r="G190" s="341">
        <f>Organic!G14</f>
        <v>95.453164108585682</v>
      </c>
      <c r="H190" s="376">
        <f>Organic!H14</f>
        <v>-0.1767980527382349</v>
      </c>
      <c r="I190" s="332">
        <f>Organic!I14</f>
        <v>2.2643115843186865</v>
      </c>
      <c r="J190" s="341">
        <f>Organic!J14</f>
        <v>6.7969793364098141E-2</v>
      </c>
      <c r="K190" s="348">
        <f>Organic!K14</f>
        <v>3.0946819681720243E-2</v>
      </c>
      <c r="L190" s="354">
        <f>Organic!L14</f>
        <v>9134603395.6819515</v>
      </c>
      <c r="M190" s="366">
        <f>Organic!M14</f>
        <v>577247196.27141953</v>
      </c>
      <c r="N190" s="360">
        <f>Organic!N14</f>
        <v>6.745625434070196E-2</v>
      </c>
      <c r="O190" s="47">
        <f>Organic!O14</f>
        <v>2066624876.2551246</v>
      </c>
      <c r="P190" s="48">
        <f>Organic!P14</f>
        <v>75340826.361661911</v>
      </c>
      <c r="Q190" s="360">
        <f>Organic!Q14</f>
        <v>3.7835298467686108E-2</v>
      </c>
    </row>
    <row r="191" spans="2:17" x14ac:dyDescent="0.25">
      <c r="B191" s="486" t="s">
        <v>277</v>
      </c>
      <c r="C191" s="44" t="s">
        <v>459</v>
      </c>
      <c r="D191" s="57">
        <f>Form!D13</f>
        <v>689507245.27533436</v>
      </c>
      <c r="E191" s="46">
        <f>Form!E13</f>
        <v>53092952.568763971</v>
      </c>
      <c r="F191" s="268">
        <f>Form!F13</f>
        <v>8.342514173113233E-2</v>
      </c>
      <c r="G191" s="380">
        <f>Form!G13</f>
        <v>16.314570899013148</v>
      </c>
      <c r="H191" s="381">
        <f>Form!H13</f>
        <v>0.6940963406812557</v>
      </c>
      <c r="I191" s="382">
        <f>Form!I13</f>
        <v>2.4089839095457108</v>
      </c>
      <c r="J191" s="380">
        <f>Form!J13</f>
        <v>3.8891325674804467E-2</v>
      </c>
      <c r="K191" s="383">
        <f>Form!K13</f>
        <v>1.6409201032681172E-2</v>
      </c>
      <c r="L191" s="384">
        <f>Form!L13</f>
        <v>1661011859.3834684</v>
      </c>
      <c r="M191" s="267">
        <f>Form!M13</f>
        <v>152651063.97017765</v>
      </c>
      <c r="N191" s="269">
        <f>Form!N13</f>
        <v>0.10120328268565962</v>
      </c>
      <c r="O191" s="45">
        <f>Form!O13</f>
        <v>357437151.5291037</v>
      </c>
      <c r="P191" s="46">
        <f>Form!P13</f>
        <v>31699869.400672019</v>
      </c>
      <c r="Q191" s="269">
        <f>Form!Q13</f>
        <v>9.7317289545546692E-2</v>
      </c>
    </row>
    <row r="192" spans="2:17" ht="15" thickBot="1" x14ac:dyDescent="0.3">
      <c r="B192" s="490"/>
      <c r="C192" s="52" t="s">
        <v>165</v>
      </c>
      <c r="D192" s="61">
        <f>Form!D14</f>
        <v>3536820554.2320733</v>
      </c>
      <c r="E192" s="51">
        <f>Form!E14</f>
        <v>99003361.012934685</v>
      </c>
      <c r="F192" s="264">
        <f>Form!F14</f>
        <v>2.8798320401739831E-2</v>
      </c>
      <c r="G192" s="368">
        <f>Form!G14</f>
        <v>83.68542910098742</v>
      </c>
      <c r="H192" s="378">
        <f>Form!H14</f>
        <v>-0.69409634068107096</v>
      </c>
      <c r="I192" s="367">
        <f>Form!I14</f>
        <v>2.2475803354294093</v>
      </c>
      <c r="J192" s="368">
        <f>Form!J14</f>
        <v>6.9808656059995311E-2</v>
      </c>
      <c r="K192" s="292">
        <f>Form!K14</f>
        <v>3.2055084893109091E-2</v>
      </c>
      <c r="L192" s="296">
        <f>Form!L14</f>
        <v>7949288327.634553</v>
      </c>
      <c r="M192" s="265">
        <f>Form!M14</f>
        <v>462507405.39266491</v>
      </c>
      <c r="N192" s="271">
        <f>Form!N14</f>
        <v>6.1776537900105781E-2</v>
      </c>
      <c r="O192" s="50">
        <f>Form!O14</f>
        <v>1806268595.0681725</v>
      </c>
      <c r="P192" s="51">
        <f>Form!P14</f>
        <v>49364640.860338449</v>
      </c>
      <c r="Q192" s="271">
        <f>Form!Q14</f>
        <v>2.8097518217833569E-2</v>
      </c>
    </row>
    <row r="193" spans="1:20" x14ac:dyDescent="0.25">
      <c r="B193" s="487" t="s">
        <v>279</v>
      </c>
      <c r="C193" s="44" t="s">
        <v>37</v>
      </c>
      <c r="D193" s="259">
        <f>'Package Type'!D25</f>
        <v>155606340.80866516</v>
      </c>
      <c r="E193" s="63">
        <f>'Package Type'!E25</f>
        <v>19345957.56989789</v>
      </c>
      <c r="F193" s="324">
        <f>'Package Type'!F25</f>
        <v>0.14197785966885346</v>
      </c>
      <c r="G193" s="342">
        <f>'Package Type'!G25</f>
        <v>3.6818332176411528</v>
      </c>
      <c r="H193" s="377">
        <f>'Package Type'!H25</f>
        <v>0.33738939530374834</v>
      </c>
      <c r="I193" s="333">
        <f>'Package Type'!I25</f>
        <v>5.6476499052689855</v>
      </c>
      <c r="J193" s="342">
        <f>'Package Type'!J25</f>
        <v>-0.19117957691619303</v>
      </c>
      <c r="K193" s="310">
        <f>'Package Type'!K25</f>
        <v>-3.2742791598812743E-2</v>
      </c>
      <c r="L193" s="311">
        <f>'Package Type'!L25</f>
        <v>878810135.9273113</v>
      </c>
      <c r="M193" s="312">
        <f>'Package Type'!M25</f>
        <v>83208993.018945813</v>
      </c>
      <c r="N193" s="313">
        <f>'Package Type'!N25</f>
        <v>0.10458631659925799</v>
      </c>
      <c r="O193" s="62">
        <f>'Package Type'!O25</f>
        <v>212963422.24109441</v>
      </c>
      <c r="P193" s="63">
        <f>'Package Type'!P25</f>
        <v>18071900.786212772</v>
      </c>
      <c r="Q193" s="313">
        <f>'Package Type'!Q25</f>
        <v>9.2727998895511254E-2</v>
      </c>
    </row>
    <row r="194" spans="1:20" x14ac:dyDescent="0.25">
      <c r="B194" s="487"/>
      <c r="C194" s="49" t="s">
        <v>166</v>
      </c>
      <c r="D194" s="58">
        <f>'Package Type'!D26</f>
        <v>50890595.916969642</v>
      </c>
      <c r="E194" s="278">
        <f>'Package Type'!E26</f>
        <v>1366334.0518158674</v>
      </c>
      <c r="F194" s="280">
        <f>'Package Type'!F26</f>
        <v>2.7589185590209602E-2</v>
      </c>
      <c r="G194" s="334">
        <f>'Package Type'!G26</f>
        <v>1.2041327206777812</v>
      </c>
      <c r="H194" s="369">
        <f>'Package Type'!H26</f>
        <v>-1.1415832128651493E-2</v>
      </c>
      <c r="I194" s="325">
        <f>'Package Type'!I26</f>
        <v>2.4617233194859103</v>
      </c>
      <c r="J194" s="334">
        <f>'Package Type'!J26</f>
        <v>5.0438588849336607E-2</v>
      </c>
      <c r="K194" s="291">
        <f>'Package Type'!K26</f>
        <v>2.091772415280917E-2</v>
      </c>
      <c r="L194" s="295">
        <f>'Package Type'!L26</f>
        <v>125278566.71133861</v>
      </c>
      <c r="M194" s="281">
        <f>'Package Type'!M26</f>
        <v>5861470.2798461616</v>
      </c>
      <c r="N194" s="270">
        <f>'Package Type'!N26</f>
        <v>4.9084012716795432E-2</v>
      </c>
      <c r="O194" s="285">
        <f>'Package Type'!O26</f>
        <v>23338369.012749627</v>
      </c>
      <c r="P194" s="278">
        <f>'Package Type'!P26</f>
        <v>1567774.3782204166</v>
      </c>
      <c r="Q194" s="270">
        <f>'Package Type'!Q26</f>
        <v>7.2013392584778138E-2</v>
      </c>
    </row>
    <row r="195" spans="1:20" x14ac:dyDescent="0.25">
      <c r="B195" s="487"/>
      <c r="C195" s="49" t="s">
        <v>167</v>
      </c>
      <c r="D195" s="58">
        <f>'Package Type'!D27</f>
        <v>1552876187.761374</v>
      </c>
      <c r="E195" s="278">
        <f>'Package Type'!E27</f>
        <v>60395534.364702702</v>
      </c>
      <c r="F195" s="280">
        <f>'Package Type'!F27</f>
        <v>4.0466544224376476E-2</v>
      </c>
      <c r="G195" s="334">
        <f>'Package Type'!G27</f>
        <v>36.742918709295957</v>
      </c>
      <c r="H195" s="369">
        <f>'Package Type'!H27</f>
        <v>0.11071804636357996</v>
      </c>
      <c r="I195" s="325">
        <f>'Package Type'!I27</f>
        <v>2.1890368699274596</v>
      </c>
      <c r="J195" s="334">
        <f>'Package Type'!J27</f>
        <v>0.11360503891558382</v>
      </c>
      <c r="K195" s="291">
        <f>'Package Type'!K27</f>
        <v>5.4738024741673032E-2</v>
      </c>
      <c r="L195" s="295">
        <f>'Package Type'!L27</f>
        <v>3399303229.4420443</v>
      </c>
      <c r="M195" s="281">
        <f>'Package Type'!M27</f>
        <v>301761374.21319008</v>
      </c>
      <c r="N195" s="270">
        <f>'Package Type'!N27</f>
        <v>9.7419627665013483E-2</v>
      </c>
      <c r="O195" s="285">
        <f>'Package Type'!O27</f>
        <v>789807047.70899796</v>
      </c>
      <c r="P195" s="278">
        <f>'Package Type'!P27</f>
        <v>26910066.59284997</v>
      </c>
      <c r="Q195" s="270">
        <f>'Package Type'!Q27</f>
        <v>3.5273526123382339E-2</v>
      </c>
    </row>
    <row r="196" spans="1:20" ht="15" customHeight="1" x14ac:dyDescent="0.25">
      <c r="B196" s="487"/>
      <c r="C196" s="49" t="s">
        <v>168</v>
      </c>
      <c r="D196" s="58">
        <f>'Package Type'!D28</f>
        <v>23793335.952948306</v>
      </c>
      <c r="E196" s="278">
        <f>'Package Type'!E28</f>
        <v>13354946.361104129</v>
      </c>
      <c r="F196" s="280">
        <f>'Package Type'!F28</f>
        <v>1.2794067747326412</v>
      </c>
      <c r="G196" s="334">
        <f>'Package Type'!G28</f>
        <v>0.56297895198099979</v>
      </c>
      <c r="H196" s="369">
        <f>'Package Type'!H28</f>
        <v>0.30677383384023449</v>
      </c>
      <c r="I196" s="325">
        <f>'Package Type'!I28</f>
        <v>2.8904099593171484</v>
      </c>
      <c r="J196" s="334">
        <f>'Package Type'!J28</f>
        <v>-0.26783688976343267</v>
      </c>
      <c r="K196" s="291">
        <f>'Package Type'!K28</f>
        <v>-8.4805559084592932E-2</v>
      </c>
      <c r="L196" s="295">
        <f>'Package Type'!L28</f>
        <v>68772495.203780562</v>
      </c>
      <c r="M196" s="281">
        <f>'Package Type'!M28</f>
        <v>35805484.165863156</v>
      </c>
      <c r="N196" s="270">
        <f>'Package Type'!N28</f>
        <v>1.0861004088202308</v>
      </c>
      <c r="O196" s="285">
        <f>'Package Type'!O28</f>
        <v>15299509.212771505</v>
      </c>
      <c r="P196" s="278">
        <f>'Package Type'!P28</f>
        <v>7146446.4754444361</v>
      </c>
      <c r="Q196" s="270">
        <f>'Package Type'!Q28</f>
        <v>0.87653519979994099</v>
      </c>
    </row>
    <row r="197" spans="1:20" x14ac:dyDescent="0.25">
      <c r="B197" s="487"/>
      <c r="C197" s="49" t="s">
        <v>169</v>
      </c>
      <c r="D197" s="58">
        <f>'Package Type'!D29</f>
        <v>1068037.2382769664</v>
      </c>
      <c r="E197" s="278">
        <f>'Package Type'!E29</f>
        <v>91235.930254512117</v>
      </c>
      <c r="F197" s="280">
        <f>'Package Type'!F29</f>
        <v>9.3402751926305594E-2</v>
      </c>
      <c r="G197" s="334">
        <f>'Package Type'!G29</f>
        <v>2.5271045904235259E-2</v>
      </c>
      <c r="H197" s="369">
        <f>'Package Type'!H29</f>
        <v>1.2959401352875613E-3</v>
      </c>
      <c r="I197" s="325">
        <f>'Package Type'!I29</f>
        <v>3.2958574664521563</v>
      </c>
      <c r="J197" s="334">
        <f>'Package Type'!J29</f>
        <v>-7.4776345017506962E-2</v>
      </c>
      <c r="K197" s="291">
        <f>'Package Type'!K29</f>
        <v>-2.2184654044309544E-2</v>
      </c>
      <c r="L197" s="295">
        <f>'Package Type'!L29</f>
        <v>3520098.5062240805</v>
      </c>
      <c r="M197" s="281">
        <f>'Package Type'!M29</f>
        <v>227658.99031580286</v>
      </c>
      <c r="N197" s="270">
        <f>'Package Type'!N29</f>
        <v>6.9145990143724509E-2</v>
      </c>
      <c r="O197" s="285">
        <f>'Package Type'!O29</f>
        <v>982172.98125669989</v>
      </c>
      <c r="P197" s="278">
        <f>'Package Type'!P29</f>
        <v>50651.558807250811</v>
      </c>
      <c r="Q197" s="270">
        <f>'Package Type'!Q29</f>
        <v>5.4375087450014625E-2</v>
      </c>
    </row>
    <row r="198" spans="1:20" x14ac:dyDescent="0.25">
      <c r="B198" s="487"/>
      <c r="C198" s="49" t="s">
        <v>170</v>
      </c>
      <c r="D198" s="58">
        <f>'Package Type'!D30</f>
        <v>2390658615.7844567</v>
      </c>
      <c r="E198" s="278">
        <f>'Package Type'!E30</f>
        <v>52041871.43705368</v>
      </c>
      <c r="F198" s="280">
        <f>'Package Type'!F30</f>
        <v>2.2253270683553622E-2</v>
      </c>
      <c r="G198" s="334">
        <f>'Package Type'!G30</f>
        <v>56.565858806860895</v>
      </c>
      <c r="H198" s="369">
        <f>'Package Type'!H30</f>
        <v>-0.83433439340478799</v>
      </c>
      <c r="I198" s="325">
        <f>'Package Type'!I30</f>
        <v>2.0673456658801825</v>
      </c>
      <c r="J198" s="334">
        <f>'Package Type'!J30</f>
        <v>2.6061535190355034E-2</v>
      </c>
      <c r="K198" s="291">
        <f>'Package Type'!K30</f>
        <v>1.2767225688247452E-2</v>
      </c>
      <c r="L198" s="295">
        <f>'Package Type'!L30</f>
        <v>4942317727.9411135</v>
      </c>
      <c r="M198" s="281">
        <f>'Package Type'!M30</f>
        <v>168536479.93924999</v>
      </c>
      <c r="N198" s="270">
        <f>'Package Type'!N30</f>
        <v>3.5304608900919666E-2</v>
      </c>
      <c r="O198" s="285">
        <f>'Package Type'!O30</f>
        <v>1091124329.7208698</v>
      </c>
      <c r="P198" s="278">
        <f>'Package Type'!P30</f>
        <v>28078260.632764816</v>
      </c>
      <c r="Q198" s="270">
        <f>'Package Type'!Q30</f>
        <v>2.6413023338537643E-2</v>
      </c>
    </row>
    <row r="199" spans="1:20" x14ac:dyDescent="0.25">
      <c r="B199" s="487"/>
      <c r="C199" s="49" t="s">
        <v>171</v>
      </c>
      <c r="D199" s="58">
        <f>'Package Type'!D31</f>
        <v>50187257.609773166</v>
      </c>
      <c r="E199" s="278">
        <f>'Package Type'!E31</f>
        <v>4897207.0165049806</v>
      </c>
      <c r="F199" s="280">
        <f>'Package Type'!F31</f>
        <v>0.10812986411706263</v>
      </c>
      <c r="G199" s="334">
        <f>'Package Type'!G31</f>
        <v>1.1874908902149748</v>
      </c>
      <c r="H199" s="369">
        <f>'Package Type'!H31</f>
        <v>7.5868962258223371E-2</v>
      </c>
      <c r="I199" s="325">
        <f>'Package Type'!I31</f>
        <v>3.7655832811514447</v>
      </c>
      <c r="J199" s="334">
        <f>'Package Type'!J31</f>
        <v>6.2290752514475578E-3</v>
      </c>
      <c r="K199" s="291">
        <f>'Package Type'!K31</f>
        <v>1.6569535378367743E-3</v>
      </c>
      <c r="L199" s="295">
        <f>'Package Type'!L31</f>
        <v>188984298.18220246</v>
      </c>
      <c r="M199" s="281">
        <f>'Package Type'!M31</f>
        <v>18722955.998976052</v>
      </c>
      <c r="N199" s="270">
        <f>'Package Type'!N31</f>
        <v>0.10996598381579407</v>
      </c>
      <c r="O199" s="285">
        <f>'Package Type'!O31</f>
        <v>29438397.466046311</v>
      </c>
      <c r="P199" s="278">
        <f>'Package Type'!P31</f>
        <v>-645158.7498944588</v>
      </c>
      <c r="Q199" s="270">
        <f>'Package Type'!Q31</f>
        <v>-2.1445561331362814E-2</v>
      </c>
      <c r="T199" s="60"/>
    </row>
    <row r="200" spans="1:20" ht="15" thickBot="1" x14ac:dyDescent="0.3">
      <c r="B200" s="487"/>
      <c r="C200" s="52" t="s">
        <v>172</v>
      </c>
      <c r="D200" s="297">
        <f>'Package Type'!D32</f>
        <v>387788.20568048954</v>
      </c>
      <c r="E200" s="298">
        <f>'Package Type'!E32</f>
        <v>-120492.76773226238</v>
      </c>
      <c r="F200" s="318">
        <f>'Package Type'!F32</f>
        <v>-0.23705937077132272</v>
      </c>
      <c r="G200" s="335">
        <f>'Package Type'!G32</f>
        <v>9.1755354548146949E-3</v>
      </c>
      <c r="H200" s="370">
        <f>'Package Type'!H32</f>
        <v>-3.2999700526311366E-3</v>
      </c>
      <c r="I200" s="326">
        <f>'Package Type'!I32</f>
        <v>3.0111674887559294</v>
      </c>
      <c r="J200" s="335">
        <f>'Package Type'!J32</f>
        <v>0.1128747485067243</v>
      </c>
      <c r="K200" s="343">
        <f>'Package Type'!K32</f>
        <v>3.8945254542168482E-2</v>
      </c>
      <c r="L200" s="349">
        <f>'Package Type'!L32</f>
        <v>1167695.2374680876</v>
      </c>
      <c r="M200" s="361">
        <f>'Package Type'!M32</f>
        <v>-305451.8177808905</v>
      </c>
      <c r="N200" s="355">
        <f>'Package Type'!N32</f>
        <v>-0.20734645376544963</v>
      </c>
      <c r="O200" s="299">
        <f>'Package Type'!O32</f>
        <v>403198.25971662998</v>
      </c>
      <c r="P200" s="298">
        <f>'Package Type'!P32</f>
        <v>-290787.88912309357</v>
      </c>
      <c r="Q200" s="355">
        <f>'Package Type'!Q32</f>
        <v>-0.4190110848887435</v>
      </c>
    </row>
    <row r="201" spans="1:20" ht="15.5" customHeight="1" thickBot="1" x14ac:dyDescent="0.3">
      <c r="B201" s="486" t="s">
        <v>280</v>
      </c>
      <c r="C201" s="255" t="s">
        <v>44</v>
      </c>
      <c r="D201" s="260">
        <f>'Sugar Content'!D17</f>
        <v>4226327799.5073824</v>
      </c>
      <c r="E201" s="261">
        <f>'Sugar Content'!E17</f>
        <v>152096313.5816884</v>
      </c>
      <c r="F201" s="272">
        <f>'Sugar Content'!F17</f>
        <v>3.7331289129520592E-2</v>
      </c>
      <c r="G201" s="336">
        <f>'Sugar Content'!G17</f>
        <v>99.999999999999957</v>
      </c>
      <c r="H201" s="371">
        <f>'Sugar Content'!H17</f>
        <v>-4.2632564145606011E-14</v>
      </c>
      <c r="I201" s="327">
        <f>'Sugar Content'!I17</f>
        <v>2.2739126359621724</v>
      </c>
      <c r="J201" s="336">
        <f>'Sugar Content'!J17</f>
        <v>6.6099518634739951E-2</v>
      </c>
      <c r="K201" s="315">
        <f>'Sugar Content'!K17</f>
        <v>2.9938910189442895E-2</v>
      </c>
      <c r="L201" s="316">
        <f>'Sugar Content'!L17</f>
        <v>9610300187.0180397</v>
      </c>
      <c r="M201" s="273">
        <f>'Sugar Content'!M17</f>
        <v>615158469.36285591</v>
      </c>
      <c r="N201" s="275">
        <f>'Sugar Content'!N17</f>
        <v>6.838785743146833E-2</v>
      </c>
      <c r="O201" s="303">
        <f>'Sugar Content'!O17</f>
        <v>2163705746.5972753</v>
      </c>
      <c r="P201" s="261">
        <f>'Sugar Content'!P17</f>
        <v>81064510.261008739</v>
      </c>
      <c r="Q201" s="317">
        <f>'Sugar Content'!Q17</f>
        <v>3.8923895698721261E-2</v>
      </c>
    </row>
    <row r="202" spans="1:20" ht="15.5" customHeight="1" x14ac:dyDescent="0.25">
      <c r="B202" s="491"/>
      <c r="C202" s="44" t="s">
        <v>33</v>
      </c>
      <c r="D202" s="259">
        <f>'Sugar Content'!D18</f>
        <v>3845677408.8762174</v>
      </c>
      <c r="E202" s="63">
        <f>'Sugar Content'!E18</f>
        <v>135876178.21746922</v>
      </c>
      <c r="F202" s="309">
        <f>'Sugar Content'!F18</f>
        <v>3.6626269109663788E-2</v>
      </c>
      <c r="G202" s="342">
        <f>'Sugar Content'!G18</f>
        <v>90.993353836029115</v>
      </c>
      <c r="H202" s="377">
        <f>'Sugar Content'!H18</f>
        <v>-6.1885501110694463E-2</v>
      </c>
      <c r="I202" s="333">
        <f>'Sugar Content'!I18</f>
        <v>2.2865385133741918</v>
      </c>
      <c r="J202" s="342">
        <f>'Sugar Content'!J18</f>
        <v>7.4267314077717916E-2</v>
      </c>
      <c r="K202" s="310">
        <f>'Sugar Content'!K18</f>
        <v>3.3570619235713833E-2</v>
      </c>
      <c r="L202" s="311">
        <f>'Sugar Content'!L18</f>
        <v>8793289505.4085407</v>
      </c>
      <c r="M202" s="312">
        <f>'Sugar Content'!M18</f>
        <v>586203087.70757771</v>
      </c>
      <c r="N202" s="313">
        <f>'Sugar Content'!N18</f>
        <v>7.1426454879683077E-2</v>
      </c>
      <c r="O202" s="62">
        <f>'Sugar Content'!O18</f>
        <v>1976549528.1162465</v>
      </c>
      <c r="P202" s="63">
        <f>'Sugar Content'!P18</f>
        <v>73707758.321450949</v>
      </c>
      <c r="Q202" s="314">
        <f>'Sugar Content'!Q18</f>
        <v>3.8735621369820818E-2</v>
      </c>
    </row>
    <row r="203" spans="1:20" ht="15.5" customHeight="1" x14ac:dyDescent="0.25">
      <c r="B203" s="491"/>
      <c r="C203" s="49" t="s">
        <v>455</v>
      </c>
      <c r="D203" s="58">
        <f>'Sugar Content'!D19</f>
        <v>376660389.11381692</v>
      </c>
      <c r="E203" s="278">
        <f>'Sugar Content'!E19</f>
        <v>16622604.706993043</v>
      </c>
      <c r="F203" s="279">
        <f>'Sugar Content'!F19</f>
        <v>4.6169056212751185E-2</v>
      </c>
      <c r="G203" s="334">
        <f>'Sugar Content'!G19</f>
        <v>8.9122379281067587</v>
      </c>
      <c r="H203" s="369">
        <f>'Sugar Content'!H19</f>
        <v>7.5288293542222107E-2</v>
      </c>
      <c r="I203" s="325">
        <f>'Sugar Content'!I19</f>
        <v>2.1259910421973975</v>
      </c>
      <c r="J203" s="334">
        <f>'Sugar Content'!J19</f>
        <v>-1.24695204280032E-2</v>
      </c>
      <c r="K203" s="291">
        <f>'Sugar Content'!K19</f>
        <v>-5.8310733646143543E-3</v>
      </c>
      <c r="L203" s="295">
        <f>'Sugar Content'!L19</f>
        <v>800776613.20656097</v>
      </c>
      <c r="M203" s="281">
        <f>'Sugar Content'!M19</f>
        <v>30850010.197541595</v>
      </c>
      <c r="N203" s="270">
        <f>'Sugar Content'!N19</f>
        <v>4.0068767694185256E-2</v>
      </c>
      <c r="O203" s="285">
        <f>'Sugar Content'!O19</f>
        <v>183020900.71418348</v>
      </c>
      <c r="P203" s="278">
        <f>'Sugar Content'!P19</f>
        <v>7839999.0577045381</v>
      </c>
      <c r="Q203" s="262">
        <f>'Sugar Content'!Q19</f>
        <v>4.4753731620119114E-2</v>
      </c>
    </row>
    <row r="204" spans="1:20" ht="15.5" customHeight="1" thickBot="1" x14ac:dyDescent="0.3">
      <c r="B204" s="492"/>
      <c r="C204" s="52" t="s">
        <v>456</v>
      </c>
      <c r="D204" s="61">
        <f>'Sugar Content'!D20</f>
        <v>3990001.5173440282</v>
      </c>
      <c r="E204" s="51">
        <f>'Sugar Content'!E20</f>
        <v>-402469.34278382966</v>
      </c>
      <c r="F204" s="263">
        <f>'Sugar Content'!F20</f>
        <v>-9.1627094544257132E-2</v>
      </c>
      <c r="G204" s="368">
        <f>'Sugar Content'!G20</f>
        <v>9.4408235863983336E-2</v>
      </c>
      <c r="H204" s="378">
        <f>'Sugar Content'!H20</f>
        <v>-1.3402792431819494E-2</v>
      </c>
      <c r="I204" s="367">
        <f>'Sugar Content'!I20</f>
        <v>4.0686872755237991</v>
      </c>
      <c r="J204" s="368">
        <f>'Sugar Content'!J20</f>
        <v>-5.8533489846177567E-2</v>
      </c>
      <c r="K204" s="292">
        <f>'Sugar Content'!K20</f>
        <v>-1.4182301644077536E-2</v>
      </c>
      <c r="L204" s="296">
        <f>'Sugar Content'!L20</f>
        <v>16234068.402938299</v>
      </c>
      <c r="M204" s="265">
        <f>'Sugar Content'!M20</f>
        <v>-1894628.5422639176</v>
      </c>
      <c r="N204" s="271">
        <f>'Sugar Content'!N20</f>
        <v>-0.10450991309473755</v>
      </c>
      <c r="O204" s="50">
        <f>'Sugar Content'!O20</f>
        <v>4135317.7668451201</v>
      </c>
      <c r="P204" s="51">
        <f>'Sugar Content'!P20</f>
        <v>-483247.11814706121</v>
      </c>
      <c r="Q204" s="266">
        <f>'Sugar Content'!Q20</f>
        <v>-0.10463144508748831</v>
      </c>
    </row>
    <row r="205" spans="1:20" x14ac:dyDescent="0.25">
      <c r="A205" s="71"/>
      <c r="B205" s="72"/>
      <c r="C205" s="77"/>
      <c r="D205" s="73"/>
      <c r="E205" s="73"/>
      <c r="F205" s="74"/>
      <c r="G205" s="75"/>
      <c r="H205" s="75"/>
      <c r="I205" s="76"/>
      <c r="J205" s="76"/>
      <c r="K205" s="74"/>
      <c r="L205" s="73"/>
      <c r="M205" s="73"/>
      <c r="N205" s="74"/>
      <c r="O205" s="73"/>
      <c r="P205" s="73"/>
      <c r="Q205" s="74"/>
    </row>
    <row r="206" spans="1:20" x14ac:dyDescent="0.25">
      <c r="A206" s="71"/>
      <c r="B206" s="72"/>
      <c r="C206" s="77"/>
      <c r="D206" s="73"/>
      <c r="E206" s="73"/>
      <c r="F206" s="74"/>
      <c r="G206" s="75"/>
      <c r="H206" s="75"/>
      <c r="I206" s="76"/>
      <c r="J206" s="76"/>
      <c r="K206" s="74"/>
      <c r="L206" s="73"/>
      <c r="M206" s="73"/>
      <c r="N206" s="74"/>
      <c r="O206" s="73"/>
      <c r="P206" s="73"/>
      <c r="Q206" s="74"/>
    </row>
    <row r="207" spans="1:20" x14ac:dyDescent="0.25">
      <c r="A207" s="71"/>
      <c r="B207" s="72"/>
      <c r="C207" s="77"/>
      <c r="D207" s="73"/>
      <c r="E207" s="73"/>
      <c r="F207" s="74"/>
      <c r="G207" s="75"/>
      <c r="H207" s="75"/>
      <c r="I207" s="76"/>
      <c r="J207" s="76"/>
      <c r="K207" s="74"/>
      <c r="L207" s="73"/>
      <c r="M207" s="73"/>
      <c r="N207" s="74"/>
      <c r="O207" s="73"/>
      <c r="P207" s="73"/>
      <c r="Q207" s="74"/>
    </row>
    <row r="208" spans="1:20" x14ac:dyDescent="0.25">
      <c r="A208" s="71"/>
      <c r="B208" s="72"/>
      <c r="C208" s="77"/>
      <c r="D208" s="73"/>
      <c r="E208" s="73"/>
      <c r="F208" s="74"/>
      <c r="G208" s="75"/>
      <c r="H208" s="75"/>
      <c r="I208" s="76"/>
      <c r="J208" s="76"/>
      <c r="K208" s="74"/>
      <c r="L208" s="73"/>
      <c r="M208" s="73"/>
      <c r="N208" s="74"/>
      <c r="O208" s="73"/>
      <c r="P208" s="73"/>
      <c r="Q208" s="74"/>
    </row>
    <row r="209" spans="1:17" x14ac:dyDescent="0.25">
      <c r="A209" s="71"/>
      <c r="B209" s="72"/>
      <c r="C209" s="77"/>
      <c r="D209" s="73"/>
      <c r="E209" s="73"/>
      <c r="F209" s="74"/>
      <c r="G209" s="75"/>
      <c r="H209" s="75"/>
      <c r="I209" s="76"/>
      <c r="J209" s="76"/>
      <c r="K209" s="74"/>
      <c r="L209" s="73"/>
      <c r="M209" s="73"/>
      <c r="N209" s="74"/>
      <c r="O209" s="73"/>
      <c r="P209" s="73"/>
      <c r="Q209" s="74"/>
    </row>
    <row r="210" spans="1:17" x14ac:dyDescent="0.25">
      <c r="A210" s="71"/>
      <c r="B210" s="72"/>
      <c r="C210" s="77"/>
      <c r="D210" s="73"/>
      <c r="E210" s="73"/>
      <c r="F210" s="74"/>
      <c r="G210" s="75"/>
      <c r="H210" s="75"/>
      <c r="I210" s="76"/>
      <c r="J210" s="76"/>
      <c r="K210" s="74"/>
      <c r="L210" s="73"/>
      <c r="M210" s="73"/>
      <c r="N210" s="74"/>
      <c r="O210" s="73"/>
      <c r="P210" s="73"/>
      <c r="Q210" s="74"/>
    </row>
    <row r="211" spans="1:17" x14ac:dyDescent="0.25">
      <c r="A211" s="71"/>
      <c r="B211" s="72"/>
      <c r="C211" s="77"/>
      <c r="D211" s="73"/>
      <c r="E211" s="73"/>
      <c r="F211" s="74"/>
      <c r="G211" s="75"/>
      <c r="H211" s="75"/>
      <c r="I211" s="76"/>
      <c r="J211" s="76"/>
      <c r="K211" s="74"/>
      <c r="L211" s="73"/>
      <c r="M211" s="73"/>
      <c r="N211" s="74"/>
      <c r="O211" s="73"/>
      <c r="P211" s="73"/>
      <c r="Q211" s="74"/>
    </row>
    <row r="212" spans="1:17" x14ac:dyDescent="0.25">
      <c r="A212" s="71"/>
      <c r="B212" s="72"/>
      <c r="C212" s="77"/>
      <c r="D212" s="73"/>
      <c r="E212" s="73"/>
      <c r="F212" s="74"/>
      <c r="G212" s="75"/>
      <c r="H212" s="75"/>
      <c r="I212" s="76"/>
      <c r="J212" s="76"/>
      <c r="K212" s="74"/>
      <c r="L212" s="73"/>
      <c r="M212" s="73"/>
      <c r="N212" s="74"/>
      <c r="O212" s="73"/>
      <c r="P212" s="73"/>
      <c r="Q212" s="74"/>
    </row>
    <row r="213" spans="1:17" x14ac:dyDescent="0.25">
      <c r="A213" s="71"/>
      <c r="B213" s="72"/>
      <c r="C213" s="77"/>
      <c r="D213" s="73"/>
      <c r="E213" s="73"/>
      <c r="F213" s="74"/>
      <c r="G213" s="75"/>
      <c r="H213" s="75"/>
      <c r="I213" s="76"/>
      <c r="J213" s="76"/>
      <c r="K213" s="74"/>
      <c r="L213" s="73"/>
      <c r="M213" s="73"/>
      <c r="N213" s="74"/>
      <c r="O213" s="73"/>
      <c r="P213" s="73"/>
      <c r="Q213" s="74"/>
    </row>
    <row r="214" spans="1:17" x14ac:dyDescent="0.25">
      <c r="A214" s="71"/>
      <c r="B214" s="72"/>
      <c r="C214" s="77"/>
      <c r="D214" s="73"/>
      <c r="E214" s="73"/>
      <c r="F214" s="74"/>
      <c r="G214" s="75"/>
      <c r="H214" s="75"/>
      <c r="I214" s="76"/>
      <c r="J214" s="76"/>
      <c r="K214" s="74"/>
      <c r="L214" s="73"/>
      <c r="M214" s="73"/>
      <c r="N214" s="74"/>
      <c r="O214" s="73"/>
      <c r="P214" s="73"/>
      <c r="Q214" s="74"/>
    </row>
    <row r="215" spans="1:17" x14ac:dyDescent="0.25">
      <c r="A215" s="71"/>
      <c r="B215" s="72"/>
      <c r="C215" s="77"/>
      <c r="D215" s="73"/>
      <c r="E215" s="73"/>
      <c r="F215" s="74"/>
      <c r="G215" s="75"/>
      <c r="H215" s="75"/>
      <c r="I215" s="76"/>
      <c r="J215" s="76"/>
      <c r="K215" s="74"/>
      <c r="L215" s="73"/>
      <c r="M215" s="73"/>
      <c r="N215" s="74"/>
      <c r="O215" s="73"/>
      <c r="P215" s="73"/>
      <c r="Q215" s="74"/>
    </row>
    <row r="216" spans="1:17" x14ac:dyDescent="0.25">
      <c r="A216" s="71"/>
      <c r="B216" s="72"/>
      <c r="C216" s="77"/>
      <c r="D216" s="73"/>
      <c r="E216" s="73"/>
      <c r="F216" s="74"/>
      <c r="G216" s="75"/>
      <c r="H216" s="75"/>
      <c r="I216" s="76"/>
      <c r="J216" s="76"/>
      <c r="K216" s="74"/>
      <c r="L216" s="73"/>
      <c r="M216" s="73"/>
      <c r="N216" s="74"/>
      <c r="O216" s="73"/>
      <c r="P216" s="73"/>
      <c r="Q216" s="74"/>
    </row>
    <row r="217" spans="1:17" x14ac:dyDescent="0.25">
      <c r="A217" s="71"/>
      <c r="B217" s="72"/>
      <c r="C217" s="77"/>
      <c r="D217" s="73"/>
      <c r="E217" s="73"/>
      <c r="F217" s="74"/>
      <c r="G217" s="75"/>
      <c r="H217" s="75"/>
      <c r="I217" s="76"/>
      <c r="J217" s="76"/>
      <c r="K217" s="74"/>
      <c r="L217" s="73"/>
      <c r="M217" s="73"/>
      <c r="N217" s="74"/>
      <c r="O217" s="73"/>
      <c r="P217" s="73"/>
      <c r="Q217" s="74"/>
    </row>
    <row r="218" spans="1:17" x14ac:dyDescent="0.25">
      <c r="A218" s="71"/>
      <c r="B218" s="488"/>
      <c r="C218" s="77"/>
      <c r="D218" s="73"/>
      <c r="E218" s="73"/>
      <c r="F218" s="74"/>
      <c r="G218" s="75"/>
      <c r="H218" s="75"/>
      <c r="I218" s="76"/>
      <c r="J218" s="76"/>
      <c r="K218" s="74"/>
      <c r="L218" s="73"/>
      <c r="M218" s="73"/>
      <c r="N218" s="74"/>
      <c r="O218" s="73"/>
      <c r="P218" s="73"/>
      <c r="Q218" s="74"/>
    </row>
    <row r="219" spans="1:17" x14ac:dyDescent="0.25">
      <c r="A219" s="71"/>
      <c r="B219" s="488"/>
      <c r="C219" s="77"/>
      <c r="D219" s="73"/>
      <c r="E219" s="73"/>
      <c r="F219" s="74"/>
      <c r="G219" s="75"/>
      <c r="H219" s="75"/>
      <c r="I219" s="76"/>
      <c r="J219" s="76"/>
      <c r="K219" s="74"/>
      <c r="L219" s="73"/>
      <c r="M219" s="73"/>
      <c r="N219" s="74"/>
      <c r="O219" s="73"/>
      <c r="P219" s="73"/>
      <c r="Q219" s="74"/>
    </row>
    <row r="220" spans="1:17" x14ac:dyDescent="0.25">
      <c r="A220" s="71"/>
      <c r="B220" s="488"/>
      <c r="C220" s="77"/>
      <c r="D220" s="73"/>
      <c r="E220" s="73"/>
      <c r="F220" s="74"/>
      <c r="G220" s="75"/>
      <c r="H220" s="75"/>
      <c r="I220" s="76"/>
      <c r="J220" s="76"/>
      <c r="K220" s="74"/>
      <c r="L220" s="73"/>
      <c r="M220" s="73"/>
      <c r="N220" s="74"/>
      <c r="O220" s="73"/>
      <c r="P220" s="73"/>
      <c r="Q220" s="74"/>
    </row>
    <row r="221" spans="1:17" x14ac:dyDescent="0.25">
      <c r="A221" s="71"/>
      <c r="B221" s="488"/>
      <c r="C221" s="77"/>
      <c r="D221" s="73"/>
      <c r="E221" s="73"/>
      <c r="F221" s="74"/>
      <c r="G221" s="75"/>
      <c r="H221" s="75"/>
      <c r="I221" s="76"/>
      <c r="J221" s="76"/>
      <c r="K221" s="74"/>
      <c r="L221" s="73"/>
      <c r="M221" s="73"/>
      <c r="N221" s="74"/>
      <c r="O221" s="73"/>
      <c r="P221" s="73"/>
      <c r="Q221" s="74"/>
    </row>
    <row r="222" spans="1:17" x14ac:dyDescent="0.25">
      <c r="A222" s="71"/>
      <c r="B222" s="488"/>
      <c r="C222" s="77"/>
      <c r="D222" s="73"/>
      <c r="E222" s="73"/>
      <c r="F222" s="74"/>
      <c r="G222" s="75"/>
      <c r="H222" s="75"/>
      <c r="I222" s="76"/>
      <c r="J222" s="76"/>
      <c r="K222" s="74"/>
      <c r="L222" s="73"/>
      <c r="M222" s="73"/>
      <c r="N222" s="74"/>
      <c r="O222" s="73"/>
      <c r="P222" s="73"/>
      <c r="Q222" s="74"/>
    </row>
    <row r="223" spans="1:17" x14ac:dyDescent="0.25">
      <c r="A223" s="71"/>
      <c r="B223" s="488"/>
      <c r="C223" s="77"/>
      <c r="D223" s="73"/>
      <c r="E223" s="73"/>
      <c r="F223" s="74"/>
      <c r="G223" s="75"/>
      <c r="H223" s="75"/>
      <c r="I223" s="76"/>
      <c r="J223" s="76"/>
      <c r="K223" s="74"/>
      <c r="L223" s="73"/>
      <c r="M223" s="73"/>
      <c r="N223" s="74"/>
      <c r="O223" s="73"/>
      <c r="P223" s="73"/>
      <c r="Q223" s="74"/>
    </row>
    <row r="224" spans="1:17" x14ac:dyDescent="0.25">
      <c r="A224" s="71"/>
      <c r="B224" s="488"/>
      <c r="C224" s="77"/>
      <c r="D224" s="73"/>
      <c r="E224" s="73"/>
      <c r="F224" s="74"/>
      <c r="G224" s="75"/>
      <c r="H224" s="75"/>
      <c r="I224" s="76"/>
      <c r="J224" s="76"/>
      <c r="K224" s="74"/>
      <c r="L224" s="73"/>
      <c r="M224" s="73"/>
      <c r="N224" s="74"/>
      <c r="O224" s="73"/>
      <c r="P224" s="73"/>
      <c r="Q224" s="74"/>
    </row>
    <row r="225" spans="1:17" x14ac:dyDescent="0.25">
      <c r="A225" s="71"/>
      <c r="B225" s="488"/>
      <c r="C225" s="77"/>
      <c r="D225" s="73"/>
      <c r="E225" s="73"/>
      <c r="F225" s="74"/>
      <c r="G225" s="75"/>
      <c r="H225" s="75"/>
      <c r="I225" s="76"/>
      <c r="J225" s="76"/>
      <c r="K225" s="74"/>
      <c r="L225" s="73"/>
      <c r="M225" s="73"/>
      <c r="N225" s="74"/>
      <c r="O225" s="73"/>
      <c r="P225" s="73"/>
      <c r="Q225" s="74"/>
    </row>
    <row r="226" spans="1:17" x14ac:dyDescent="0.25">
      <c r="A226" s="71"/>
      <c r="B226" s="488"/>
      <c r="C226" s="77"/>
      <c r="D226" s="73"/>
      <c r="E226" s="73"/>
      <c r="F226" s="74"/>
      <c r="G226" s="75"/>
      <c r="H226" s="75"/>
      <c r="I226" s="76"/>
      <c r="J226" s="76"/>
      <c r="K226" s="74"/>
      <c r="L226" s="73"/>
      <c r="M226" s="73"/>
      <c r="N226" s="74"/>
      <c r="O226" s="73"/>
      <c r="P226" s="73"/>
      <c r="Q226" s="74"/>
    </row>
    <row r="227" spans="1:17" x14ac:dyDescent="0.25">
      <c r="A227" s="71"/>
      <c r="B227" s="488"/>
      <c r="C227" s="77"/>
      <c r="D227" s="73"/>
      <c r="E227" s="73"/>
      <c r="F227" s="74"/>
      <c r="G227" s="75"/>
      <c r="H227" s="75"/>
      <c r="I227" s="76"/>
      <c r="J227" s="76"/>
      <c r="K227" s="74"/>
      <c r="L227" s="73"/>
      <c r="M227" s="73"/>
      <c r="N227" s="74"/>
      <c r="O227" s="73"/>
      <c r="P227" s="73"/>
      <c r="Q227" s="74"/>
    </row>
    <row r="228" spans="1:17" x14ac:dyDescent="0.25">
      <c r="A228" s="71"/>
      <c r="B228" s="488"/>
      <c r="C228" s="77"/>
      <c r="D228" s="73"/>
      <c r="E228" s="73"/>
      <c r="F228" s="74"/>
      <c r="G228" s="75"/>
      <c r="H228" s="75"/>
      <c r="I228" s="76"/>
      <c r="J228" s="76"/>
      <c r="K228" s="74"/>
      <c r="L228" s="73"/>
      <c r="M228" s="73"/>
      <c r="N228" s="74"/>
      <c r="O228" s="73"/>
      <c r="P228" s="73"/>
      <c r="Q228" s="74"/>
    </row>
    <row r="229" spans="1:17" x14ac:dyDescent="0.25">
      <c r="A229" s="71"/>
      <c r="B229" s="488"/>
      <c r="C229" s="77"/>
      <c r="D229" s="73"/>
      <c r="E229" s="73"/>
      <c r="F229" s="74"/>
      <c r="G229" s="75"/>
      <c r="H229" s="75"/>
      <c r="I229" s="76"/>
      <c r="J229" s="76"/>
      <c r="K229" s="74"/>
      <c r="L229" s="73"/>
      <c r="M229" s="73"/>
      <c r="N229" s="74"/>
      <c r="O229" s="73"/>
      <c r="P229" s="73"/>
      <c r="Q229" s="74"/>
    </row>
    <row r="230" spans="1:17" x14ac:dyDescent="0.25">
      <c r="A230" s="71"/>
      <c r="B230" s="488"/>
      <c r="C230" s="78"/>
      <c r="D230" s="73"/>
      <c r="E230" s="73"/>
      <c r="F230" s="74"/>
      <c r="G230" s="75"/>
      <c r="H230" s="75"/>
      <c r="I230" s="76"/>
      <c r="J230" s="76"/>
      <c r="K230" s="74"/>
      <c r="L230" s="73"/>
      <c r="M230" s="73"/>
      <c r="N230" s="74"/>
      <c r="O230" s="73"/>
      <c r="P230" s="73"/>
      <c r="Q230" s="74"/>
    </row>
    <row r="231" spans="1:17" x14ac:dyDescent="0.25">
      <c r="A231" s="71"/>
      <c r="B231" s="489"/>
      <c r="C231" s="77"/>
      <c r="D231" s="73"/>
      <c r="E231" s="73"/>
      <c r="F231" s="74"/>
      <c r="G231" s="75"/>
      <c r="H231" s="75"/>
      <c r="I231" s="76"/>
      <c r="J231" s="76"/>
      <c r="K231" s="74"/>
      <c r="L231" s="73"/>
      <c r="M231" s="73"/>
      <c r="N231" s="74"/>
      <c r="O231" s="73"/>
      <c r="P231" s="73"/>
      <c r="Q231" s="74"/>
    </row>
    <row r="232" spans="1:17" x14ac:dyDescent="0.25">
      <c r="A232" s="71"/>
      <c r="B232" s="489"/>
      <c r="C232" s="77"/>
      <c r="D232" s="73"/>
      <c r="E232" s="73"/>
      <c r="F232" s="74"/>
      <c r="G232" s="75"/>
      <c r="H232" s="75"/>
      <c r="I232" s="76"/>
      <c r="J232" s="76"/>
      <c r="K232" s="74"/>
      <c r="L232" s="73"/>
      <c r="M232" s="73"/>
      <c r="N232" s="74"/>
      <c r="O232" s="73"/>
      <c r="P232" s="73"/>
      <c r="Q232" s="74"/>
    </row>
    <row r="233" spans="1:17" x14ac:dyDescent="0.25">
      <c r="A233" s="71"/>
      <c r="B233" s="489"/>
      <c r="C233" s="77"/>
      <c r="D233" s="73"/>
      <c r="E233" s="73"/>
      <c r="F233" s="74"/>
      <c r="G233" s="75"/>
      <c r="H233" s="75"/>
      <c r="I233" s="76"/>
      <c r="J233" s="76"/>
      <c r="K233" s="74"/>
      <c r="L233" s="73"/>
      <c r="M233" s="73"/>
      <c r="N233" s="74"/>
      <c r="O233" s="73"/>
      <c r="P233" s="73"/>
      <c r="Q233" s="74"/>
    </row>
    <row r="234" spans="1:17" x14ac:dyDescent="0.25">
      <c r="A234" s="71"/>
      <c r="B234" s="489"/>
      <c r="C234" s="77"/>
      <c r="D234" s="73"/>
      <c r="E234" s="73"/>
      <c r="F234" s="74"/>
      <c r="G234" s="75"/>
      <c r="H234" s="75"/>
      <c r="I234" s="76"/>
      <c r="J234" s="76"/>
      <c r="K234" s="74"/>
      <c r="L234" s="73"/>
      <c r="M234" s="73"/>
      <c r="N234" s="74"/>
      <c r="O234" s="73"/>
      <c r="P234" s="73"/>
      <c r="Q234" s="74"/>
    </row>
    <row r="235" spans="1:17" x14ac:dyDescent="0.25">
      <c r="A235" s="71"/>
      <c r="B235" s="489"/>
      <c r="C235" s="77"/>
      <c r="D235" s="73"/>
      <c r="E235" s="73"/>
      <c r="F235" s="74"/>
      <c r="G235" s="75"/>
      <c r="H235" s="75"/>
      <c r="I235" s="76"/>
      <c r="J235" s="76"/>
      <c r="K235" s="74"/>
      <c r="L235" s="73"/>
      <c r="M235" s="73"/>
      <c r="N235" s="74"/>
      <c r="O235" s="73"/>
      <c r="P235" s="73"/>
      <c r="Q235" s="74"/>
    </row>
    <row r="236" spans="1:17" x14ac:dyDescent="0.25">
      <c r="A236" s="71"/>
      <c r="B236" s="489"/>
      <c r="C236" s="77"/>
      <c r="D236" s="73"/>
      <c r="E236" s="73"/>
      <c r="F236" s="74"/>
      <c r="G236" s="75"/>
      <c r="H236" s="75"/>
      <c r="I236" s="76"/>
      <c r="J236" s="76"/>
      <c r="K236" s="74"/>
      <c r="L236" s="73"/>
      <c r="M236" s="73"/>
      <c r="N236" s="74"/>
      <c r="O236" s="73"/>
      <c r="P236" s="73"/>
      <c r="Q236" s="74"/>
    </row>
    <row r="237" spans="1:17" x14ac:dyDescent="0.25">
      <c r="A237" s="71"/>
      <c r="B237" s="489"/>
      <c r="C237" s="77"/>
      <c r="D237" s="73"/>
      <c r="E237" s="73"/>
      <c r="F237" s="74"/>
      <c r="G237" s="75"/>
      <c r="H237" s="75"/>
      <c r="I237" s="76"/>
      <c r="J237" s="76"/>
      <c r="K237" s="74"/>
      <c r="L237" s="73"/>
      <c r="M237" s="73"/>
      <c r="N237" s="74"/>
      <c r="O237" s="73"/>
      <c r="P237" s="73"/>
      <c r="Q237" s="74"/>
    </row>
    <row r="238" spans="1:17" x14ac:dyDescent="0.25">
      <c r="A238" s="71"/>
      <c r="B238" s="489"/>
      <c r="C238" s="77"/>
      <c r="D238" s="73"/>
      <c r="E238" s="73"/>
      <c r="F238" s="74"/>
      <c r="G238" s="75"/>
      <c r="H238" s="75"/>
      <c r="I238" s="76"/>
      <c r="J238" s="76"/>
      <c r="K238" s="74"/>
      <c r="L238" s="73"/>
      <c r="M238" s="73"/>
      <c r="N238" s="74"/>
      <c r="O238" s="73"/>
      <c r="P238" s="73"/>
      <c r="Q238" s="74"/>
    </row>
    <row r="239" spans="1:17" x14ac:dyDescent="0.25">
      <c r="A239" s="71"/>
      <c r="B239" s="489"/>
      <c r="C239" s="77"/>
      <c r="D239" s="73"/>
      <c r="E239" s="73"/>
      <c r="F239" s="74"/>
      <c r="G239" s="75"/>
      <c r="H239" s="75"/>
      <c r="I239" s="76"/>
      <c r="J239" s="76"/>
      <c r="K239" s="74"/>
      <c r="L239" s="73"/>
      <c r="M239" s="73"/>
      <c r="N239" s="74"/>
      <c r="O239" s="73"/>
      <c r="P239" s="73"/>
      <c r="Q239" s="74"/>
    </row>
    <row r="240" spans="1:17" x14ac:dyDescent="0.25">
      <c r="A240" s="71"/>
      <c r="B240" s="489"/>
      <c r="C240" s="77"/>
      <c r="D240" s="73"/>
      <c r="E240" s="73"/>
      <c r="F240" s="74"/>
      <c r="G240" s="75"/>
      <c r="H240" s="75"/>
      <c r="I240" s="76"/>
      <c r="J240" s="76"/>
      <c r="K240" s="74"/>
      <c r="L240" s="73"/>
      <c r="M240" s="73"/>
      <c r="N240" s="74"/>
      <c r="O240" s="73"/>
      <c r="P240" s="73"/>
      <c r="Q240" s="74"/>
    </row>
    <row r="241" spans="1:17" x14ac:dyDescent="0.25">
      <c r="A241" s="71"/>
      <c r="B241" s="489"/>
      <c r="C241" s="77"/>
      <c r="D241" s="73"/>
      <c r="E241" s="73"/>
      <c r="F241" s="74"/>
      <c r="G241" s="75"/>
      <c r="H241" s="75"/>
      <c r="I241" s="76"/>
      <c r="J241" s="76"/>
      <c r="K241" s="74"/>
      <c r="L241" s="73"/>
      <c r="M241" s="73"/>
      <c r="N241" s="74"/>
      <c r="O241" s="73"/>
      <c r="P241" s="73"/>
      <c r="Q241" s="74"/>
    </row>
    <row r="242" spans="1:17" x14ac:dyDescent="0.25">
      <c r="A242" s="71"/>
      <c r="B242" s="489"/>
      <c r="C242" s="77"/>
      <c r="D242" s="73"/>
      <c r="E242" s="73"/>
      <c r="F242" s="74"/>
      <c r="G242" s="75"/>
      <c r="H242" s="75"/>
      <c r="I242" s="76"/>
      <c r="J242" s="76"/>
      <c r="K242" s="74"/>
      <c r="L242" s="73"/>
      <c r="M242" s="73"/>
      <c r="N242" s="74"/>
      <c r="O242" s="73"/>
      <c r="P242" s="73"/>
      <c r="Q242" s="74"/>
    </row>
    <row r="243" spans="1:17" x14ac:dyDescent="0.25">
      <c r="A243" s="71"/>
      <c r="B243" s="489"/>
      <c r="C243" s="77"/>
      <c r="D243" s="73"/>
      <c r="E243" s="73"/>
      <c r="F243" s="74"/>
      <c r="G243" s="75"/>
      <c r="H243" s="75"/>
      <c r="I243" s="76"/>
      <c r="J243" s="76"/>
      <c r="K243" s="74"/>
      <c r="L243" s="73"/>
      <c r="M243" s="73"/>
      <c r="N243" s="74"/>
      <c r="O243" s="73"/>
      <c r="P243" s="73"/>
      <c r="Q243" s="74"/>
    </row>
    <row r="244" spans="1:17" x14ac:dyDescent="0.25">
      <c r="A244" s="71"/>
      <c r="B244" s="489"/>
      <c r="C244" s="77"/>
      <c r="D244" s="73"/>
      <c r="E244" s="73"/>
      <c r="F244" s="74"/>
      <c r="G244" s="75"/>
      <c r="H244" s="75"/>
      <c r="I244" s="76"/>
      <c r="J244" s="76"/>
      <c r="K244" s="74"/>
      <c r="L244" s="73"/>
      <c r="M244" s="73"/>
      <c r="N244" s="74"/>
      <c r="O244" s="73"/>
      <c r="P244" s="73"/>
      <c r="Q244" s="74"/>
    </row>
    <row r="245" spans="1:17" x14ac:dyDescent="0.25">
      <c r="A245" s="71"/>
      <c r="B245" s="489"/>
      <c r="C245" s="79"/>
      <c r="D245" s="73"/>
      <c r="E245" s="73"/>
      <c r="F245" s="74"/>
      <c r="G245" s="75"/>
      <c r="H245" s="75"/>
      <c r="I245" s="76"/>
      <c r="J245" s="76"/>
      <c r="K245" s="74"/>
      <c r="L245" s="73"/>
      <c r="M245" s="73"/>
      <c r="N245" s="74"/>
      <c r="O245" s="73"/>
      <c r="P245" s="73"/>
      <c r="Q245" s="74"/>
    </row>
    <row r="246" spans="1:17" x14ac:dyDescent="0.25">
      <c r="A246" s="71"/>
      <c r="B246" s="489"/>
      <c r="C246" s="79"/>
      <c r="D246" s="73"/>
      <c r="E246" s="73"/>
      <c r="F246" s="74"/>
      <c r="G246" s="75"/>
      <c r="H246" s="75"/>
      <c r="I246" s="76"/>
      <c r="J246" s="76"/>
      <c r="K246" s="74"/>
      <c r="L246" s="73"/>
      <c r="M246" s="73"/>
      <c r="N246" s="74"/>
      <c r="O246" s="73"/>
      <c r="P246" s="73"/>
      <c r="Q246" s="74"/>
    </row>
    <row r="247" spans="1:17" x14ac:dyDescent="0.25">
      <c r="A247" s="71"/>
      <c r="B247" s="489"/>
      <c r="C247" s="79"/>
      <c r="D247" s="73"/>
      <c r="E247" s="73"/>
      <c r="F247" s="74"/>
      <c r="G247" s="75"/>
      <c r="H247" s="75"/>
      <c r="I247" s="76"/>
      <c r="J247" s="76"/>
      <c r="K247" s="74"/>
      <c r="L247" s="73"/>
      <c r="M247" s="73"/>
      <c r="N247" s="74"/>
      <c r="O247" s="73"/>
      <c r="P247" s="73"/>
      <c r="Q247" s="74"/>
    </row>
    <row r="248" spans="1:17" x14ac:dyDescent="0.25">
      <c r="A248" s="71"/>
      <c r="B248" s="489"/>
      <c r="C248" s="79"/>
      <c r="D248" s="73"/>
      <c r="E248" s="73"/>
      <c r="F248" s="74"/>
      <c r="G248" s="75"/>
      <c r="H248" s="75"/>
      <c r="I248" s="76"/>
      <c r="J248" s="76"/>
      <c r="K248" s="74"/>
      <c r="L248" s="73"/>
      <c r="M248" s="73"/>
      <c r="N248" s="74"/>
      <c r="O248" s="73"/>
      <c r="P248" s="73"/>
      <c r="Q248" s="74"/>
    </row>
    <row r="249" spans="1:17" x14ac:dyDescent="0.25">
      <c r="A249" s="71"/>
      <c r="B249" s="488"/>
      <c r="C249" s="77"/>
      <c r="D249" s="73"/>
      <c r="E249" s="73"/>
      <c r="F249" s="74"/>
      <c r="G249" s="75"/>
      <c r="H249" s="75"/>
      <c r="I249" s="76"/>
      <c r="J249" s="76"/>
      <c r="K249" s="74"/>
      <c r="L249" s="73"/>
      <c r="M249" s="73"/>
      <c r="N249" s="74"/>
      <c r="O249" s="73"/>
      <c r="P249" s="73"/>
      <c r="Q249" s="74"/>
    </row>
    <row r="250" spans="1:17" x14ac:dyDescent="0.25">
      <c r="A250" s="71"/>
      <c r="B250" s="488"/>
      <c r="C250" s="77"/>
      <c r="D250" s="73"/>
      <c r="E250" s="73"/>
      <c r="F250" s="74"/>
      <c r="G250" s="75"/>
      <c r="H250" s="75"/>
      <c r="I250" s="76"/>
      <c r="J250" s="76"/>
      <c r="K250" s="74"/>
      <c r="L250" s="73"/>
      <c r="M250" s="73"/>
      <c r="N250" s="74"/>
      <c r="O250" s="73"/>
      <c r="P250" s="73"/>
      <c r="Q250" s="74"/>
    </row>
    <row r="251" spans="1:17" x14ac:dyDescent="0.25">
      <c r="A251" s="71"/>
      <c r="B251" s="488"/>
      <c r="C251" s="77"/>
      <c r="D251" s="73"/>
      <c r="E251" s="73"/>
      <c r="F251" s="74"/>
      <c r="G251" s="75"/>
      <c r="H251" s="75"/>
      <c r="I251" s="76"/>
      <c r="J251" s="76"/>
      <c r="K251" s="74"/>
      <c r="L251" s="73"/>
      <c r="M251" s="73"/>
      <c r="N251" s="74"/>
      <c r="O251" s="73"/>
      <c r="P251" s="73"/>
      <c r="Q251" s="74"/>
    </row>
    <row r="252" spans="1:17" x14ac:dyDescent="0.25">
      <c r="A252" s="71"/>
      <c r="B252" s="488"/>
      <c r="C252" s="77"/>
      <c r="D252" s="73"/>
      <c r="E252" s="73"/>
      <c r="F252" s="74"/>
      <c r="G252" s="75"/>
      <c r="H252" s="75"/>
      <c r="I252" s="76"/>
      <c r="J252" s="76"/>
      <c r="K252" s="74"/>
      <c r="L252" s="73"/>
      <c r="M252" s="73"/>
      <c r="N252" s="74"/>
      <c r="O252" s="73"/>
      <c r="P252" s="73"/>
      <c r="Q252" s="74"/>
    </row>
    <row r="253" spans="1:17" x14ac:dyDescent="0.25">
      <c r="A253" s="71"/>
      <c r="B253" s="488"/>
      <c r="C253" s="77"/>
      <c r="D253" s="73"/>
      <c r="E253" s="73"/>
      <c r="F253" s="74"/>
      <c r="G253" s="75"/>
      <c r="H253" s="75"/>
      <c r="I253" s="76"/>
      <c r="J253" s="76"/>
      <c r="K253" s="74"/>
      <c r="L253" s="73"/>
      <c r="M253" s="73"/>
      <c r="N253" s="74"/>
      <c r="O253" s="73"/>
      <c r="P253" s="73"/>
      <c r="Q253" s="74"/>
    </row>
    <row r="254" spans="1:17" x14ac:dyDescent="0.25">
      <c r="A254" s="71"/>
      <c r="B254" s="488"/>
      <c r="C254" s="78"/>
      <c r="D254" s="80"/>
      <c r="E254" s="80"/>
      <c r="F254" s="81"/>
      <c r="G254" s="82"/>
      <c r="H254" s="82"/>
      <c r="I254" s="83"/>
      <c r="J254" s="83"/>
      <c r="K254" s="81"/>
      <c r="L254" s="84"/>
      <c r="M254" s="84"/>
      <c r="N254" s="81"/>
      <c r="O254" s="80"/>
      <c r="P254" s="80"/>
      <c r="Q254" s="81"/>
    </row>
    <row r="255" spans="1:17" x14ac:dyDescent="0.25">
      <c r="A255" s="71"/>
      <c r="B255" s="488"/>
      <c r="C255" s="78"/>
      <c r="D255" s="80"/>
      <c r="E255" s="80"/>
      <c r="F255" s="81"/>
      <c r="G255" s="82"/>
      <c r="H255" s="82"/>
      <c r="I255" s="83"/>
      <c r="J255" s="83"/>
      <c r="K255" s="81"/>
      <c r="L255" s="84"/>
      <c r="M255" s="84"/>
      <c r="N255" s="81"/>
      <c r="O255" s="80"/>
      <c r="P255" s="80"/>
      <c r="Q255" s="81"/>
    </row>
    <row r="256" spans="1:17" x14ac:dyDescent="0.25">
      <c r="A256" s="71"/>
      <c r="B256" s="488"/>
      <c r="C256" s="78"/>
      <c r="D256" s="80"/>
      <c r="E256" s="80"/>
      <c r="F256" s="81"/>
      <c r="G256" s="82"/>
      <c r="H256" s="82"/>
      <c r="I256" s="83"/>
      <c r="J256" s="83"/>
      <c r="K256" s="81"/>
      <c r="L256" s="84"/>
      <c r="M256" s="84"/>
      <c r="N256" s="81"/>
      <c r="O256" s="80"/>
      <c r="P256" s="80"/>
      <c r="Q256" s="81"/>
    </row>
    <row r="257" spans="1:17" x14ac:dyDescent="0.25">
      <c r="A257" s="71"/>
      <c r="B257" s="488"/>
      <c r="C257" s="78"/>
      <c r="D257" s="80"/>
      <c r="E257" s="80"/>
      <c r="F257" s="81"/>
      <c r="G257" s="82"/>
      <c r="H257" s="82"/>
      <c r="I257" s="83"/>
      <c r="J257" s="83"/>
      <c r="K257" s="81"/>
      <c r="L257" s="84"/>
      <c r="M257" s="84"/>
      <c r="N257" s="81"/>
      <c r="O257" s="80"/>
      <c r="P257" s="80"/>
      <c r="Q257" s="81"/>
    </row>
    <row r="258" spans="1:17" x14ac:dyDescent="0.25">
      <c r="A258" s="71"/>
      <c r="B258" s="488"/>
      <c r="C258" s="78"/>
      <c r="D258" s="80"/>
      <c r="E258" s="80"/>
      <c r="F258" s="81"/>
      <c r="G258" s="82"/>
      <c r="H258" s="82"/>
      <c r="I258" s="83"/>
      <c r="J258" s="83"/>
      <c r="K258" s="81"/>
      <c r="L258" s="84"/>
      <c r="M258" s="84"/>
      <c r="N258" s="81"/>
      <c r="O258" s="80"/>
      <c r="P258" s="80"/>
      <c r="Q258" s="81"/>
    </row>
    <row r="259" spans="1:17" x14ac:dyDescent="0.25">
      <c r="A259" s="71"/>
      <c r="B259" s="488"/>
      <c r="C259" s="78"/>
      <c r="D259" s="80"/>
      <c r="E259" s="80"/>
      <c r="F259" s="81"/>
      <c r="G259" s="82"/>
      <c r="H259" s="82"/>
      <c r="I259" s="83"/>
      <c r="J259" s="83"/>
      <c r="K259" s="81"/>
      <c r="L259" s="84"/>
      <c r="M259" s="84"/>
      <c r="N259" s="81"/>
      <c r="O259" s="80"/>
      <c r="P259" s="80"/>
      <c r="Q259" s="81"/>
    </row>
    <row r="260" spans="1:17" x14ac:dyDescent="0.25">
      <c r="A260" s="71"/>
      <c r="B260" s="488"/>
      <c r="C260" s="78"/>
      <c r="D260" s="80"/>
      <c r="E260" s="80"/>
      <c r="F260" s="81"/>
      <c r="G260" s="82"/>
      <c r="H260" s="82"/>
      <c r="I260" s="83"/>
      <c r="J260" s="83"/>
      <c r="K260" s="81"/>
      <c r="L260" s="84"/>
      <c r="M260" s="84"/>
      <c r="N260" s="81"/>
      <c r="O260" s="80"/>
      <c r="P260" s="80"/>
      <c r="Q260" s="81"/>
    </row>
    <row r="261" spans="1:17" x14ac:dyDescent="0.25">
      <c r="A261" s="71"/>
      <c r="B261" s="488"/>
      <c r="C261" s="78"/>
      <c r="D261" s="80"/>
      <c r="E261" s="80"/>
      <c r="F261" s="81"/>
      <c r="G261" s="82"/>
      <c r="H261" s="82"/>
      <c r="I261" s="83"/>
      <c r="J261" s="83"/>
      <c r="K261" s="81"/>
      <c r="L261" s="84"/>
      <c r="M261" s="84"/>
      <c r="N261" s="81"/>
      <c r="O261" s="80"/>
      <c r="P261" s="80"/>
      <c r="Q261" s="81"/>
    </row>
    <row r="262" spans="1:17" x14ac:dyDescent="0.25">
      <c r="A262" s="71"/>
      <c r="B262" s="488"/>
      <c r="C262" s="78"/>
      <c r="D262" s="80"/>
      <c r="E262" s="80"/>
      <c r="F262" s="81"/>
      <c r="G262" s="82"/>
      <c r="H262" s="82"/>
      <c r="I262" s="83"/>
      <c r="J262" s="83"/>
      <c r="K262" s="81"/>
      <c r="L262" s="84"/>
      <c r="M262" s="84"/>
      <c r="N262" s="81"/>
      <c r="O262" s="80"/>
      <c r="P262" s="80"/>
      <c r="Q262" s="81"/>
    </row>
    <row r="263" spans="1:17" x14ac:dyDescent="0.25">
      <c r="A263" s="71"/>
      <c r="B263" s="488"/>
      <c r="C263" s="78"/>
      <c r="D263" s="80"/>
      <c r="E263" s="80"/>
      <c r="F263" s="81"/>
      <c r="G263" s="82"/>
      <c r="H263" s="82"/>
      <c r="I263" s="83"/>
      <c r="J263" s="83"/>
      <c r="K263" s="81"/>
      <c r="L263" s="84"/>
      <c r="M263" s="84"/>
      <c r="N263" s="81"/>
      <c r="O263" s="80"/>
      <c r="P263" s="80"/>
      <c r="Q263" s="81"/>
    </row>
    <row r="264" spans="1:17" x14ac:dyDescent="0.25">
      <c r="A264" s="71"/>
      <c r="B264" s="488"/>
      <c r="C264" s="78"/>
      <c r="D264" s="80"/>
      <c r="E264" s="80"/>
      <c r="F264" s="81"/>
      <c r="G264" s="82"/>
      <c r="H264" s="82"/>
      <c r="I264" s="83"/>
      <c r="J264" s="83"/>
      <c r="K264" s="81"/>
      <c r="L264" s="84"/>
      <c r="M264" s="84"/>
      <c r="N264" s="81"/>
      <c r="O264" s="80"/>
      <c r="P264" s="80"/>
      <c r="Q264" s="81"/>
    </row>
    <row r="265" spans="1:17" x14ac:dyDescent="0.25">
      <c r="A265" s="71"/>
      <c r="B265" s="488"/>
      <c r="C265" s="78"/>
      <c r="D265" s="80"/>
      <c r="E265" s="80"/>
      <c r="F265" s="81"/>
      <c r="G265" s="82"/>
      <c r="H265" s="82"/>
      <c r="I265" s="83"/>
      <c r="J265" s="83"/>
      <c r="K265" s="81"/>
      <c r="L265" s="84"/>
      <c r="M265" s="84"/>
      <c r="N265" s="81"/>
      <c r="O265" s="80"/>
      <c r="P265" s="80"/>
      <c r="Q265" s="81"/>
    </row>
    <row r="266" spans="1:17" x14ac:dyDescent="0.25">
      <c r="A266" s="71"/>
      <c r="B266" s="488"/>
      <c r="C266" s="78"/>
      <c r="D266" s="80"/>
      <c r="E266" s="80"/>
      <c r="F266" s="81"/>
      <c r="G266" s="82"/>
      <c r="H266" s="82"/>
      <c r="I266" s="83"/>
      <c r="J266" s="83"/>
      <c r="K266" s="81"/>
      <c r="L266" s="84"/>
      <c r="M266" s="84"/>
      <c r="N266" s="81"/>
      <c r="O266" s="80"/>
      <c r="P266" s="80"/>
      <c r="Q266" s="81"/>
    </row>
    <row r="267" spans="1:17" x14ac:dyDescent="0.25">
      <c r="A267" s="71"/>
      <c r="B267" s="488"/>
      <c r="C267" s="78"/>
      <c r="D267" s="80"/>
      <c r="E267" s="80"/>
      <c r="F267" s="81"/>
      <c r="G267" s="82"/>
      <c r="H267" s="82"/>
      <c r="I267" s="83"/>
      <c r="J267" s="83"/>
      <c r="K267" s="81"/>
      <c r="L267" s="84"/>
      <c r="M267" s="84"/>
      <c r="N267" s="81"/>
      <c r="O267" s="80"/>
      <c r="P267" s="80"/>
      <c r="Q267" s="81"/>
    </row>
    <row r="268" spans="1:17" x14ac:dyDescent="0.25">
      <c r="A268" s="71"/>
      <c r="B268" s="488"/>
      <c r="C268" s="78"/>
      <c r="D268" s="80"/>
      <c r="E268" s="80"/>
      <c r="F268" s="81"/>
      <c r="G268" s="82"/>
      <c r="H268" s="82"/>
      <c r="I268" s="83"/>
      <c r="J268" s="83"/>
      <c r="K268" s="81"/>
      <c r="L268" s="84"/>
      <c r="M268" s="84"/>
      <c r="N268" s="81"/>
      <c r="O268" s="80"/>
      <c r="P268" s="80"/>
      <c r="Q268" s="81"/>
    </row>
    <row r="269" spans="1:17" x14ac:dyDescent="0.25">
      <c r="A269" s="71"/>
      <c r="B269" s="488"/>
      <c r="C269" s="78"/>
      <c r="D269" s="80"/>
      <c r="E269" s="80"/>
      <c r="F269" s="81"/>
      <c r="G269" s="82"/>
      <c r="H269" s="82"/>
      <c r="I269" s="83"/>
      <c r="J269" s="83"/>
      <c r="K269" s="81"/>
      <c r="L269" s="84"/>
      <c r="M269" s="84"/>
      <c r="N269" s="81"/>
      <c r="O269" s="80"/>
      <c r="P269" s="80"/>
      <c r="Q269" s="81"/>
    </row>
    <row r="270" spans="1:17" x14ac:dyDescent="0.25">
      <c r="A270" s="71"/>
      <c r="B270" s="488"/>
      <c r="C270" s="78"/>
      <c r="D270" s="80"/>
      <c r="E270" s="80"/>
      <c r="F270" s="81"/>
      <c r="G270" s="82"/>
      <c r="H270" s="82"/>
      <c r="I270" s="83"/>
      <c r="J270" s="83"/>
      <c r="K270" s="81"/>
      <c r="L270" s="84"/>
      <c r="M270" s="84"/>
      <c r="N270" s="81"/>
      <c r="O270" s="80"/>
      <c r="P270" s="80"/>
      <c r="Q270" s="81"/>
    </row>
    <row r="271" spans="1:17" x14ac:dyDescent="0.25">
      <c r="A271" s="71"/>
      <c r="B271" s="488"/>
      <c r="C271" s="78"/>
      <c r="D271" s="80"/>
      <c r="E271" s="80"/>
      <c r="F271" s="81"/>
      <c r="G271" s="82"/>
      <c r="H271" s="82"/>
      <c r="I271" s="83"/>
      <c r="J271" s="83"/>
      <c r="K271" s="81"/>
      <c r="L271" s="84"/>
      <c r="M271" s="84"/>
      <c r="N271" s="81"/>
      <c r="O271" s="80"/>
      <c r="P271" s="80"/>
      <c r="Q271" s="81"/>
    </row>
    <row r="272" spans="1:17" x14ac:dyDescent="0.25">
      <c r="A272" s="71"/>
      <c r="B272" s="488"/>
      <c r="C272" s="78"/>
      <c r="D272" s="80"/>
      <c r="E272" s="80"/>
      <c r="F272" s="81"/>
      <c r="G272" s="82"/>
      <c r="H272" s="82"/>
      <c r="I272" s="83"/>
      <c r="J272" s="83"/>
      <c r="K272" s="81"/>
      <c r="L272" s="84"/>
      <c r="M272" s="84"/>
      <c r="N272" s="81"/>
      <c r="O272" s="80"/>
      <c r="P272" s="80"/>
      <c r="Q272" s="81"/>
    </row>
    <row r="273" spans="1:17" x14ac:dyDescent="0.25">
      <c r="A273" s="71"/>
      <c r="B273" s="488"/>
      <c r="C273" s="78"/>
      <c r="D273" s="80"/>
      <c r="E273" s="80"/>
      <c r="F273" s="81"/>
      <c r="G273" s="82"/>
      <c r="H273" s="82"/>
      <c r="I273" s="83"/>
      <c r="J273" s="83"/>
      <c r="K273" s="81"/>
      <c r="L273" s="84"/>
      <c r="M273" s="84"/>
      <c r="N273" s="81"/>
      <c r="O273" s="80"/>
      <c r="P273" s="80"/>
      <c r="Q273" s="81"/>
    </row>
    <row r="274" spans="1:17" x14ac:dyDescent="0.25">
      <c r="A274" s="71"/>
      <c r="B274" s="488"/>
      <c r="C274" s="78"/>
      <c r="D274" s="80"/>
      <c r="E274" s="80"/>
      <c r="F274" s="81"/>
      <c r="G274" s="82"/>
      <c r="H274" s="82"/>
      <c r="I274" s="83"/>
      <c r="J274" s="83"/>
      <c r="K274" s="81"/>
      <c r="L274" s="84"/>
      <c r="M274" s="84"/>
      <c r="N274" s="81"/>
      <c r="O274" s="80"/>
      <c r="P274" s="80"/>
      <c r="Q274" s="81"/>
    </row>
    <row r="275" spans="1:17" x14ac:dyDescent="0.25">
      <c r="A275" s="71"/>
      <c r="B275" s="488"/>
      <c r="C275" s="78"/>
      <c r="D275" s="80"/>
      <c r="E275" s="80"/>
      <c r="F275" s="81"/>
      <c r="G275" s="82"/>
      <c r="H275" s="82"/>
      <c r="I275" s="83"/>
      <c r="J275" s="83"/>
      <c r="K275" s="81"/>
      <c r="L275" s="84"/>
      <c r="M275" s="84"/>
      <c r="N275" s="81"/>
      <c r="O275" s="80"/>
      <c r="P275" s="80"/>
      <c r="Q275" s="81"/>
    </row>
    <row r="276" spans="1:17" x14ac:dyDescent="0.25">
      <c r="A276" s="71"/>
      <c r="B276" s="488"/>
      <c r="C276" s="78"/>
      <c r="D276" s="80"/>
      <c r="E276" s="80"/>
      <c r="F276" s="81"/>
      <c r="G276" s="82"/>
      <c r="H276" s="82"/>
      <c r="I276" s="83"/>
      <c r="J276" s="83"/>
      <c r="K276" s="81"/>
      <c r="L276" s="84"/>
      <c r="M276" s="84"/>
      <c r="N276" s="81"/>
      <c r="O276" s="80"/>
      <c r="P276" s="80"/>
      <c r="Q276" s="81"/>
    </row>
    <row r="277" spans="1:17" x14ac:dyDescent="0.25">
      <c r="A277" s="71"/>
      <c r="B277" s="488"/>
      <c r="C277" s="78"/>
      <c r="D277" s="80"/>
      <c r="E277" s="80"/>
      <c r="F277" s="81"/>
      <c r="G277" s="82"/>
      <c r="H277" s="82"/>
      <c r="I277" s="83"/>
      <c r="J277" s="83"/>
      <c r="K277" s="81"/>
      <c r="L277" s="84"/>
      <c r="M277" s="84"/>
      <c r="N277" s="81"/>
      <c r="O277" s="80"/>
      <c r="P277" s="80"/>
      <c r="Q277" s="81"/>
    </row>
    <row r="278" spans="1:17" x14ac:dyDescent="0.25">
      <c r="A278" s="71"/>
      <c r="B278" s="488"/>
      <c r="C278" s="78"/>
      <c r="D278" s="80"/>
      <c r="E278" s="80"/>
      <c r="F278" s="81"/>
      <c r="G278" s="82"/>
      <c r="H278" s="82"/>
      <c r="I278" s="83"/>
      <c r="J278" s="83"/>
      <c r="K278" s="81"/>
      <c r="L278" s="84"/>
      <c r="M278" s="84"/>
      <c r="N278" s="81"/>
      <c r="O278" s="80"/>
      <c r="P278" s="80"/>
      <c r="Q278" s="81"/>
    </row>
    <row r="279" spans="1:17" x14ac:dyDescent="0.25">
      <c r="A279" s="71"/>
      <c r="B279" s="488"/>
      <c r="C279" s="78"/>
      <c r="D279" s="80"/>
      <c r="E279" s="80"/>
      <c r="F279" s="81"/>
      <c r="G279" s="82"/>
      <c r="H279" s="82"/>
      <c r="I279" s="83"/>
      <c r="J279" s="83"/>
      <c r="K279" s="81"/>
      <c r="L279" s="84"/>
      <c r="M279" s="84"/>
      <c r="N279" s="81"/>
      <c r="O279" s="80"/>
      <c r="P279" s="80"/>
      <c r="Q279" s="81"/>
    </row>
    <row r="280" spans="1:17" x14ac:dyDescent="0.25">
      <c r="A280" s="71"/>
      <c r="B280" s="488"/>
      <c r="C280" s="78"/>
      <c r="D280" s="80"/>
      <c r="E280" s="80"/>
      <c r="F280" s="81"/>
      <c r="G280" s="82"/>
      <c r="H280" s="82"/>
      <c r="I280" s="83"/>
      <c r="J280" s="83"/>
      <c r="K280" s="81"/>
      <c r="L280" s="84"/>
      <c r="M280" s="84"/>
      <c r="N280" s="81"/>
      <c r="O280" s="80"/>
      <c r="P280" s="80"/>
      <c r="Q280" s="81"/>
    </row>
    <row r="281" spans="1:17" x14ac:dyDescent="0.25">
      <c r="A281" s="71"/>
      <c r="B281" s="488"/>
      <c r="C281" s="78"/>
      <c r="D281" s="80"/>
      <c r="E281" s="80"/>
      <c r="F281" s="81"/>
      <c r="G281" s="82"/>
      <c r="H281" s="82"/>
      <c r="I281" s="83"/>
      <c r="J281" s="83"/>
      <c r="K281" s="81"/>
      <c r="L281" s="84"/>
      <c r="M281" s="84"/>
      <c r="N281" s="81"/>
      <c r="O281" s="80"/>
      <c r="P281" s="80"/>
      <c r="Q281" s="81"/>
    </row>
    <row r="282" spans="1:17" x14ac:dyDescent="0.25">
      <c r="A282" s="71"/>
      <c r="B282" s="488"/>
      <c r="C282" s="78"/>
      <c r="D282" s="80"/>
      <c r="E282" s="80"/>
      <c r="F282" s="81"/>
      <c r="G282" s="82"/>
      <c r="H282" s="82"/>
      <c r="I282" s="83"/>
      <c r="J282" s="83"/>
      <c r="K282" s="81"/>
      <c r="L282" s="84"/>
      <c r="M282" s="84"/>
      <c r="N282" s="81"/>
      <c r="O282" s="80"/>
      <c r="P282" s="80"/>
      <c r="Q282" s="81"/>
    </row>
    <row r="283" spans="1:17" x14ac:dyDescent="0.25">
      <c r="A283" s="71"/>
      <c r="B283" s="488"/>
      <c r="C283" s="78"/>
      <c r="D283" s="80"/>
      <c r="E283" s="80"/>
      <c r="F283" s="81"/>
      <c r="G283" s="82"/>
      <c r="H283" s="82"/>
      <c r="I283" s="83"/>
      <c r="J283" s="83"/>
      <c r="K283" s="81"/>
      <c r="L283" s="84"/>
      <c r="M283" s="84"/>
      <c r="N283" s="81"/>
      <c r="O283" s="80"/>
      <c r="P283" s="80"/>
      <c r="Q283" s="81"/>
    </row>
    <row r="284" spans="1:17" x14ac:dyDescent="0.25">
      <c r="A284" s="71"/>
      <c r="B284" s="488"/>
      <c r="C284" s="78"/>
      <c r="D284" s="80"/>
      <c r="E284" s="80"/>
      <c r="F284" s="81"/>
      <c r="G284" s="82"/>
      <c r="H284" s="82"/>
      <c r="I284" s="83"/>
      <c r="J284" s="83"/>
      <c r="K284" s="81"/>
      <c r="L284" s="84"/>
      <c r="M284" s="84"/>
      <c r="N284" s="81"/>
      <c r="O284" s="80"/>
      <c r="P284" s="80"/>
      <c r="Q284" s="81"/>
    </row>
    <row r="285" spans="1:17" x14ac:dyDescent="0.25">
      <c r="A285" s="71"/>
      <c r="B285" s="488"/>
      <c r="C285" s="78"/>
      <c r="D285" s="80"/>
      <c r="E285" s="80"/>
      <c r="F285" s="81"/>
      <c r="G285" s="82"/>
      <c r="H285" s="82"/>
      <c r="I285" s="83"/>
      <c r="J285" s="83"/>
      <c r="K285" s="81"/>
      <c r="L285" s="84"/>
      <c r="M285" s="84"/>
      <c r="N285" s="81"/>
      <c r="O285" s="80"/>
      <c r="P285" s="80"/>
      <c r="Q285" s="81"/>
    </row>
    <row r="286" spans="1:17" x14ac:dyDescent="0.25">
      <c r="A286" s="71"/>
      <c r="B286" s="488"/>
      <c r="C286" s="78"/>
      <c r="D286" s="80"/>
      <c r="E286" s="80"/>
      <c r="F286" s="81"/>
      <c r="G286" s="82"/>
      <c r="H286" s="82"/>
      <c r="I286" s="83"/>
      <c r="J286" s="83"/>
      <c r="K286" s="81"/>
      <c r="L286" s="84"/>
      <c r="M286" s="84"/>
      <c r="N286" s="81"/>
      <c r="O286" s="80"/>
      <c r="P286" s="80"/>
      <c r="Q286" s="81"/>
    </row>
    <row r="287" spans="1:17" x14ac:dyDescent="0.25">
      <c r="A287" s="71"/>
      <c r="B287" s="488"/>
      <c r="C287" s="78"/>
      <c r="D287" s="80"/>
      <c r="E287" s="80"/>
      <c r="F287" s="81"/>
      <c r="G287" s="82"/>
      <c r="H287" s="82"/>
      <c r="I287" s="83"/>
      <c r="J287" s="83"/>
      <c r="K287" s="81"/>
      <c r="L287" s="84"/>
      <c r="M287" s="84"/>
      <c r="N287" s="81"/>
      <c r="O287" s="80"/>
      <c r="P287" s="80"/>
      <c r="Q287" s="81"/>
    </row>
    <row r="288" spans="1:17" x14ac:dyDescent="0.25">
      <c r="A288" s="71"/>
      <c r="B288" s="488"/>
      <c r="C288" s="78"/>
      <c r="D288" s="80"/>
      <c r="E288" s="80"/>
      <c r="F288" s="81"/>
      <c r="G288" s="82"/>
      <c r="H288" s="82"/>
      <c r="I288" s="83"/>
      <c r="J288" s="83"/>
      <c r="K288" s="81"/>
      <c r="L288" s="84"/>
      <c r="M288" s="84"/>
      <c r="N288" s="81"/>
      <c r="O288" s="80"/>
      <c r="P288" s="80"/>
      <c r="Q288" s="81"/>
    </row>
    <row r="289" spans="1:17" x14ac:dyDescent="0.25">
      <c r="A289" s="71"/>
      <c r="B289" s="488"/>
      <c r="C289" s="78"/>
      <c r="D289" s="80"/>
      <c r="E289" s="80"/>
      <c r="F289" s="81"/>
      <c r="G289" s="82"/>
      <c r="H289" s="82"/>
      <c r="I289" s="83"/>
      <c r="J289" s="83"/>
      <c r="K289" s="81"/>
      <c r="L289" s="84"/>
      <c r="M289" s="84"/>
      <c r="N289" s="81"/>
      <c r="O289" s="80"/>
      <c r="P289" s="80"/>
      <c r="Q289" s="81"/>
    </row>
    <row r="290" spans="1:17" x14ac:dyDescent="0.25">
      <c r="A290" s="71"/>
      <c r="B290" s="488"/>
      <c r="C290" s="78"/>
      <c r="D290" s="80"/>
      <c r="E290" s="80"/>
      <c r="F290" s="81"/>
      <c r="G290" s="82"/>
      <c r="H290" s="82"/>
      <c r="I290" s="83"/>
      <c r="J290" s="83"/>
      <c r="K290" s="81"/>
      <c r="L290" s="84"/>
      <c r="M290" s="84"/>
      <c r="N290" s="81"/>
      <c r="O290" s="80"/>
      <c r="P290" s="80"/>
      <c r="Q290" s="81"/>
    </row>
    <row r="291" spans="1:17" x14ac:dyDescent="0.25">
      <c r="A291" s="71"/>
      <c r="B291" s="488"/>
      <c r="C291" s="78"/>
      <c r="D291" s="80"/>
      <c r="E291" s="80"/>
      <c r="F291" s="81"/>
      <c r="G291" s="82"/>
      <c r="H291" s="82"/>
      <c r="I291" s="83"/>
      <c r="J291" s="83"/>
      <c r="K291" s="81"/>
      <c r="L291" s="84"/>
      <c r="M291" s="84"/>
      <c r="N291" s="81"/>
      <c r="O291" s="80"/>
      <c r="P291" s="80"/>
      <c r="Q291" s="81"/>
    </row>
    <row r="292" spans="1:17" x14ac:dyDescent="0.25">
      <c r="A292" s="71"/>
      <c r="B292" s="488"/>
      <c r="C292" s="78"/>
      <c r="D292" s="80"/>
      <c r="E292" s="80"/>
      <c r="F292" s="81"/>
      <c r="G292" s="82"/>
      <c r="H292" s="82"/>
      <c r="I292" s="83"/>
      <c r="J292" s="83"/>
      <c r="K292" s="81"/>
      <c r="L292" s="84"/>
      <c r="M292" s="84"/>
      <c r="N292" s="81"/>
      <c r="O292" s="80"/>
      <c r="P292" s="80"/>
      <c r="Q292" s="81"/>
    </row>
    <row r="293" spans="1:17" x14ac:dyDescent="0.25">
      <c r="A293" s="71"/>
      <c r="B293" s="488"/>
      <c r="C293" s="78"/>
      <c r="D293" s="80"/>
      <c r="E293" s="80"/>
      <c r="F293" s="81"/>
      <c r="G293" s="82"/>
      <c r="H293" s="82"/>
      <c r="I293" s="83"/>
      <c r="J293" s="83"/>
      <c r="K293" s="81"/>
      <c r="L293" s="84"/>
      <c r="M293" s="84"/>
      <c r="N293" s="81"/>
      <c r="O293" s="80"/>
      <c r="P293" s="80"/>
      <c r="Q293" s="81"/>
    </row>
    <row r="294" spans="1:17" x14ac:dyDescent="0.25">
      <c r="A294" s="71"/>
      <c r="B294" s="488"/>
      <c r="C294" s="78"/>
      <c r="D294" s="80"/>
      <c r="E294" s="80"/>
      <c r="F294" s="81"/>
      <c r="G294" s="82"/>
      <c r="H294" s="82"/>
      <c r="I294" s="83"/>
      <c r="J294" s="83"/>
      <c r="K294" s="81"/>
      <c r="L294" s="84"/>
      <c r="M294" s="84"/>
      <c r="N294" s="81"/>
      <c r="O294" s="80"/>
      <c r="P294" s="80"/>
      <c r="Q294" s="81"/>
    </row>
    <row r="295" spans="1:17" x14ac:dyDescent="0.25">
      <c r="A295" s="71"/>
      <c r="B295" s="488"/>
      <c r="C295" s="78"/>
      <c r="D295" s="80"/>
      <c r="E295" s="80"/>
      <c r="F295" s="81"/>
      <c r="G295" s="82"/>
      <c r="H295" s="82"/>
      <c r="I295" s="83"/>
      <c r="J295" s="83"/>
      <c r="K295" s="81"/>
      <c r="L295" s="84"/>
      <c r="M295" s="84"/>
      <c r="N295" s="81"/>
      <c r="O295" s="80"/>
      <c r="P295" s="80"/>
      <c r="Q295" s="81"/>
    </row>
    <row r="296" spans="1:17" x14ac:dyDescent="0.25">
      <c r="A296" s="71"/>
      <c r="B296" s="488"/>
      <c r="C296" s="78"/>
      <c r="D296" s="80"/>
      <c r="E296" s="80"/>
      <c r="F296" s="81"/>
      <c r="G296" s="82"/>
      <c r="H296" s="82"/>
      <c r="I296" s="83"/>
      <c r="J296" s="83"/>
      <c r="K296" s="81"/>
      <c r="L296" s="84"/>
      <c r="M296" s="84"/>
      <c r="N296" s="81"/>
      <c r="O296" s="80"/>
      <c r="P296" s="80"/>
      <c r="Q296" s="81"/>
    </row>
    <row r="297" spans="1:17" x14ac:dyDescent="0.25">
      <c r="A297" s="71"/>
      <c r="B297" s="488"/>
      <c r="C297" s="78"/>
      <c r="D297" s="80"/>
      <c r="E297" s="80"/>
      <c r="F297" s="81"/>
      <c r="G297" s="82"/>
      <c r="H297" s="82"/>
      <c r="I297" s="83"/>
      <c r="J297" s="83"/>
      <c r="K297" s="81"/>
      <c r="L297" s="84"/>
      <c r="M297" s="84"/>
      <c r="N297" s="81"/>
      <c r="O297" s="80"/>
      <c r="P297" s="80"/>
      <c r="Q297" s="81"/>
    </row>
    <row r="298" spans="1:17" x14ac:dyDescent="0.25">
      <c r="A298" s="71"/>
      <c r="B298" s="488"/>
      <c r="C298" s="78"/>
      <c r="D298" s="80"/>
      <c r="E298" s="80"/>
      <c r="F298" s="81"/>
      <c r="G298" s="82"/>
      <c r="H298" s="82"/>
      <c r="I298" s="83"/>
      <c r="J298" s="83"/>
      <c r="K298" s="81"/>
      <c r="L298" s="84"/>
      <c r="M298" s="84"/>
      <c r="N298" s="81"/>
      <c r="O298" s="80"/>
      <c r="P298" s="80"/>
      <c r="Q298" s="81"/>
    </row>
    <row r="299" spans="1:17" x14ac:dyDescent="0.25">
      <c r="A299" s="71"/>
      <c r="B299" s="488"/>
      <c r="C299" s="78"/>
      <c r="D299" s="80"/>
      <c r="E299" s="80"/>
      <c r="F299" s="81"/>
      <c r="G299" s="82"/>
      <c r="H299" s="82"/>
      <c r="I299" s="83"/>
      <c r="J299" s="83"/>
      <c r="K299" s="81"/>
      <c r="L299" s="84"/>
      <c r="M299" s="84"/>
      <c r="N299" s="81"/>
      <c r="O299" s="80"/>
      <c r="P299" s="80"/>
      <c r="Q299" s="81"/>
    </row>
    <row r="300" spans="1:17" x14ac:dyDescent="0.25">
      <c r="A300" s="71"/>
      <c r="B300" s="488"/>
      <c r="C300" s="78"/>
      <c r="D300" s="80"/>
      <c r="E300" s="80"/>
      <c r="F300" s="81"/>
      <c r="G300" s="82"/>
      <c r="H300" s="82"/>
      <c r="I300" s="83"/>
      <c r="J300" s="83"/>
      <c r="K300" s="81"/>
      <c r="L300" s="84"/>
      <c r="M300" s="84"/>
      <c r="N300" s="81"/>
      <c r="O300" s="80"/>
      <c r="P300" s="80"/>
      <c r="Q300" s="81"/>
    </row>
    <row r="301" spans="1:17" x14ac:dyDescent="0.25">
      <c r="A301" s="71"/>
      <c r="B301" s="488"/>
      <c r="C301" s="78"/>
      <c r="D301" s="80"/>
      <c r="E301" s="80"/>
      <c r="F301" s="81"/>
      <c r="G301" s="82"/>
      <c r="H301" s="82"/>
      <c r="I301" s="83"/>
      <c r="J301" s="83"/>
      <c r="K301" s="81"/>
      <c r="L301" s="84"/>
      <c r="M301" s="84"/>
      <c r="N301" s="81"/>
      <c r="O301" s="80"/>
      <c r="P301" s="80"/>
      <c r="Q301" s="81"/>
    </row>
    <row r="302" spans="1:17" x14ac:dyDescent="0.25">
      <c r="A302" s="71"/>
      <c r="B302" s="488"/>
      <c r="C302" s="78"/>
      <c r="D302" s="80"/>
      <c r="E302" s="80"/>
      <c r="F302" s="81"/>
      <c r="G302" s="82"/>
      <c r="H302" s="82"/>
      <c r="I302" s="83"/>
      <c r="J302" s="83"/>
      <c r="K302" s="81"/>
      <c r="L302" s="84"/>
      <c r="M302" s="84"/>
      <c r="N302" s="81"/>
      <c r="O302" s="80"/>
      <c r="P302" s="80"/>
      <c r="Q302" s="81"/>
    </row>
    <row r="303" spans="1:17" x14ac:dyDescent="0.25">
      <c r="A303" s="71"/>
      <c r="B303" s="488"/>
      <c r="C303" s="78"/>
      <c r="D303" s="80"/>
      <c r="E303" s="80"/>
      <c r="F303" s="81"/>
      <c r="G303" s="82"/>
      <c r="H303" s="82"/>
      <c r="I303" s="83"/>
      <c r="J303" s="83"/>
      <c r="K303" s="81"/>
      <c r="L303" s="84"/>
      <c r="M303" s="84"/>
      <c r="N303" s="81"/>
      <c r="O303" s="80"/>
      <c r="P303" s="80"/>
      <c r="Q303" s="81"/>
    </row>
    <row r="304" spans="1:17" x14ac:dyDescent="0.25">
      <c r="A304" s="71"/>
      <c r="B304" s="488"/>
      <c r="C304" s="78"/>
      <c r="D304" s="80"/>
      <c r="E304" s="80"/>
      <c r="F304" s="81"/>
      <c r="G304" s="82"/>
      <c r="H304" s="82"/>
      <c r="I304" s="83"/>
      <c r="J304" s="83"/>
      <c r="K304" s="81"/>
      <c r="L304" s="84"/>
      <c r="M304" s="84"/>
      <c r="N304" s="81"/>
      <c r="O304" s="80"/>
      <c r="P304" s="80"/>
      <c r="Q304" s="81"/>
    </row>
    <row r="305" spans="1:17" x14ac:dyDescent="0.25">
      <c r="A305" s="71"/>
      <c r="B305" s="488"/>
      <c r="C305" s="78"/>
      <c r="D305" s="80"/>
      <c r="E305" s="80"/>
      <c r="F305" s="81"/>
      <c r="G305" s="82"/>
      <c r="H305" s="82"/>
      <c r="I305" s="83"/>
      <c r="J305" s="83"/>
      <c r="K305" s="81"/>
      <c r="L305" s="84"/>
      <c r="M305" s="84"/>
      <c r="N305" s="81"/>
      <c r="O305" s="80"/>
      <c r="P305" s="80"/>
      <c r="Q305" s="81"/>
    </row>
    <row r="306" spans="1:17" x14ac:dyDescent="0.25">
      <c r="A306" s="71"/>
      <c r="B306" s="488"/>
      <c r="C306" s="78"/>
      <c r="D306" s="80"/>
      <c r="E306" s="80"/>
      <c r="F306" s="81"/>
      <c r="G306" s="82"/>
      <c r="H306" s="82"/>
      <c r="I306" s="83"/>
      <c r="J306" s="83"/>
      <c r="K306" s="81"/>
      <c r="L306" s="84"/>
      <c r="M306" s="84"/>
      <c r="N306" s="81"/>
      <c r="O306" s="80"/>
      <c r="P306" s="80"/>
      <c r="Q306" s="81"/>
    </row>
    <row r="307" spans="1:17" x14ac:dyDescent="0.25">
      <c r="A307" s="71"/>
      <c r="B307" s="488"/>
      <c r="C307" s="78"/>
      <c r="D307" s="80"/>
      <c r="E307" s="80"/>
      <c r="F307" s="81"/>
      <c r="G307" s="82"/>
      <c r="H307" s="82"/>
      <c r="I307" s="83"/>
      <c r="J307" s="83"/>
      <c r="K307" s="81"/>
      <c r="L307" s="84"/>
      <c r="M307" s="84"/>
      <c r="N307" s="81"/>
      <c r="O307" s="80"/>
      <c r="P307" s="80"/>
      <c r="Q307" s="81"/>
    </row>
    <row r="308" spans="1:17" x14ac:dyDescent="0.25">
      <c r="A308" s="71"/>
      <c r="B308" s="488"/>
      <c r="C308" s="78"/>
      <c r="D308" s="80"/>
      <c r="E308" s="80"/>
      <c r="F308" s="81"/>
      <c r="G308" s="82"/>
      <c r="H308" s="82"/>
      <c r="I308" s="83"/>
      <c r="J308" s="83"/>
      <c r="K308" s="81"/>
      <c r="L308" s="84"/>
      <c r="M308" s="84"/>
      <c r="N308" s="81"/>
      <c r="O308" s="80"/>
      <c r="P308" s="80"/>
      <c r="Q308" s="81"/>
    </row>
    <row r="309" spans="1:17" x14ac:dyDescent="0.25">
      <c r="A309" s="71"/>
      <c r="B309" s="488"/>
      <c r="C309" s="78"/>
      <c r="D309" s="80"/>
      <c r="E309" s="80"/>
      <c r="F309" s="81"/>
      <c r="G309" s="82"/>
      <c r="H309" s="82"/>
      <c r="I309" s="83"/>
      <c r="J309" s="83"/>
      <c r="K309" s="81"/>
      <c r="L309" s="84"/>
      <c r="M309" s="84"/>
      <c r="N309" s="81"/>
      <c r="O309" s="80"/>
      <c r="P309" s="80"/>
      <c r="Q309" s="81"/>
    </row>
    <row r="310" spans="1:17" x14ac:dyDescent="0.25">
      <c r="A310" s="71"/>
      <c r="B310" s="488"/>
      <c r="C310" s="78"/>
      <c r="D310" s="80"/>
      <c r="E310" s="80"/>
      <c r="F310" s="81"/>
      <c r="G310" s="82"/>
      <c r="H310" s="82"/>
      <c r="I310" s="83"/>
      <c r="J310" s="83"/>
      <c r="K310" s="81"/>
      <c r="L310" s="84"/>
      <c r="M310" s="84"/>
      <c r="N310" s="81"/>
      <c r="O310" s="80"/>
      <c r="P310" s="80"/>
      <c r="Q310" s="81"/>
    </row>
    <row r="311" spans="1:17" x14ac:dyDescent="0.25">
      <c r="A311" s="71"/>
      <c r="B311" s="488"/>
      <c r="C311" s="78"/>
      <c r="D311" s="80"/>
      <c r="E311" s="80"/>
      <c r="F311" s="81"/>
      <c r="G311" s="82"/>
      <c r="H311" s="82"/>
      <c r="I311" s="83"/>
      <c r="J311" s="83"/>
      <c r="K311" s="81"/>
      <c r="L311" s="84"/>
      <c r="M311" s="84"/>
      <c r="N311" s="81"/>
      <c r="O311" s="80"/>
      <c r="P311" s="80"/>
      <c r="Q311" s="81"/>
    </row>
    <row r="312" spans="1:17" x14ac:dyDescent="0.25">
      <c r="A312" s="71"/>
      <c r="B312" s="488"/>
      <c r="C312" s="78"/>
      <c r="D312" s="80"/>
      <c r="E312" s="80"/>
      <c r="F312" s="81"/>
      <c r="G312" s="82"/>
      <c r="H312" s="82"/>
      <c r="I312" s="83"/>
      <c r="J312" s="83"/>
      <c r="K312" s="81"/>
      <c r="L312" s="84"/>
      <c r="M312" s="84"/>
      <c r="N312" s="81"/>
      <c r="O312" s="80"/>
      <c r="P312" s="80"/>
      <c r="Q312" s="81"/>
    </row>
    <row r="313" spans="1:17" x14ac:dyDescent="0.25">
      <c r="A313" s="71"/>
      <c r="B313" s="488"/>
      <c r="C313" s="78"/>
      <c r="D313" s="80"/>
      <c r="E313" s="80"/>
      <c r="F313" s="81"/>
      <c r="G313" s="82"/>
      <c r="H313" s="82"/>
      <c r="I313" s="83"/>
      <c r="J313" s="83"/>
      <c r="K313" s="81"/>
      <c r="L313" s="84"/>
      <c r="M313" s="84"/>
      <c r="N313" s="81"/>
      <c r="O313" s="80"/>
      <c r="P313" s="80"/>
      <c r="Q313" s="81"/>
    </row>
    <row r="314" spans="1:17" x14ac:dyDescent="0.25">
      <c r="A314" s="71"/>
      <c r="B314" s="488"/>
      <c r="C314" s="78"/>
      <c r="D314" s="80"/>
      <c r="E314" s="80"/>
      <c r="F314" s="81"/>
      <c r="G314" s="82"/>
      <c r="H314" s="82"/>
      <c r="I314" s="83"/>
      <c r="J314" s="83"/>
      <c r="K314" s="81"/>
      <c r="L314" s="84"/>
      <c r="M314" s="84"/>
      <c r="N314" s="81"/>
      <c r="O314" s="80"/>
      <c r="P314" s="80"/>
      <c r="Q314" s="81"/>
    </row>
    <row r="315" spans="1:17" x14ac:dyDescent="0.25">
      <c r="A315" s="71"/>
      <c r="B315" s="488"/>
      <c r="C315" s="78"/>
      <c r="D315" s="80"/>
      <c r="E315" s="80"/>
      <c r="F315" s="81"/>
      <c r="G315" s="82"/>
      <c r="H315" s="82"/>
      <c r="I315" s="83"/>
      <c r="J315" s="83"/>
      <c r="K315" s="81"/>
      <c r="L315" s="84"/>
      <c r="M315" s="84"/>
      <c r="N315" s="81"/>
      <c r="O315" s="80"/>
      <c r="P315" s="80"/>
      <c r="Q315" s="81"/>
    </row>
    <row r="316" spans="1:17" x14ac:dyDescent="0.25">
      <c r="A316" s="71"/>
      <c r="B316" s="488"/>
      <c r="C316" s="78"/>
      <c r="D316" s="80"/>
      <c r="E316" s="80"/>
      <c r="F316" s="81"/>
      <c r="G316" s="82"/>
      <c r="H316" s="82"/>
      <c r="I316" s="83"/>
      <c r="J316" s="83"/>
      <c r="K316" s="81"/>
      <c r="L316" s="84"/>
      <c r="M316" s="84"/>
      <c r="N316" s="81"/>
      <c r="O316" s="80"/>
      <c r="P316" s="80"/>
      <c r="Q316" s="81"/>
    </row>
    <row r="317" spans="1:17" x14ac:dyDescent="0.25">
      <c r="A317" s="71"/>
      <c r="B317" s="488"/>
      <c r="C317" s="78"/>
      <c r="D317" s="80"/>
      <c r="E317" s="80"/>
      <c r="F317" s="81"/>
      <c r="G317" s="82"/>
      <c r="H317" s="82"/>
      <c r="I317" s="83"/>
      <c r="J317" s="83"/>
      <c r="K317" s="81"/>
      <c r="L317" s="84"/>
      <c r="M317" s="84"/>
      <c r="N317" s="81"/>
      <c r="O317" s="80"/>
      <c r="P317" s="80"/>
      <c r="Q317" s="81"/>
    </row>
    <row r="318" spans="1:17" x14ac:dyDescent="0.25">
      <c r="A318" s="71"/>
      <c r="B318" s="488"/>
      <c r="C318" s="78"/>
      <c r="D318" s="80"/>
      <c r="E318" s="80"/>
      <c r="F318" s="81"/>
      <c r="G318" s="82"/>
      <c r="H318" s="82"/>
      <c r="I318" s="83"/>
      <c r="J318" s="83"/>
      <c r="K318" s="81"/>
      <c r="L318" s="84"/>
      <c r="M318" s="84"/>
      <c r="N318" s="81"/>
      <c r="O318" s="80"/>
      <c r="P318" s="80"/>
      <c r="Q318" s="81"/>
    </row>
    <row r="319" spans="1:17" x14ac:dyDescent="0.25">
      <c r="A319" s="71"/>
      <c r="B319" s="488"/>
      <c r="C319" s="78"/>
      <c r="D319" s="80"/>
      <c r="E319" s="80"/>
      <c r="F319" s="81"/>
      <c r="G319" s="82"/>
      <c r="H319" s="82"/>
      <c r="I319" s="83"/>
      <c r="J319" s="83"/>
      <c r="K319" s="81"/>
      <c r="L319" s="84"/>
      <c r="M319" s="84"/>
      <c r="N319" s="81"/>
      <c r="O319" s="80"/>
      <c r="P319" s="80"/>
      <c r="Q319" s="81"/>
    </row>
    <row r="320" spans="1:17" x14ac:dyDescent="0.25">
      <c r="A320" s="71"/>
      <c r="B320" s="488"/>
      <c r="C320" s="78"/>
      <c r="D320" s="80"/>
      <c r="E320" s="80"/>
      <c r="F320" s="81"/>
      <c r="G320" s="82"/>
      <c r="H320" s="82"/>
      <c r="I320" s="83"/>
      <c r="J320" s="83"/>
      <c r="K320" s="81"/>
      <c r="L320" s="84"/>
      <c r="M320" s="84"/>
      <c r="N320" s="81"/>
      <c r="O320" s="80"/>
      <c r="P320" s="80"/>
      <c r="Q320" s="81"/>
    </row>
    <row r="321" spans="1:17" x14ac:dyDescent="0.25">
      <c r="A321" s="71"/>
      <c r="B321" s="488"/>
      <c r="C321" s="78"/>
      <c r="D321" s="80"/>
      <c r="E321" s="80"/>
      <c r="F321" s="81"/>
      <c r="G321" s="82"/>
      <c r="H321" s="82"/>
      <c r="I321" s="83"/>
      <c r="J321" s="83"/>
      <c r="K321" s="81"/>
      <c r="L321" s="84"/>
      <c r="M321" s="84"/>
      <c r="N321" s="81"/>
      <c r="O321" s="80"/>
      <c r="P321" s="80"/>
      <c r="Q321" s="81"/>
    </row>
    <row r="322" spans="1:17" x14ac:dyDescent="0.25">
      <c r="A322" s="71"/>
      <c r="B322" s="488"/>
      <c r="C322" s="78"/>
      <c r="D322" s="80"/>
      <c r="E322" s="80"/>
      <c r="F322" s="81"/>
      <c r="G322" s="82"/>
      <c r="H322" s="82"/>
      <c r="I322" s="83"/>
      <c r="J322" s="83"/>
      <c r="K322" s="81"/>
      <c r="L322" s="84"/>
      <c r="M322" s="84"/>
      <c r="N322" s="81"/>
      <c r="O322" s="80"/>
      <c r="P322" s="80"/>
      <c r="Q322" s="81"/>
    </row>
    <row r="323" spans="1:17" x14ac:dyDescent="0.25">
      <c r="A323" s="71"/>
      <c r="B323" s="488"/>
      <c r="C323" s="78"/>
      <c r="D323" s="80"/>
      <c r="E323" s="80"/>
      <c r="F323" s="81"/>
      <c r="G323" s="82"/>
      <c r="H323" s="82"/>
      <c r="I323" s="83"/>
      <c r="J323" s="83"/>
      <c r="K323" s="81"/>
      <c r="L323" s="84"/>
      <c r="M323" s="84"/>
      <c r="N323" s="81"/>
      <c r="O323" s="80"/>
      <c r="P323" s="80"/>
      <c r="Q323" s="81"/>
    </row>
    <row r="324" spans="1:17" x14ac:dyDescent="0.25">
      <c r="A324" s="71"/>
      <c r="B324" s="488"/>
      <c r="C324" s="78"/>
      <c r="D324" s="80"/>
      <c r="E324" s="80"/>
      <c r="F324" s="81"/>
      <c r="G324" s="82"/>
      <c r="H324" s="82"/>
      <c r="I324" s="83"/>
      <c r="J324" s="83"/>
      <c r="K324" s="81"/>
      <c r="L324" s="84"/>
      <c r="M324" s="84"/>
      <c r="N324" s="81"/>
      <c r="O324" s="80"/>
      <c r="P324" s="80"/>
      <c r="Q324" s="81"/>
    </row>
    <row r="325" spans="1:17" x14ac:dyDescent="0.25">
      <c r="A325" s="71"/>
      <c r="B325" s="488"/>
      <c r="C325" s="78"/>
      <c r="D325" s="80"/>
      <c r="E325" s="80"/>
      <c r="F325" s="81"/>
      <c r="G325" s="82"/>
      <c r="H325" s="82"/>
      <c r="I325" s="83"/>
      <c r="J325" s="83"/>
      <c r="K325" s="81"/>
      <c r="L325" s="84"/>
      <c r="M325" s="84"/>
      <c r="N325" s="81"/>
      <c r="O325" s="80"/>
      <c r="P325" s="80"/>
      <c r="Q325" s="81"/>
    </row>
    <row r="326" spans="1:17" x14ac:dyDescent="0.25">
      <c r="A326" s="71"/>
      <c r="B326" s="71"/>
      <c r="C326" s="77"/>
      <c r="D326" s="71"/>
      <c r="E326" s="71"/>
      <c r="F326" s="85"/>
      <c r="G326" s="85"/>
      <c r="H326" s="85"/>
      <c r="I326" s="85"/>
      <c r="J326" s="85"/>
      <c r="K326" s="85"/>
      <c r="L326" s="71"/>
      <c r="M326" s="71"/>
      <c r="N326" s="85"/>
      <c r="O326" s="71"/>
      <c r="P326" s="71"/>
      <c r="Q326" s="85"/>
    </row>
    <row r="327" spans="1:17" x14ac:dyDescent="0.25">
      <c r="A327" s="71"/>
      <c r="B327" s="71"/>
      <c r="C327" s="77"/>
      <c r="D327" s="71"/>
      <c r="E327" s="71"/>
      <c r="F327" s="85"/>
      <c r="G327" s="85"/>
      <c r="H327" s="85"/>
      <c r="I327" s="85"/>
      <c r="J327" s="85"/>
      <c r="K327" s="85"/>
      <c r="L327" s="71"/>
      <c r="M327" s="71"/>
      <c r="N327" s="85"/>
      <c r="O327" s="71"/>
      <c r="P327" s="71"/>
      <c r="Q327" s="85"/>
    </row>
    <row r="328" spans="1:17" x14ac:dyDescent="0.25">
      <c r="A328" s="71"/>
      <c r="B328" s="71"/>
      <c r="C328" s="77"/>
      <c r="D328" s="71"/>
      <c r="E328" s="71"/>
      <c r="F328" s="85"/>
      <c r="G328" s="85"/>
      <c r="H328" s="85"/>
      <c r="I328" s="85"/>
      <c r="J328" s="85"/>
      <c r="K328" s="85"/>
      <c r="L328" s="71"/>
      <c r="M328" s="71"/>
      <c r="N328" s="85"/>
      <c r="O328" s="71"/>
      <c r="P328" s="71"/>
      <c r="Q328" s="85"/>
    </row>
    <row r="329" spans="1:17" x14ac:dyDescent="0.25">
      <c r="A329" s="71"/>
      <c r="B329" s="71"/>
      <c r="C329" s="77"/>
      <c r="D329" s="71"/>
      <c r="E329" s="71"/>
      <c r="F329" s="85"/>
      <c r="G329" s="85"/>
      <c r="H329" s="85"/>
      <c r="I329" s="85"/>
      <c r="J329" s="85"/>
      <c r="K329" s="85"/>
      <c r="L329" s="71"/>
      <c r="M329" s="71"/>
      <c r="N329" s="85"/>
      <c r="O329" s="71"/>
      <c r="P329" s="71"/>
      <c r="Q329" s="85"/>
    </row>
    <row r="330" spans="1:17" x14ac:dyDescent="0.25">
      <c r="A330" s="71"/>
      <c r="B330" s="71"/>
      <c r="C330" s="77"/>
      <c r="D330" s="71"/>
      <c r="E330" s="71"/>
      <c r="F330" s="85"/>
      <c r="G330" s="85"/>
      <c r="H330" s="85"/>
      <c r="I330" s="85"/>
      <c r="J330" s="85"/>
      <c r="K330" s="85"/>
      <c r="L330" s="71"/>
      <c r="M330" s="71"/>
      <c r="N330" s="85"/>
      <c r="O330" s="71"/>
      <c r="P330" s="71"/>
      <c r="Q330" s="85"/>
    </row>
    <row r="331" spans="1:17" x14ac:dyDescent="0.25">
      <c r="A331" s="71"/>
      <c r="B331" s="71"/>
      <c r="C331" s="77"/>
      <c r="D331" s="71"/>
      <c r="E331" s="71"/>
      <c r="F331" s="85"/>
      <c r="G331" s="85"/>
      <c r="H331" s="85"/>
      <c r="I331" s="85"/>
      <c r="J331" s="85"/>
      <c r="K331" s="85"/>
      <c r="L331" s="71"/>
      <c r="M331" s="71"/>
      <c r="N331" s="85"/>
      <c r="O331" s="71"/>
      <c r="P331" s="71"/>
      <c r="Q331" s="85"/>
    </row>
  </sheetData>
  <mergeCells count="58">
    <mergeCell ref="B144:B156"/>
    <mergeCell ref="B157:B160"/>
    <mergeCell ref="B140:Q140"/>
    <mergeCell ref="D141:F141"/>
    <mergeCell ref="G141:H141"/>
    <mergeCell ref="I141:K141"/>
    <mergeCell ref="L141:N141"/>
    <mergeCell ref="O141:Q141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  <mergeCell ref="B53:B54"/>
    <mergeCell ref="B55:B56"/>
    <mergeCell ref="B57:B64"/>
    <mergeCell ref="B65:B68"/>
    <mergeCell ref="B70:Q70"/>
    <mergeCell ref="B71:Q71"/>
    <mergeCell ref="B72:Q72"/>
    <mergeCell ref="D73:F73"/>
    <mergeCell ref="G73:H73"/>
    <mergeCell ref="I73:K73"/>
    <mergeCell ref="L73:N73"/>
    <mergeCell ref="O73:Q73"/>
    <mergeCell ref="B76:B88"/>
    <mergeCell ref="B89:B92"/>
    <mergeCell ref="B93:B111"/>
    <mergeCell ref="B112:B113"/>
    <mergeCell ref="B139:Q139"/>
    <mergeCell ref="B114:B120"/>
    <mergeCell ref="B121:B122"/>
    <mergeCell ref="B123:B124"/>
    <mergeCell ref="B125:B132"/>
    <mergeCell ref="B133:B136"/>
    <mergeCell ref="B138:Q138"/>
    <mergeCell ref="B161:B179"/>
    <mergeCell ref="B254:B325"/>
    <mergeCell ref="B218:B224"/>
    <mergeCell ref="B225:B226"/>
    <mergeCell ref="B227:B230"/>
    <mergeCell ref="B231:B243"/>
    <mergeCell ref="B244:B248"/>
    <mergeCell ref="B249:B253"/>
    <mergeCell ref="B180:B181"/>
    <mergeCell ref="B182:B188"/>
    <mergeCell ref="B189:B190"/>
    <mergeCell ref="B191:B192"/>
    <mergeCell ref="B193:B200"/>
    <mergeCell ref="B201:B204"/>
  </mergeCells>
  <conditionalFormatting sqref="C7">
    <cfRule type="cellIs" dxfId="171" priority="40" operator="lessThan">
      <formula>0</formula>
    </cfRule>
  </conditionalFormatting>
  <conditionalFormatting sqref="C25">
    <cfRule type="cellIs" dxfId="170" priority="38" operator="lessThan">
      <formula>0</formula>
    </cfRule>
  </conditionalFormatting>
  <conditionalFormatting sqref="C65">
    <cfRule type="cellIs" dxfId="169" priority="39" operator="lessThan">
      <formula>0</formula>
    </cfRule>
  </conditionalFormatting>
  <conditionalFormatting sqref="C75">
    <cfRule type="cellIs" dxfId="168" priority="43" operator="lessThan">
      <formula>0</formula>
    </cfRule>
  </conditionalFormatting>
  <conditionalFormatting sqref="C93">
    <cfRule type="cellIs" dxfId="167" priority="41" operator="lessThan">
      <formula>0</formula>
    </cfRule>
  </conditionalFormatting>
  <conditionalFormatting sqref="C133">
    <cfRule type="cellIs" dxfId="166" priority="42" operator="lessThan">
      <formula>0</formula>
    </cfRule>
  </conditionalFormatting>
  <conditionalFormatting sqref="C143">
    <cfRule type="cellIs" dxfId="165" priority="52" operator="lessThan">
      <formula>0</formula>
    </cfRule>
  </conditionalFormatting>
  <conditionalFormatting sqref="C161">
    <cfRule type="cellIs" dxfId="164" priority="48" operator="lessThan">
      <formula>0</formula>
    </cfRule>
  </conditionalFormatting>
  <conditionalFormatting sqref="C201">
    <cfRule type="cellIs" dxfId="163" priority="49" operator="lessThan">
      <formula>0</formula>
    </cfRule>
  </conditionalFormatting>
  <conditionalFormatting sqref="D20">
    <cfRule type="cellIs" dxfId="162" priority="12" operator="lessThan">
      <formula>0</formula>
    </cfRule>
  </conditionalFormatting>
  <conditionalFormatting sqref="D69 D137">
    <cfRule type="dataBar" priority="161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{B5EE2EFA-7351-4926-8886-D775D9663286}</x14:id>
        </ext>
      </extLst>
    </cfRule>
  </conditionalFormatting>
  <conditionalFormatting sqref="D88">
    <cfRule type="cellIs" dxfId="161" priority="8" operator="lessThan">
      <formula>0</formula>
    </cfRule>
  </conditionalFormatting>
  <conditionalFormatting sqref="D156">
    <cfRule type="cellIs" dxfId="160" priority="4" operator="lessThan">
      <formula>0</formula>
    </cfRule>
  </conditionalFormatting>
  <conditionalFormatting sqref="D254">
    <cfRule type="cellIs" dxfId="159" priority="157" operator="lessThan">
      <formula>0</formula>
    </cfRule>
  </conditionalFormatting>
  <conditionalFormatting sqref="D254:D325">
    <cfRule type="dataBar" priority="15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{329D7D6D-04D8-4019-864B-BE4ED2390FCC}</x14:id>
        </ext>
      </extLst>
    </cfRule>
  </conditionalFormatting>
  <conditionalFormatting sqref="D7:Q69">
    <cfRule type="cellIs" dxfId="158" priority="9" operator="lessThan">
      <formula>0</formula>
    </cfRule>
  </conditionalFormatting>
  <conditionalFormatting sqref="D75:Q137">
    <cfRule type="cellIs" dxfId="157" priority="5" operator="lessThan">
      <formula>0</formula>
    </cfRule>
  </conditionalFormatting>
  <conditionalFormatting sqref="D143:Q325">
    <cfRule type="cellIs" dxfId="156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E2EFA-7351-4926-8886-D775D966328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329D7D6D-04D8-4019-864B-BE4ED2390FC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87301-BE90-4742-A792-DBD9BF246D75}">
  <sheetPr>
    <tabColor rgb="FFC00000"/>
    <pageSetUpPr fitToPage="1"/>
  </sheetPr>
  <dimension ref="A1:T331"/>
  <sheetViews>
    <sheetView showGridLines="0" topLeftCell="B1" zoomScale="57" zoomScaleNormal="70" workbookViewId="0">
      <selection activeCell="C176" sqref="A176:XFD176"/>
    </sheetView>
  </sheetViews>
  <sheetFormatPr defaultColWidth="9.1796875" defaultRowHeight="14.5" x14ac:dyDescent="0.25"/>
  <cols>
    <col min="1" max="1" width="9.1796875" style="33"/>
    <col min="2" max="2" width="21.7265625" style="33" customWidth="1"/>
    <col min="3" max="3" width="40.453125" style="32" customWidth="1"/>
    <col min="4" max="4" width="20.26953125" style="33" bestFit="1" customWidth="1"/>
    <col min="5" max="5" width="18.81640625" style="33" bestFit="1" customWidth="1"/>
    <col min="6" max="6" width="11.54296875" style="34" bestFit="1" customWidth="1"/>
    <col min="7" max="7" width="12.81640625" style="34" bestFit="1" customWidth="1"/>
    <col min="8" max="8" width="9.54296875" style="34" bestFit="1" customWidth="1"/>
    <col min="9" max="9" width="8.54296875" style="34" bestFit="1" customWidth="1"/>
    <col min="10" max="10" width="9.54296875" style="34" bestFit="1" customWidth="1"/>
    <col min="11" max="11" width="11.54296875" style="34" bestFit="1" customWidth="1"/>
    <col min="12" max="12" width="21.1796875" style="33" bestFit="1" customWidth="1"/>
    <col min="13" max="13" width="18.7265625" style="33" bestFit="1" customWidth="1"/>
    <col min="14" max="14" width="13.54296875" style="34" customWidth="1"/>
    <col min="15" max="15" width="20.26953125" style="33" bestFit="1" customWidth="1"/>
    <col min="16" max="16" width="18.81640625" style="33" bestFit="1" customWidth="1"/>
    <col min="17" max="17" width="11.54296875" style="34" bestFit="1" customWidth="1"/>
    <col min="18" max="16384" width="9.1796875" style="33"/>
  </cols>
  <sheetData>
    <row r="1" spans="1:17" x14ac:dyDescent="0.25">
      <c r="A1" s="32"/>
      <c r="B1" s="32"/>
    </row>
    <row r="2" spans="1:17" ht="23.5" x14ac:dyDescent="0.25">
      <c r="B2" s="497" t="s">
        <v>249</v>
      </c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</row>
    <row r="3" spans="1:17" x14ac:dyDescent="0.25">
      <c r="B3" s="496" t="s">
        <v>458</v>
      </c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</row>
    <row r="4" spans="1:17" ht="15" thickBot="1" x14ac:dyDescent="0.3">
      <c r="B4" s="496" t="str">
        <f>'HOME PAGE'!H5</f>
        <v>4 WEEKS ENDING 12-29-2024</v>
      </c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</row>
    <row r="5" spans="1:17" x14ac:dyDescent="0.25">
      <c r="D5" s="498" t="s">
        <v>266</v>
      </c>
      <c r="E5" s="499"/>
      <c r="F5" s="500"/>
      <c r="G5" s="501" t="s">
        <v>267</v>
      </c>
      <c r="H5" s="502"/>
      <c r="I5" s="498" t="s">
        <v>268</v>
      </c>
      <c r="J5" s="499"/>
      <c r="K5" s="500"/>
      <c r="L5" s="501" t="s">
        <v>269</v>
      </c>
      <c r="M5" s="499"/>
      <c r="N5" s="502"/>
      <c r="O5" s="498" t="s">
        <v>270</v>
      </c>
      <c r="P5" s="499"/>
      <c r="Q5" s="500"/>
    </row>
    <row r="6" spans="1:17" s="35" customFormat="1" ht="29.5" thickBot="1" x14ac:dyDescent="0.3">
      <c r="C6" s="36"/>
      <c r="D6" s="37" t="s">
        <v>271</v>
      </c>
      <c r="E6" s="38" t="s">
        <v>272</v>
      </c>
      <c r="F6" s="39" t="s">
        <v>273</v>
      </c>
      <c r="G6" s="40" t="s">
        <v>271</v>
      </c>
      <c r="H6" s="41" t="s">
        <v>272</v>
      </c>
      <c r="I6" s="42" t="s">
        <v>271</v>
      </c>
      <c r="J6" s="43" t="s">
        <v>272</v>
      </c>
      <c r="K6" s="39" t="s">
        <v>273</v>
      </c>
      <c r="L6" s="40" t="s">
        <v>271</v>
      </c>
      <c r="M6" s="43" t="s">
        <v>272</v>
      </c>
      <c r="N6" s="41" t="s">
        <v>273</v>
      </c>
      <c r="O6" s="42" t="s">
        <v>271</v>
      </c>
      <c r="P6" s="43" t="s">
        <v>272</v>
      </c>
      <c r="Q6" s="39" t="s">
        <v>273</v>
      </c>
    </row>
    <row r="7" spans="1:17" ht="15" thickBot="1" x14ac:dyDescent="0.3">
      <c r="C7" s="255" t="s">
        <v>281</v>
      </c>
      <c r="D7" s="260">
        <f>SubSegments!D45</f>
        <v>366297946.69997537</v>
      </c>
      <c r="E7" s="261">
        <f>SubSegments!E45</f>
        <v>10996324.748458803</v>
      </c>
      <c r="F7" s="274">
        <f>SubSegments!F45</f>
        <v>3.0949266958199616E-2</v>
      </c>
      <c r="G7" s="336">
        <f>SubSegments!G45</f>
        <v>99.999999999999957</v>
      </c>
      <c r="H7" s="371">
        <f>SubSegments!H45</f>
        <v>0</v>
      </c>
      <c r="I7" s="327">
        <f>SubSegments!I45</f>
        <v>2.3340330148311943</v>
      </c>
      <c r="J7" s="336">
        <f>SubSegments!J45</f>
        <v>0.10050250918666004</v>
      </c>
      <c r="K7" s="315">
        <f>SubSegments!K45</f>
        <v>4.4997150893024328E-2</v>
      </c>
      <c r="L7" s="316">
        <f>SubSegments!L45</f>
        <v>854951500.86261964</v>
      </c>
      <c r="M7" s="273">
        <f>SubSegments!M45</f>
        <v>61374489.528925657</v>
      </c>
      <c r="N7" s="275">
        <f>SubSegments!N45</f>
        <v>7.7339046686570517E-2</v>
      </c>
      <c r="O7" s="303">
        <f>SubSegments!O45</f>
        <v>192579045.14070666</v>
      </c>
      <c r="P7" s="261">
        <f>SubSegments!P45</f>
        <v>6866151.9740453362</v>
      </c>
      <c r="Q7" s="275">
        <f>SubSegments!Q45</f>
        <v>3.6971864779918949E-2</v>
      </c>
    </row>
    <row r="8" spans="1:17" x14ac:dyDescent="0.25">
      <c r="B8" s="493" t="s">
        <v>278</v>
      </c>
      <c r="C8" s="49" t="s">
        <v>28</v>
      </c>
      <c r="D8" s="387">
        <f>SubSegments!D46</f>
        <v>954222.39530377672</v>
      </c>
      <c r="E8" s="388">
        <f>SubSegments!E46</f>
        <v>37890.619279983337</v>
      </c>
      <c r="F8" s="391">
        <f>SubSegments!F46</f>
        <v>4.1350327764907144E-2</v>
      </c>
      <c r="G8" s="392">
        <f>SubSegments!G46</f>
        <v>0.26050443468233631</v>
      </c>
      <c r="H8" s="393">
        <f>SubSegments!H46</f>
        <v>2.6019317354646354E-3</v>
      </c>
      <c r="I8" s="394">
        <f>SubSegments!I46</f>
        <v>4.3011178729769535</v>
      </c>
      <c r="J8" s="392">
        <f>SubSegments!J46</f>
        <v>-3.8626174288809878E-2</v>
      </c>
      <c r="K8" s="395">
        <f>SubSegments!K46</f>
        <v>-8.9005650720682776E-3</v>
      </c>
      <c r="L8" s="396">
        <f>SubSegments!L46</f>
        <v>4104222.9992359541</v>
      </c>
      <c r="M8" s="397">
        <f>SubSegments!M46</f>
        <v>127577.62891623238</v>
      </c>
      <c r="N8" s="398">
        <f>SubSegments!N46</f>
        <v>3.2081721409816126E-2</v>
      </c>
      <c r="O8" s="399">
        <f>SubSegments!O46</f>
        <v>1031634.1933716536</v>
      </c>
      <c r="P8" s="388">
        <f>SubSegments!P46</f>
        <v>46405.663752675056</v>
      </c>
      <c r="Q8" s="398">
        <f>SubSegments!Q46</f>
        <v>4.7101420997848802E-2</v>
      </c>
    </row>
    <row r="9" spans="1:17" x14ac:dyDescent="0.25">
      <c r="B9" s="494"/>
      <c r="C9" s="49" t="s">
        <v>134</v>
      </c>
      <c r="D9" s="282">
        <f>SubSegments!D47</f>
        <v>17311612.037630465</v>
      </c>
      <c r="E9" s="283">
        <f>SubSegments!E47</f>
        <v>-31991.424715932459</v>
      </c>
      <c r="F9" s="320">
        <f>SubSegments!F47</f>
        <v>-1.8445661990247311E-3</v>
      </c>
      <c r="G9" s="338">
        <f>SubSegments!G47</f>
        <v>4.726101304578135</v>
      </c>
      <c r="H9" s="373">
        <f>SubSegments!H47</f>
        <v>-0.15527338971274673</v>
      </c>
      <c r="I9" s="329">
        <f>SubSegments!I47</f>
        <v>2.6385590236440497</v>
      </c>
      <c r="J9" s="338">
        <f>SubSegments!J47</f>
        <v>8.2407658242211745E-3</v>
      </c>
      <c r="K9" s="345">
        <f>SubSegments!K47</f>
        <v>3.1329919106639339E-3</v>
      </c>
      <c r="L9" s="351">
        <f>SubSegments!L47</f>
        <v>45677710.155714817</v>
      </c>
      <c r="M9" s="363">
        <f>SubSegments!M47</f>
        <v>58513.312317892909</v>
      </c>
      <c r="N9" s="357">
        <f>SubSegments!N47</f>
        <v>1.2826467006589206E-3</v>
      </c>
      <c r="O9" s="286">
        <f>SubSegments!O47</f>
        <v>9295987.5885702968</v>
      </c>
      <c r="P9" s="283">
        <f>SubSegments!P47</f>
        <v>98614.649790229276</v>
      </c>
      <c r="Q9" s="357">
        <f>SubSegments!Q47</f>
        <v>1.0722045354323693E-2</v>
      </c>
    </row>
    <row r="10" spans="1:17" x14ac:dyDescent="0.25">
      <c r="B10" s="494"/>
      <c r="C10" s="49" t="s">
        <v>135</v>
      </c>
      <c r="D10" s="282">
        <f>SubSegments!D48</f>
        <v>288574.59314591298</v>
      </c>
      <c r="E10" s="283">
        <f>SubSegments!E48</f>
        <v>36110.79403824819</v>
      </c>
      <c r="F10" s="320">
        <f>SubSegments!F48</f>
        <v>0.14303355239793611</v>
      </c>
      <c r="G10" s="338">
        <f>SubSegments!G48</f>
        <v>7.8781384319982661E-2</v>
      </c>
      <c r="H10" s="373">
        <f>SubSegments!H48</f>
        <v>7.7251933234453174E-3</v>
      </c>
      <c r="I10" s="329">
        <f>SubSegments!I48</f>
        <v>2.993057470056085</v>
      </c>
      <c r="J10" s="338">
        <f>SubSegments!J48</f>
        <v>-3.0901671225036509E-2</v>
      </c>
      <c r="K10" s="345">
        <f>SubSegments!K48</f>
        <v>-1.0218944695114101E-2</v>
      </c>
      <c r="L10" s="351">
        <f>SubSegments!L48</f>
        <v>863720.34168377041</v>
      </c>
      <c r="M10" s="363">
        <f>SubSegments!M48</f>
        <v>100280.12852958683</v>
      </c>
      <c r="N10" s="357">
        <f>SubSegments!N48</f>
        <v>0.13135295574132189</v>
      </c>
      <c r="O10" s="286">
        <f>SubSegments!O48</f>
        <v>157771.62369805574</v>
      </c>
      <c r="P10" s="283">
        <f>SubSegments!P48</f>
        <v>21948.421626150608</v>
      </c>
      <c r="Q10" s="357">
        <f>SubSegments!Q48</f>
        <v>0.16159552485392784</v>
      </c>
    </row>
    <row r="11" spans="1:17" x14ac:dyDescent="0.25">
      <c r="B11" s="494"/>
      <c r="C11" s="49" t="s">
        <v>136</v>
      </c>
      <c r="D11" s="282">
        <f>SubSegments!D49</f>
        <v>170264080.83663982</v>
      </c>
      <c r="E11" s="283">
        <f>SubSegments!E49</f>
        <v>-38197.157916992903</v>
      </c>
      <c r="F11" s="320">
        <f>SubSegments!F49</f>
        <v>-2.2429035223013138E-4</v>
      </c>
      <c r="G11" s="338">
        <f>SubSegments!G49</f>
        <v>46.482401108324645</v>
      </c>
      <c r="H11" s="373">
        <f>SubSegments!H49</f>
        <v>-1.449346869396571</v>
      </c>
      <c r="I11" s="329">
        <f>SubSegments!I49</f>
        <v>1.8873352197696065</v>
      </c>
      <c r="J11" s="338">
        <f>SubSegments!J49</f>
        <v>2.9084194025321919E-2</v>
      </c>
      <c r="K11" s="345">
        <f>SubSegments!K49</f>
        <v>1.565138058442499E-2</v>
      </c>
      <c r="L11" s="351">
        <f>SubSegments!L49</f>
        <v>321345396.42468965</v>
      </c>
      <c r="M11" s="363">
        <f>SubSegments!M49</f>
        <v>4881013.6547161341</v>
      </c>
      <c r="N11" s="357">
        <f>SubSegments!N49</f>
        <v>1.542357977853061E-2</v>
      </c>
      <c r="O11" s="286">
        <f>SubSegments!O49</f>
        <v>72269134.718042731</v>
      </c>
      <c r="P11" s="283">
        <f>SubSegments!P49</f>
        <v>69425.656265422702</v>
      </c>
      <c r="Q11" s="357">
        <f>SubSegments!Q49</f>
        <v>9.6157806129134119E-4</v>
      </c>
    </row>
    <row r="12" spans="1:17" x14ac:dyDescent="0.25">
      <c r="B12" s="494"/>
      <c r="C12" s="49" t="s">
        <v>137</v>
      </c>
      <c r="D12" s="282">
        <f>SubSegments!D50</f>
        <v>25231073.420307372</v>
      </c>
      <c r="E12" s="283">
        <f>SubSegments!E50</f>
        <v>6378269.8816200309</v>
      </c>
      <c r="F12" s="320">
        <f>SubSegments!F50</f>
        <v>0.33831943713471324</v>
      </c>
      <c r="G12" s="338">
        <f>SubSegments!G50</f>
        <v>6.8881285433394606</v>
      </c>
      <c r="H12" s="373">
        <f>SubSegments!H50</f>
        <v>1.5819879647693096</v>
      </c>
      <c r="I12" s="329">
        <f>SubSegments!I50</f>
        <v>3.0048123099690649</v>
      </c>
      <c r="J12" s="338">
        <f>SubSegments!J50</f>
        <v>0.15946115684357398</v>
      </c>
      <c r="K12" s="345">
        <f>SubSegments!K50</f>
        <v>5.6042698514878572E-2</v>
      </c>
      <c r="L12" s="351">
        <f>SubSegments!L50</f>
        <v>75814640.007072821</v>
      </c>
      <c r="M12" s="363">
        <f>SubSegments!M50</f>
        <v>22171793.718620412</v>
      </c>
      <c r="N12" s="357">
        <f>SubSegments!N50</f>
        <v>0.41332246986665377</v>
      </c>
      <c r="O12" s="286">
        <f>SubSegments!O50</f>
        <v>13792146.712232947</v>
      </c>
      <c r="P12" s="283">
        <f>SubSegments!P50</f>
        <v>3861225.155583797</v>
      </c>
      <c r="Q12" s="357">
        <f>SubSegments!Q50</f>
        <v>0.38880834306847906</v>
      </c>
    </row>
    <row r="13" spans="1:17" x14ac:dyDescent="0.25">
      <c r="B13" s="494"/>
      <c r="C13" s="49" t="s">
        <v>138</v>
      </c>
      <c r="D13" s="282">
        <f>SubSegments!D51</f>
        <v>75504341.796663657</v>
      </c>
      <c r="E13" s="283">
        <f>SubSegments!E51</f>
        <v>616739.42478008568</v>
      </c>
      <c r="F13" s="320">
        <f>SubSegments!F51</f>
        <v>8.2355343908251423E-3</v>
      </c>
      <c r="G13" s="338">
        <f>SubSegments!G51</f>
        <v>20.612821468668283</v>
      </c>
      <c r="H13" s="373">
        <f>SubSegments!H51</f>
        <v>-0.46436978099690407</v>
      </c>
      <c r="I13" s="329">
        <f>SubSegments!I51</f>
        <v>1.7373691500277932</v>
      </c>
      <c r="J13" s="338">
        <f>SubSegments!J51</f>
        <v>9.6747162890437721E-2</v>
      </c>
      <c r="K13" s="345">
        <f>SubSegments!K51</f>
        <v>5.8969807578433904E-2</v>
      </c>
      <c r="L13" s="351">
        <f>SubSegments!L51</f>
        <v>131178914.13067748</v>
      </c>
      <c r="M13" s="363">
        <f>SubSegments!M51</f>
        <v>8316667.115365684</v>
      </c>
      <c r="N13" s="357">
        <f>SubSegments!N51</f>
        <v>6.7690989847590963E-2</v>
      </c>
      <c r="O13" s="286">
        <f>SubSegments!O51</f>
        <v>35972144.180309176</v>
      </c>
      <c r="P13" s="283">
        <f>SubSegments!P51</f>
        <v>154304.09096607566</v>
      </c>
      <c r="Q13" s="357">
        <f>SubSegments!Q51</f>
        <v>4.3080233364486383E-3</v>
      </c>
    </row>
    <row r="14" spans="1:17" x14ac:dyDescent="0.25">
      <c r="B14" s="494"/>
      <c r="C14" s="49" t="s">
        <v>139</v>
      </c>
      <c r="D14" s="282">
        <f>SubSegments!D52</f>
        <v>4232541.2763354471</v>
      </c>
      <c r="E14" s="283">
        <f>SubSegments!E52</f>
        <v>-111994.22779900581</v>
      </c>
      <c r="F14" s="320">
        <f>SubSegments!F52</f>
        <v>-2.5778182199783412E-2</v>
      </c>
      <c r="G14" s="338">
        <f>SubSegments!G52</f>
        <v>1.1554914010485033</v>
      </c>
      <c r="H14" s="373">
        <f>SubSegments!H52</f>
        <v>-6.728250025591942E-2</v>
      </c>
      <c r="I14" s="329">
        <f>SubSegments!I52</f>
        <v>3.2080224385115828</v>
      </c>
      <c r="J14" s="338">
        <f>SubSegments!J52</f>
        <v>7.6420628861014972E-2</v>
      </c>
      <c r="K14" s="345">
        <f>SubSegments!K52</f>
        <v>2.4403047866913254E-2</v>
      </c>
      <c r="L14" s="351">
        <f>SubSegments!L52</f>
        <v>13578087.386410562</v>
      </c>
      <c r="M14" s="363">
        <f>SubSegments!M52</f>
        <v>-27267.860428033397</v>
      </c>
      <c r="N14" s="357">
        <f>SubSegments!N52</f>
        <v>-2.0042005470139769E-3</v>
      </c>
      <c r="O14" s="286">
        <f>SubSegments!O52</f>
        <v>2920349.5953068733</v>
      </c>
      <c r="P14" s="283">
        <f>SubSegments!P52</f>
        <v>-70052.014588356018</v>
      </c>
      <c r="Q14" s="357">
        <f>SubSegments!Q52</f>
        <v>-2.3425620945545952E-2</v>
      </c>
    </row>
    <row r="15" spans="1:17" x14ac:dyDescent="0.25">
      <c r="B15" s="494"/>
      <c r="C15" s="49" t="s">
        <v>140</v>
      </c>
      <c r="D15" s="282">
        <f>SubSegments!D53</f>
        <v>126055.00976165006</v>
      </c>
      <c r="E15" s="283">
        <f>SubSegments!E53</f>
        <v>-24860.337030321709</v>
      </c>
      <c r="F15" s="320">
        <f>SubSegments!F53</f>
        <v>-0.16473034425445326</v>
      </c>
      <c r="G15" s="338">
        <f>SubSegments!G53</f>
        <v>3.4413244981932219E-2</v>
      </c>
      <c r="H15" s="373">
        <f>SubSegments!H53</f>
        <v>-8.0620316472764034E-3</v>
      </c>
      <c r="I15" s="329">
        <f>SubSegments!I53</f>
        <v>11.214625377658523</v>
      </c>
      <c r="J15" s="338">
        <f>SubSegments!J53</f>
        <v>-2.7451300444925053E-2</v>
      </c>
      <c r="K15" s="345">
        <f>SubSegments!K53</f>
        <v>-2.4418353682280807E-3</v>
      </c>
      <c r="L15" s="351">
        <f>SubSegments!L53</f>
        <v>1413659.7114539936</v>
      </c>
      <c r="M15" s="363">
        <f>SubSegments!M53</f>
        <v>-282942.18908392615</v>
      </c>
      <c r="N15" s="357">
        <f>SubSegments!N53</f>
        <v>-0.1667699352418604</v>
      </c>
      <c r="O15" s="286">
        <f>SubSegments!O53</f>
        <v>307966.36413252354</v>
      </c>
      <c r="P15" s="283">
        <f>SubSegments!P53</f>
        <v>-62720.370188355446</v>
      </c>
      <c r="Q15" s="357">
        <f>SubSegments!Q53</f>
        <v>-0.16920047139874872</v>
      </c>
    </row>
    <row r="16" spans="1:17" x14ac:dyDescent="0.25">
      <c r="B16" s="494"/>
      <c r="C16" s="49" t="s">
        <v>141</v>
      </c>
      <c r="D16" s="282">
        <f>SubSegments!D54</f>
        <v>532491.42611343367</v>
      </c>
      <c r="E16" s="283">
        <f>SubSegments!E54</f>
        <v>86556.861395768297</v>
      </c>
      <c r="F16" s="320">
        <f>SubSegments!F54</f>
        <v>0.19410215812844661</v>
      </c>
      <c r="G16" s="338">
        <f>SubSegments!G54</f>
        <v>0.14537111957921584</v>
      </c>
      <c r="H16" s="373">
        <f>SubSegments!H54</f>
        <v>1.986238638842952E-2</v>
      </c>
      <c r="I16" s="329">
        <f>SubSegments!I54</f>
        <v>4.0610312554098629</v>
      </c>
      <c r="J16" s="338">
        <f>SubSegments!J54</f>
        <v>-0.37690670190717057</v>
      </c>
      <c r="K16" s="345">
        <f>SubSegments!K54</f>
        <v>-8.492833958747599E-2</v>
      </c>
      <c r="L16" s="351">
        <f>SubSegments!L54</f>
        <v>2162464.3246844257</v>
      </c>
      <c r="M16" s="363">
        <f>SubSegments!M54</f>
        <v>183434.39344424941</v>
      </c>
      <c r="N16" s="357">
        <f>SubSegments!N54</f>
        <v>9.2689044540775922E-2</v>
      </c>
      <c r="O16" s="286">
        <f>SubSegments!O54</f>
        <v>531073.68481898308</v>
      </c>
      <c r="P16" s="283">
        <f>SubSegments!P54</f>
        <v>83408.700161131856</v>
      </c>
      <c r="Q16" s="357">
        <f>SubSegments!Q54</f>
        <v>0.1863194643755326</v>
      </c>
    </row>
    <row r="17" spans="2:17" x14ac:dyDescent="0.25">
      <c r="B17" s="494"/>
      <c r="C17" s="49" t="s">
        <v>142</v>
      </c>
      <c r="D17" s="282">
        <f>SubSegments!D55</f>
        <v>13349058.785406532</v>
      </c>
      <c r="E17" s="283">
        <f>SubSegments!E55</f>
        <v>247873.62662659399</v>
      </c>
      <c r="F17" s="320">
        <f>SubSegments!F55</f>
        <v>1.8919939198056301E-2</v>
      </c>
      <c r="G17" s="338">
        <f>SubSegments!G55</f>
        <v>3.6443171209857685</v>
      </c>
      <c r="H17" s="373">
        <f>SubSegments!H55</f>
        <v>-4.3024661137500697E-2</v>
      </c>
      <c r="I17" s="329">
        <f>SubSegments!I55</f>
        <v>5.7242017311752154</v>
      </c>
      <c r="J17" s="338">
        <f>SubSegments!J55</f>
        <v>-3.8795005979250341E-2</v>
      </c>
      <c r="K17" s="345">
        <f>SubSegments!K55</f>
        <v>-6.7317417914079447E-3</v>
      </c>
      <c r="L17" s="351">
        <f>SubSegments!L55</f>
        <v>76412705.408983782</v>
      </c>
      <c r="M17" s="363">
        <f>SubSegments!M55</f>
        <v>910618.08607849479</v>
      </c>
      <c r="N17" s="357">
        <f>SubSegments!N55</f>
        <v>1.2060833261257904E-2</v>
      </c>
      <c r="O17" s="286">
        <f>SubSegments!O55</f>
        <v>20529276.083323359</v>
      </c>
      <c r="P17" s="283">
        <f>SubSegments!P55</f>
        <v>201297.24173528701</v>
      </c>
      <c r="Q17" s="357">
        <f>SubSegments!Q55</f>
        <v>9.902472021638584E-3</v>
      </c>
    </row>
    <row r="18" spans="2:17" ht="15" thickBot="1" x14ac:dyDescent="0.3">
      <c r="B18" s="494"/>
      <c r="C18" s="385" t="s">
        <v>143</v>
      </c>
      <c r="D18" s="389">
        <f>SubSegments!D56</f>
        <v>58403723.594831072</v>
      </c>
      <c r="E18" s="390">
        <f>SubSegments!E56</f>
        <v>3699760.4103410766</v>
      </c>
      <c r="F18" s="400">
        <f>SubSegments!F56</f>
        <v>6.7632401657327368E-2</v>
      </c>
      <c r="G18" s="401">
        <f>SubSegments!G56</f>
        <v>15.944321861751508</v>
      </c>
      <c r="H18" s="402">
        <f>SubSegments!H56</f>
        <v>0.54783622680703559</v>
      </c>
      <c r="I18" s="403">
        <f>SubSegments!I56</f>
        <v>3.1173779899306289</v>
      </c>
      <c r="J18" s="401">
        <f>SubSegments!J56</f>
        <v>0.23888170766841466</v>
      </c>
      <c r="K18" s="404">
        <f>SubSegments!K56</f>
        <v>8.2988367621123757E-2</v>
      </c>
      <c r="L18" s="405">
        <f>SubSegments!L56</f>
        <v>182066482.46451852</v>
      </c>
      <c r="M18" s="406">
        <f>SubSegments!M56</f>
        <v>24601327.812955022</v>
      </c>
      <c r="N18" s="407">
        <f>SubSegments!N56</f>
        <v>0.1562334718902888</v>
      </c>
      <c r="O18" s="408">
        <f>SubSegments!O56</f>
        <v>35708460.221882701</v>
      </c>
      <c r="P18" s="390">
        <f>SubSegments!P56</f>
        <v>2399196.6039239615</v>
      </c>
      <c r="Q18" s="407">
        <f>SubSegments!Q56</f>
        <v>7.2027908855674339E-2</v>
      </c>
    </row>
    <row r="19" spans="2:17" s="257" customFormat="1" x14ac:dyDescent="0.25">
      <c r="B19" s="494"/>
      <c r="C19" s="386" t="s">
        <v>282</v>
      </c>
      <c r="D19" s="435">
        <f>'RFG vs SS'!E19</f>
        <v>165324788.22456917</v>
      </c>
      <c r="E19" s="409">
        <f>'RFG vs SS'!F19</f>
        <v>-204957.77128657699</v>
      </c>
      <c r="F19" s="414">
        <f>'RFG vs SS'!G19</f>
        <v>-1.2381929909546794E-3</v>
      </c>
      <c r="G19" s="415">
        <f>'RFG vs SS'!H19</f>
        <v>45.133965318124538</v>
      </c>
      <c r="H19" s="416">
        <f>'RFG vs SS'!I19</f>
        <v>-1.454548713045142</v>
      </c>
      <c r="I19" s="417">
        <f>'RFG vs SS'!J19</f>
        <v>1.8361582238606877</v>
      </c>
      <c r="J19" s="415">
        <f>'RFG vs SS'!K19</f>
        <v>2.5263571852662148E-2</v>
      </c>
      <c r="K19" s="418">
        <f>'RFG vs SS'!L19</f>
        <v>1.3950878823706518E-2</v>
      </c>
      <c r="L19" s="419">
        <f>'RFG vs SS'!M19</f>
        <v>303562469.50656927</v>
      </c>
      <c r="M19" s="420">
        <f>'RFG vs SS'!N19</f>
        <v>3805537.7344272137</v>
      </c>
      <c r="N19" s="421">
        <f>'RFG vs SS'!O19</f>
        <v>1.2695411952374679E-2</v>
      </c>
      <c r="O19" s="422">
        <f>'RFG vs SS'!P19</f>
        <v>69463220.091612041</v>
      </c>
      <c r="P19" s="423">
        <f>'RFG vs SS'!Q19</f>
        <v>112335.94486284256</v>
      </c>
      <c r="Q19" s="421">
        <f>'RFG vs SS'!R19</f>
        <v>1.6198199380578232E-3</v>
      </c>
    </row>
    <row r="20" spans="2:17" s="257" customFormat="1" ht="15" thickBot="1" x14ac:dyDescent="0.3">
      <c r="B20" s="495"/>
      <c r="C20" s="258" t="s">
        <v>283</v>
      </c>
      <c r="D20" s="434">
        <f>'RFG vs SS'!E20</f>
        <v>4939292.6120697083</v>
      </c>
      <c r="E20" s="410">
        <f>'RFG vs SS'!F20</f>
        <v>166760.61336949654</v>
      </c>
      <c r="F20" s="424">
        <f>'RFG vs SS'!G20</f>
        <v>3.4941748617906263E-2</v>
      </c>
      <c r="G20" s="425">
        <f>'RFG vs SS'!H20</f>
        <v>1.3484357901998694</v>
      </c>
      <c r="H20" s="426">
        <f>'RFG vs SS'!I20</f>
        <v>5.2018436485481434E-3</v>
      </c>
      <c r="I20" s="427">
        <f>'RFG vs SS'!J20</f>
        <v>3.6002983250406757</v>
      </c>
      <c r="J20" s="425">
        <f>'RFG vs SS'!K20</f>
        <v>9.9546312821211735E-2</v>
      </c>
      <c r="K20" s="428">
        <f>'RFG vs SS'!L20</f>
        <v>2.8435693951968835E-2</v>
      </c>
      <c r="L20" s="429">
        <f>'RFG vs SS'!M20</f>
        <v>17782926.918120354</v>
      </c>
      <c r="M20" s="430">
        <f>'RFG vs SS'!N20</f>
        <v>1075475.9202888086</v>
      </c>
      <c r="N20" s="431">
        <f>'RFG vs SS'!O20</f>
        <v>6.4371035439720531E-2</v>
      </c>
      <c r="O20" s="432">
        <f>'RFG vs SS'!P20</f>
        <v>2805914.6264306903</v>
      </c>
      <c r="P20" s="433">
        <f>'RFG vs SS'!Q20</f>
        <v>-42910.288597425446</v>
      </c>
      <c r="Q20" s="431">
        <f>'RFG vs SS'!R20</f>
        <v>-1.5062452020503322E-2</v>
      </c>
    </row>
    <row r="21" spans="2:17" x14ac:dyDescent="0.25">
      <c r="B21" s="486" t="s">
        <v>274</v>
      </c>
      <c r="C21" s="44" t="s">
        <v>33</v>
      </c>
      <c r="D21" s="259">
        <f>'Fat Content'!D21</f>
        <v>3180786.2846290469</v>
      </c>
      <c r="E21" s="63">
        <f>'Fat Content'!E21</f>
        <v>452144.14292642428</v>
      </c>
      <c r="F21" s="324">
        <f>'Fat Content'!F21</f>
        <v>0.16570298318573012</v>
      </c>
      <c r="G21" s="342">
        <f>'Fat Content'!G21</f>
        <v>0.86836039166616985</v>
      </c>
      <c r="H21" s="377">
        <f>'Fat Content'!H21</f>
        <v>0.10038130766554476</v>
      </c>
      <c r="I21" s="333">
        <f>'Fat Content'!I21</f>
        <v>3.3370054511735092</v>
      </c>
      <c r="J21" s="342">
        <f>'Fat Content'!J21</f>
        <v>3.4616117577014993E-2</v>
      </c>
      <c r="K21" s="310">
        <f>'Fat Content'!K21</f>
        <v>1.0482143103131945E-2</v>
      </c>
      <c r="L21" s="311">
        <f>'Fat Content'!L21</f>
        <v>10614301.170825062</v>
      </c>
      <c r="M21" s="312">
        <f>'Fat Content'!M21</f>
        <v>1603262.4668644276</v>
      </c>
      <c r="N21" s="313">
        <f>'Fat Content'!N21</f>
        <v>0.17792204867123068</v>
      </c>
      <c r="O21" s="62">
        <f>'Fat Content'!O21</f>
        <v>1757099.2271894217</v>
      </c>
      <c r="P21" s="63">
        <f>'Fat Content'!P21</f>
        <v>220797.5518579483</v>
      </c>
      <c r="Q21" s="313">
        <f>'Fat Content'!Q21</f>
        <v>0.1437201790529252</v>
      </c>
    </row>
    <row r="22" spans="2:17" x14ac:dyDescent="0.25">
      <c r="B22" s="487"/>
      <c r="C22" s="49" t="s">
        <v>162</v>
      </c>
      <c r="D22" s="58">
        <f>'Fat Content'!D22</f>
        <v>18359459.603289865</v>
      </c>
      <c r="E22" s="278">
        <f>'Fat Content'!E22</f>
        <v>-1394580.9505395591</v>
      </c>
      <c r="F22" s="280">
        <f>'Fat Content'!F22</f>
        <v>-7.0597250559415917E-2</v>
      </c>
      <c r="G22" s="334">
        <f>'Fat Content'!G22</f>
        <v>5.0121655796033115</v>
      </c>
      <c r="H22" s="369">
        <f>'Fat Content'!H22</f>
        <v>-0.54762906623283669</v>
      </c>
      <c r="I22" s="325">
        <f>'Fat Content'!I22</f>
        <v>1.6119222658967571</v>
      </c>
      <c r="J22" s="334">
        <f>'Fat Content'!J22</f>
        <v>1.8050525777459692E-2</v>
      </c>
      <c r="K22" s="291">
        <f>'Fat Content'!K22</f>
        <v>1.1324955028130841E-2</v>
      </c>
      <c r="L22" s="295">
        <f>'Fat Content'!L22</f>
        <v>29594021.724374976</v>
      </c>
      <c r="M22" s="281">
        <f>'Fat Content'!M22</f>
        <v>-1891385.2675442994</v>
      </c>
      <c r="N22" s="270">
        <f>'Fat Content'!N22</f>
        <v>-6.0071806218980214E-2</v>
      </c>
      <c r="O22" s="285">
        <f>'Fat Content'!O22</f>
        <v>8711575.9690005779</v>
      </c>
      <c r="P22" s="278">
        <f>'Fat Content'!P22</f>
        <v>-797840.44905477948</v>
      </c>
      <c r="Q22" s="270">
        <f>'Fat Content'!Q22</f>
        <v>-8.3900043281303169E-2</v>
      </c>
    </row>
    <row r="23" spans="2:17" x14ac:dyDescent="0.25">
      <c r="B23" s="487"/>
      <c r="C23" s="49" t="s">
        <v>163</v>
      </c>
      <c r="D23" s="58">
        <f>'Fat Content'!D23</f>
        <v>162395.04133474827</v>
      </c>
      <c r="E23" s="278">
        <f>'Fat Content'!E23</f>
        <v>40664.358236432076</v>
      </c>
      <c r="F23" s="280">
        <f>'Fat Content'!F23</f>
        <v>0.3340518364099655</v>
      </c>
      <c r="G23" s="334">
        <f>'Fat Content'!G23</f>
        <v>4.4334139133944281E-2</v>
      </c>
      <c r="H23" s="369">
        <f>'Fat Content'!H23</f>
        <v>1.0072915548838574E-2</v>
      </c>
      <c r="I23" s="325">
        <f>'Fat Content'!I23</f>
        <v>2.2140085654118491</v>
      </c>
      <c r="J23" s="334">
        <f>'Fat Content'!J23</f>
        <v>0.31913436647764026</v>
      </c>
      <c r="K23" s="291">
        <f>'Fat Content'!K23</f>
        <v>0.1684198173457323</v>
      </c>
      <c r="L23" s="295">
        <f>'Fat Content'!L23</f>
        <v>359544.01249554398</v>
      </c>
      <c r="M23" s="281">
        <f>'Fat Content'!M23</f>
        <v>128879.68187390806</v>
      </c>
      <c r="N23" s="270">
        <f>'Fat Content'!N23</f>
        <v>0.55873260302787087</v>
      </c>
      <c r="O23" s="285">
        <f>'Fat Content'!O23</f>
        <v>92527.306871891022</v>
      </c>
      <c r="P23" s="278">
        <f>'Fat Content'!P23</f>
        <v>31659.526912927628</v>
      </c>
      <c r="Q23" s="270">
        <f>'Fat Content'!Q23</f>
        <v>0.52013605448189904</v>
      </c>
    </row>
    <row r="24" spans="2:17" ht="15" thickBot="1" x14ac:dyDescent="0.3">
      <c r="B24" s="490"/>
      <c r="C24" s="52" t="s">
        <v>164</v>
      </c>
      <c r="D24" s="297">
        <f>'Fat Content'!D24</f>
        <v>344595305.77072245</v>
      </c>
      <c r="E24" s="298">
        <f>'Fat Content'!E24</f>
        <v>11898097.197835743</v>
      </c>
      <c r="F24" s="318">
        <f>'Fat Content'!F24</f>
        <v>3.5762539904897125E-2</v>
      </c>
      <c r="G24" s="335">
        <f>'Fat Content'!G24</f>
        <v>94.075139889596684</v>
      </c>
      <c r="H24" s="370">
        <f>'Fat Content'!H24</f>
        <v>0.43717484301849652</v>
      </c>
      <c r="I24" s="326">
        <f>'Fat Content'!I24</f>
        <v>2.3633044917239152</v>
      </c>
      <c r="J24" s="335">
        <f>'Fat Content'!J24</f>
        <v>0.10043638851210446</v>
      </c>
      <c r="K24" s="343">
        <f>'Fat Content'!K24</f>
        <v>4.4384552669927899E-2</v>
      </c>
      <c r="L24" s="349">
        <f>'Fat Content'!L24</f>
        <v>814383633.95492435</v>
      </c>
      <c r="M24" s="361">
        <f>'Fat Content'!M24</f>
        <v>61533732.647732019</v>
      </c>
      <c r="N24" s="355">
        <f>'Fat Content'!N24</f>
        <v>8.1734396910844304E-2</v>
      </c>
      <c r="O24" s="299">
        <f>'Fat Content'!O24</f>
        <v>182017842.63764477</v>
      </c>
      <c r="P24" s="298">
        <f>'Fat Content'!P24</f>
        <v>7411535.3443292081</v>
      </c>
      <c r="Q24" s="355">
        <f>'Fat Content'!Q24</f>
        <v>4.2447122668248211E-2</v>
      </c>
    </row>
    <row r="25" spans="2:17" ht="15" thickBot="1" x14ac:dyDescent="0.3">
      <c r="B25" s="486" t="s">
        <v>284</v>
      </c>
      <c r="C25" s="255" t="s">
        <v>284</v>
      </c>
      <c r="D25" s="260">
        <f>Flavors!D66</f>
        <v>196609971.1771706</v>
      </c>
      <c r="E25" s="261">
        <f>Flavors!E66</f>
        <v>6843320.1098693311</v>
      </c>
      <c r="F25" s="274">
        <f>Flavors!F66</f>
        <v>3.6061763599560641E-2</v>
      </c>
      <c r="G25" s="336">
        <f>Flavors!G66</f>
        <v>53.674876681252151</v>
      </c>
      <c r="H25" s="371">
        <f>Flavors!H66</f>
        <v>0.26486126252261499</v>
      </c>
      <c r="I25" s="327">
        <f>Flavors!I66</f>
        <v>2.0861908865724725</v>
      </c>
      <c r="J25" s="336">
        <f>Flavors!J66</f>
        <v>7.2151626916208578E-2</v>
      </c>
      <c r="K25" s="315">
        <f>Flavors!K66</f>
        <v>3.5824339853495556E-2</v>
      </c>
      <c r="L25" s="316">
        <f>Flavors!L66</f>
        <v>410165930.07908982</v>
      </c>
      <c r="M25" s="273">
        <f>Flavors!M66</f>
        <v>27968444.656053782</v>
      </c>
      <c r="N25" s="275">
        <f>Flavors!N66</f>
        <v>7.3177992327963265E-2</v>
      </c>
      <c r="O25" s="303">
        <f>Flavors!O66</f>
        <v>88642033.922866225</v>
      </c>
      <c r="P25" s="261">
        <f>Flavors!P66</f>
        <v>4557861.473157987</v>
      </c>
      <c r="Q25" s="275">
        <f>Flavors!Q66</f>
        <v>5.4205938411109406E-2</v>
      </c>
    </row>
    <row r="26" spans="2:17" x14ac:dyDescent="0.25">
      <c r="B26" s="487"/>
      <c r="C26" s="379" t="s">
        <v>33</v>
      </c>
      <c r="D26" s="300">
        <f>Flavors!D67</f>
        <v>12796079.76709138</v>
      </c>
      <c r="E26" s="301">
        <f>Flavors!E67</f>
        <v>802201.62624624372</v>
      </c>
      <c r="F26" s="319">
        <f>Flavors!F67</f>
        <v>6.6884256853865065E-2</v>
      </c>
      <c r="G26" s="337">
        <f>Flavors!G67</f>
        <v>3.4933528517898829</v>
      </c>
      <c r="H26" s="372">
        <f>Flavors!H67</f>
        <v>0.11766374714465311</v>
      </c>
      <c r="I26" s="328">
        <f>Flavors!I67</f>
        <v>2.5379016589928756</v>
      </c>
      <c r="J26" s="337">
        <f>Flavors!J67</f>
        <v>0.1976411214709537</v>
      </c>
      <c r="K26" s="344">
        <f>Flavors!K67</f>
        <v>8.4452614699145362E-2</v>
      </c>
      <c r="L26" s="350">
        <f>Flavors!L67</f>
        <v>32475192.069506384</v>
      </c>
      <c r="M26" s="362">
        <f>Flavors!M67</f>
        <v>4406392.3646397181</v>
      </c>
      <c r="N26" s="356">
        <f>Flavors!N67</f>
        <v>0.1569854219265287</v>
      </c>
      <c r="O26" s="302">
        <f>Flavors!O67</f>
        <v>7326437.0746455193</v>
      </c>
      <c r="P26" s="301">
        <f>Flavors!P67</f>
        <v>679141.73152646236</v>
      </c>
      <c r="Q26" s="356">
        <f>Flavors!Q67</f>
        <v>0.1021681295129267</v>
      </c>
    </row>
    <row r="27" spans="2:17" x14ac:dyDescent="0.25">
      <c r="B27" s="487"/>
      <c r="C27" s="49" t="s">
        <v>145</v>
      </c>
      <c r="D27" s="282">
        <f>Flavors!D68</f>
        <v>2528425.4333573012</v>
      </c>
      <c r="E27" s="283">
        <f>Flavors!E68</f>
        <v>300797.39200863289</v>
      </c>
      <c r="F27" s="320">
        <f>Flavors!F68</f>
        <v>0.13503034906425479</v>
      </c>
      <c r="G27" s="338">
        <f>Flavors!G68</f>
        <v>0.69026470285629637</v>
      </c>
      <c r="H27" s="373">
        <f>Flavors!H68</f>
        <v>6.3296542926916E-2</v>
      </c>
      <c r="I27" s="329">
        <f>Flavors!I68</f>
        <v>2.0083756826087642</v>
      </c>
      <c r="J27" s="338">
        <f>Flavors!J68</f>
        <v>-6.735124389513869E-2</v>
      </c>
      <c r="K27" s="345">
        <f>Flavors!K68</f>
        <v>-3.2447063741942575E-2</v>
      </c>
      <c r="L27" s="351">
        <f>Flavors!L68</f>
        <v>5078028.1556443302</v>
      </c>
      <c r="M27" s="363">
        <f>Flavors!M68</f>
        <v>454080.64798174985</v>
      </c>
      <c r="N27" s="357">
        <f>Flavors!N68</f>
        <v>9.8201946979127583E-2</v>
      </c>
      <c r="O27" s="286">
        <f>Flavors!O68</f>
        <v>1278032.1068017483</v>
      </c>
      <c r="P27" s="283">
        <f>Flavors!P68</f>
        <v>136117.09405077249</v>
      </c>
      <c r="Q27" s="357">
        <f>Flavors!Q68</f>
        <v>0.1192007220597391</v>
      </c>
    </row>
    <row r="28" spans="2:17" x14ac:dyDescent="0.25">
      <c r="B28" s="487"/>
      <c r="C28" s="49" t="s">
        <v>146</v>
      </c>
      <c r="D28" s="282">
        <f>Flavors!D69</f>
        <v>23068794.503666766</v>
      </c>
      <c r="E28" s="283">
        <f>Flavors!E69</f>
        <v>1605974.4338151626</v>
      </c>
      <c r="F28" s="320">
        <f>Flavors!F69</f>
        <v>7.4825881621727944E-2</v>
      </c>
      <c r="G28" s="338">
        <f>Flavors!G69</f>
        <v>6.297822499824651</v>
      </c>
      <c r="H28" s="373">
        <f>Flavors!H69</f>
        <v>0.25709013503394296</v>
      </c>
      <c r="I28" s="329">
        <f>Flavors!I69</f>
        <v>2.3075809240390344</v>
      </c>
      <c r="J28" s="338">
        <f>Flavors!J69</f>
        <v>9.7407152363034211E-2</v>
      </c>
      <c r="K28" s="345">
        <f>Flavors!K69</f>
        <v>4.4072169171191118E-2</v>
      </c>
      <c r="L28" s="351">
        <f>Flavors!L69</f>
        <v>53233110.137237951</v>
      </c>
      <c r="M28" s="363">
        <f>Flavors!M69</f>
        <v>5796548.1526506841</v>
      </c>
      <c r="N28" s="357">
        <f>Flavors!N69</f>
        <v>0.12219578970613543</v>
      </c>
      <c r="O28" s="286">
        <f>Flavors!O69</f>
        <v>10950627.033724844</v>
      </c>
      <c r="P28" s="283">
        <f>Flavors!P69</f>
        <v>1196617.8610788416</v>
      </c>
      <c r="Q28" s="357">
        <f>Flavors!Q69</f>
        <v>0.12267959152987254</v>
      </c>
    </row>
    <row r="29" spans="2:17" x14ac:dyDescent="0.25">
      <c r="B29" s="487"/>
      <c r="C29" s="49" t="s">
        <v>147</v>
      </c>
      <c r="D29" s="282">
        <f>Flavors!D70</f>
        <v>6438753.0642514024</v>
      </c>
      <c r="E29" s="283">
        <f>Flavors!E70</f>
        <v>527252.92934970744</v>
      </c>
      <c r="F29" s="320">
        <f>Flavors!F70</f>
        <v>8.9191054270097783E-2</v>
      </c>
      <c r="G29" s="338">
        <f>Flavors!G70</f>
        <v>1.7577911976463265</v>
      </c>
      <c r="H29" s="373">
        <f>Flavors!H70</f>
        <v>9.3993519934526537E-2</v>
      </c>
      <c r="I29" s="329">
        <f>Flavors!I70</f>
        <v>2.0498061108582686</v>
      </c>
      <c r="J29" s="338">
        <f>Flavors!J70</f>
        <v>-0.15617839017104007</v>
      </c>
      <c r="K29" s="345">
        <f>Flavors!K70</f>
        <v>-7.0797591777352689E-2</v>
      </c>
      <c r="L29" s="351">
        <f>Flavors!L70</f>
        <v>13198195.377409926</v>
      </c>
      <c r="M29" s="363">
        <f>Flavors!M70</f>
        <v>157517.70198411867</v>
      </c>
      <c r="N29" s="357">
        <f>Flavors!N70</f>
        <v>1.2078950642338866E-2</v>
      </c>
      <c r="O29" s="286">
        <f>Flavors!O70</f>
        <v>3353612.8563997746</v>
      </c>
      <c r="P29" s="283">
        <f>Flavors!P70</f>
        <v>173147.41172768688</v>
      </c>
      <c r="Q29" s="357">
        <f>Flavors!Q70</f>
        <v>5.4440903301667135E-2</v>
      </c>
    </row>
    <row r="30" spans="2:17" x14ac:dyDescent="0.25">
      <c r="B30" s="487"/>
      <c r="C30" s="49" t="s">
        <v>148</v>
      </c>
      <c r="D30" s="282">
        <f>Flavors!D71</f>
        <v>1495646.7255176101</v>
      </c>
      <c r="E30" s="283">
        <f>Flavors!E71</f>
        <v>-686025.96173512284</v>
      </c>
      <c r="F30" s="320">
        <f>Flavors!F71</f>
        <v>-0.31444953486537874</v>
      </c>
      <c r="G30" s="338">
        <f>Flavors!G71</f>
        <v>0.40831425318980907</v>
      </c>
      <c r="H30" s="373">
        <f>Flavors!H71</f>
        <v>-0.20571972596000643</v>
      </c>
      <c r="I30" s="329">
        <f>Flavors!I71</f>
        <v>2.4176153669115035</v>
      </c>
      <c r="J30" s="338">
        <f>Flavors!J71</f>
        <v>6.1003543669612803E-2</v>
      </c>
      <c r="K30" s="345">
        <f>Flavors!K71</f>
        <v>2.5886123063616318E-2</v>
      </c>
      <c r="L30" s="351">
        <f>Flavors!L71</f>
        <v>3615898.5070822453</v>
      </c>
      <c r="M30" s="363">
        <f>Flavors!M71</f>
        <v>-1525457.142141453</v>
      </c>
      <c r="N30" s="357">
        <f>Flavors!N71</f>
        <v>-0.29670329115858468</v>
      </c>
      <c r="O30" s="286">
        <f>Flavors!O71</f>
        <v>842848.16185986996</v>
      </c>
      <c r="P30" s="283">
        <f>Flavors!P71</f>
        <v>-332376.13492998201</v>
      </c>
      <c r="Q30" s="357">
        <f>Flavors!Q71</f>
        <v>-0.28281931869335403</v>
      </c>
    </row>
    <row r="31" spans="2:17" x14ac:dyDescent="0.25">
      <c r="B31" s="487"/>
      <c r="C31" s="49" t="s">
        <v>149</v>
      </c>
      <c r="D31" s="282">
        <f>Flavors!D72</f>
        <v>3025578.1977700521</v>
      </c>
      <c r="E31" s="283">
        <f>Flavors!E72</f>
        <v>-64278.137183212675</v>
      </c>
      <c r="F31" s="320">
        <f>Flavors!F72</f>
        <v>-2.0802953346432822E-2</v>
      </c>
      <c r="G31" s="338">
        <f>Flavors!G72</f>
        <v>0.82598830406445567</v>
      </c>
      <c r="H31" s="373">
        <f>Flavors!H72</f>
        <v>-4.3654879094132681E-2</v>
      </c>
      <c r="I31" s="329">
        <f>Flavors!I72</f>
        <v>2.0202593848555397</v>
      </c>
      <c r="J31" s="338">
        <f>Flavors!J72</f>
        <v>-7.1926892032919021E-2</v>
      </c>
      <c r="K31" s="345">
        <f>Flavors!K72</f>
        <v>-3.4378818381262943E-2</v>
      </c>
      <c r="L31" s="351">
        <f>Flavors!L72</f>
        <v>6112452.7486592578</v>
      </c>
      <c r="M31" s="363">
        <f>Flavors!M72</f>
        <v>-352102.27288683224</v>
      </c>
      <c r="N31" s="357">
        <f>Flavors!N72</f>
        <v>-5.4466590772804961E-2</v>
      </c>
      <c r="O31" s="286">
        <f>Flavors!O72</f>
        <v>1543553.8306353092</v>
      </c>
      <c r="P31" s="283">
        <f>Flavors!P72</f>
        <v>-67121.923925009789</v>
      </c>
      <c r="Q31" s="357">
        <f>Flavors!Q72</f>
        <v>-4.167314478719069E-2</v>
      </c>
    </row>
    <row r="32" spans="2:17" x14ac:dyDescent="0.25">
      <c r="B32" s="487"/>
      <c r="C32" s="49" t="s">
        <v>150</v>
      </c>
      <c r="D32" s="282">
        <f>Flavors!D73</f>
        <v>24825296.712888263</v>
      </c>
      <c r="E32" s="283">
        <f>Flavors!E73</f>
        <v>-566081.74194242433</v>
      </c>
      <c r="F32" s="320">
        <f>Flavors!F73</f>
        <v>-2.2294250111290347E-2</v>
      </c>
      <c r="G32" s="338">
        <f>Flavors!G73</f>
        <v>6.7773507704704592</v>
      </c>
      <c r="H32" s="373">
        <f>Flavors!H73</f>
        <v>-0.36907831571465977</v>
      </c>
      <c r="I32" s="329">
        <f>Flavors!I73</f>
        <v>1.9023667919031819</v>
      </c>
      <c r="J32" s="338">
        <f>Flavors!J73</f>
        <v>9.7969800708659349E-3</v>
      </c>
      <c r="K32" s="345">
        <f>Flavors!K73</f>
        <v>5.1765488435963486E-3</v>
      </c>
      <c r="L32" s="351">
        <f>Flavors!L73</f>
        <v>47226820.065741852</v>
      </c>
      <c r="M32" s="363">
        <f>Flavors!M73</f>
        <v>-828136.27868018299</v>
      </c>
      <c r="N32" s="357">
        <f>Flavors!N73</f>
        <v>-1.7233108542326427E-2</v>
      </c>
      <c r="O32" s="286">
        <f>Flavors!O73</f>
        <v>10402995.570117533</v>
      </c>
      <c r="P32" s="283">
        <f>Flavors!P73</f>
        <v>-220759.52855628915</v>
      </c>
      <c r="Q32" s="357">
        <f>Flavors!Q73</f>
        <v>-2.0779802104422273E-2</v>
      </c>
    </row>
    <row r="33" spans="2:17" x14ac:dyDescent="0.25">
      <c r="B33" s="487"/>
      <c r="C33" s="49" t="s">
        <v>151</v>
      </c>
      <c r="D33" s="282">
        <f>Flavors!D74</f>
        <v>689736.39996628172</v>
      </c>
      <c r="E33" s="283">
        <f>Flavors!E74</f>
        <v>96571.637769175926</v>
      </c>
      <c r="F33" s="320">
        <f>Flavors!F74</f>
        <v>0.1628074422551177</v>
      </c>
      <c r="G33" s="338">
        <f>Flavors!G74</f>
        <v>0.18829928100340282</v>
      </c>
      <c r="H33" s="373">
        <f>Flavors!H74</f>
        <v>2.1352460175760507E-2</v>
      </c>
      <c r="I33" s="329">
        <f>Flavors!I74</f>
        <v>1.9913085046514456</v>
      </c>
      <c r="J33" s="338">
        <f>Flavors!J74</f>
        <v>8.6495189418816398E-2</v>
      </c>
      <c r="K33" s="345">
        <f>Flavors!K74</f>
        <v>4.5408748840173346E-2</v>
      </c>
      <c r="L33" s="351">
        <f>Flavors!L74</f>
        <v>1373477.9592205279</v>
      </c>
      <c r="M33" s="363">
        <f>Flavors!M74</f>
        <v>243609.82206068467</v>
      </c>
      <c r="N33" s="357">
        <f>Flavors!N74</f>
        <v>0.21560907334996476</v>
      </c>
      <c r="O33" s="286">
        <f>Flavors!O74</f>
        <v>343167.50535607338</v>
      </c>
      <c r="P33" s="283">
        <f>Flavors!P74</f>
        <v>48584.673493656155</v>
      </c>
      <c r="Q33" s="357">
        <f>Flavors!Q74</f>
        <v>0.16492703660458827</v>
      </c>
    </row>
    <row r="34" spans="2:17" x14ac:dyDescent="0.25">
      <c r="B34" s="487"/>
      <c r="C34" s="49" t="s">
        <v>152</v>
      </c>
      <c r="D34" s="282">
        <f>Flavors!D75</f>
        <v>329853.93270087242</v>
      </c>
      <c r="E34" s="283">
        <f>Flavors!E75</f>
        <v>-347176.77357983589</v>
      </c>
      <c r="F34" s="320">
        <f>Flavors!F75</f>
        <v>-0.5127932460952378</v>
      </c>
      <c r="G34" s="338">
        <f>Flavors!G75</f>
        <v>9.0050718458175416E-2</v>
      </c>
      <c r="H34" s="373">
        <f>Flavors!H75</f>
        <v>-0.10050025695310302</v>
      </c>
      <c r="I34" s="329">
        <f>Flavors!I75</f>
        <v>1.9712934100030539</v>
      </c>
      <c r="J34" s="338">
        <f>Flavors!J75</f>
        <v>-1.8312213052689597E-2</v>
      </c>
      <c r="K34" s="345">
        <f>Flavors!K75</f>
        <v>-9.2039411431521362E-3</v>
      </c>
      <c r="L34" s="351">
        <f>Flavors!L75</f>
        <v>650238.88379682065</v>
      </c>
      <c r="M34" s="363">
        <f>Flavors!M75</f>
        <v>-696785.21640067804</v>
      </c>
      <c r="N34" s="357">
        <f>Flavors!N75</f>
        <v>-0.51727746838272337</v>
      </c>
      <c r="O34" s="286">
        <f>Flavors!O75</f>
        <v>164926.96635043621</v>
      </c>
      <c r="P34" s="283">
        <f>Flavors!P75</f>
        <v>-173588.38678991795</v>
      </c>
      <c r="Q34" s="357">
        <f>Flavors!Q75</f>
        <v>-0.5127932460952378</v>
      </c>
    </row>
    <row r="35" spans="2:17" x14ac:dyDescent="0.25">
      <c r="B35" s="487"/>
      <c r="C35" s="49" t="s">
        <v>153</v>
      </c>
      <c r="D35" s="282">
        <f>Flavors!D76</f>
        <v>461.98375994414084</v>
      </c>
      <c r="E35" s="283">
        <f>Flavors!E76</f>
        <v>313.36277543157331</v>
      </c>
      <c r="F35" s="320">
        <f>Flavors!F76</f>
        <v>2.1084692478609912</v>
      </c>
      <c r="G35" s="338">
        <f>Flavors!G76</f>
        <v>1.2612239956740431E-4</v>
      </c>
      <c r="H35" s="373">
        <f>Flavors!H76</f>
        <v>8.4292873516761106E-5</v>
      </c>
      <c r="I35" s="329">
        <f>Flavors!I76</f>
        <v>2.0913269584210181</v>
      </c>
      <c r="J35" s="338">
        <f>Flavors!J76</f>
        <v>-1.5685479123750441</v>
      </c>
      <c r="K35" s="345">
        <f>Flavors!K76</f>
        <v>-0.42857965579404306</v>
      </c>
      <c r="L35" s="351">
        <f>Flavors!L76</f>
        <v>966.15909152388576</v>
      </c>
      <c r="M35" s="363">
        <f>Flavors!M76</f>
        <v>422.22488503336911</v>
      </c>
      <c r="N35" s="357">
        <f>Flavors!N76</f>
        <v>0.77624256756635968</v>
      </c>
      <c r="O35" s="286">
        <f>Flavors!O76</f>
        <v>291.01339209079742</v>
      </c>
      <c r="P35" s="283">
        <f>Flavors!P76</f>
        <v>197.39387428760529</v>
      </c>
      <c r="Q35" s="357">
        <f>Flavors!Q76</f>
        <v>2.1084692478609921</v>
      </c>
    </row>
    <row r="36" spans="2:17" x14ac:dyDescent="0.25">
      <c r="B36" s="487"/>
      <c r="C36" s="49" t="s">
        <v>154</v>
      </c>
      <c r="D36" s="282">
        <f>Flavors!D77</f>
        <v>10284671.467537841</v>
      </c>
      <c r="E36" s="283">
        <f>Flavors!E77</f>
        <v>841601.79850469157</v>
      </c>
      <c r="F36" s="320">
        <f>Flavors!F77</f>
        <v>8.9123751915605731E-2</v>
      </c>
      <c r="G36" s="338">
        <f>Flavors!G77</f>
        <v>2.8077338571492807</v>
      </c>
      <c r="H36" s="373">
        <f>Flavors!H77</f>
        <v>0.14997237067857805</v>
      </c>
      <c r="I36" s="329">
        <f>Flavors!I77</f>
        <v>2.2590822236026487</v>
      </c>
      <c r="J36" s="338">
        <f>Flavors!J77</f>
        <v>0.17710181338433584</v>
      </c>
      <c r="K36" s="345">
        <f>Flavors!K77</f>
        <v>8.5064111321664762E-2</v>
      </c>
      <c r="L36" s="351">
        <f>Flavors!L77</f>
        <v>23233918.487908103</v>
      </c>
      <c r="M36" s="363">
        <f>Flavors!M77</f>
        <v>3573632.4246543609</v>
      </c>
      <c r="N36" s="357">
        <f>Flavors!N77</f>
        <v>0.18176909599162419</v>
      </c>
      <c r="O36" s="286">
        <f>Flavors!O77</f>
        <v>5542629.2677688599</v>
      </c>
      <c r="P36" s="283">
        <f>Flavors!P77</f>
        <v>670252.79291594494</v>
      </c>
      <c r="Q36" s="357">
        <f>Flavors!Q77</f>
        <v>0.13756178250494863</v>
      </c>
    </row>
    <row r="37" spans="2:17" x14ac:dyDescent="0.25">
      <c r="B37" s="487"/>
      <c r="C37" s="49" t="s">
        <v>155</v>
      </c>
      <c r="D37" s="282">
        <f>Flavors!D78</f>
        <v>163249222.45855692</v>
      </c>
      <c r="E37" s="283">
        <f>Flavors!E78</f>
        <v>3625751.709240526</v>
      </c>
      <c r="F37" s="320">
        <f>Flavors!F78</f>
        <v>2.2714402162916595E-2</v>
      </c>
      <c r="G37" s="338">
        <f>Flavors!G78</f>
        <v>44.567332121102446</v>
      </c>
      <c r="H37" s="373">
        <f>Flavors!H78</f>
        <v>-0.35885478245693037</v>
      </c>
      <c r="I37" s="329">
        <f>Flavors!I78</f>
        <v>2.6437331149658907</v>
      </c>
      <c r="J37" s="338">
        <f>Flavors!J78</f>
        <v>0.14824265629261157</v>
      </c>
      <c r="K37" s="345">
        <f>Flavors!K78</f>
        <v>5.9404216825346787E-2</v>
      </c>
      <c r="L37" s="351">
        <f>Flavors!L78</f>
        <v>431587375.4061203</v>
      </c>
      <c r="M37" s="363">
        <f>Flavors!M78</f>
        <v>33248527.170888007</v>
      </c>
      <c r="N37" s="357">
        <f>Flavors!N78</f>
        <v>8.3467950259407411E-2</v>
      </c>
      <c r="O37" s="286">
        <f>Flavors!O78</f>
        <v>100583398.36144066</v>
      </c>
      <c r="P37" s="283">
        <f>Flavors!P78</f>
        <v>2135143.0891596526</v>
      </c>
      <c r="Q37" s="357">
        <f>Flavors!Q78</f>
        <v>2.1687972867111046E-2</v>
      </c>
    </row>
    <row r="38" spans="2:17" x14ac:dyDescent="0.25">
      <c r="B38" s="487"/>
      <c r="C38" s="49" t="s">
        <v>156</v>
      </c>
      <c r="D38" s="282">
        <f>Flavors!D79</f>
        <v>4631958.6749540931</v>
      </c>
      <c r="E38" s="283">
        <f>Flavors!E79</f>
        <v>-82225.912120116875</v>
      </c>
      <c r="F38" s="320">
        <f>Flavors!F79</f>
        <v>-1.7442234304013367E-2</v>
      </c>
      <c r="G38" s="338">
        <f>Flavors!G79</f>
        <v>1.2645330711471341</v>
      </c>
      <c r="H38" s="373">
        <f>Flavors!H79</f>
        <v>-6.2278937529114176E-2</v>
      </c>
      <c r="I38" s="329">
        <f>Flavors!I79</f>
        <v>2.1795924791599628</v>
      </c>
      <c r="J38" s="338">
        <f>Flavors!J79</f>
        <v>0.11701999752558923</v>
      </c>
      <c r="K38" s="345">
        <f>Flavors!K79</f>
        <v>5.6734974682132421E-2</v>
      </c>
      <c r="L38" s="351">
        <f>Flavors!L79</f>
        <v>10095782.291709688</v>
      </c>
      <c r="M38" s="363">
        <f>Flavors!M79</f>
        <v>372434.88906551898</v>
      </c>
      <c r="N38" s="357">
        <f>Flavors!N79</f>
        <v>3.830315565648091E-2</v>
      </c>
      <c r="O38" s="286">
        <f>Flavors!O79</f>
        <v>2453411.714343667</v>
      </c>
      <c r="P38" s="283">
        <f>Flavors!P79</f>
        <v>50753.970265749376</v>
      </c>
      <c r="Q38" s="357">
        <f>Flavors!Q79</f>
        <v>2.1124094928146969E-2</v>
      </c>
    </row>
    <row r="39" spans="2:17" x14ac:dyDescent="0.25">
      <c r="B39" s="487"/>
      <c r="C39" s="49" t="s">
        <v>157</v>
      </c>
      <c r="D39" s="282">
        <f>Flavors!D80</f>
        <v>115878.38037991524</v>
      </c>
      <c r="E39" s="283">
        <f>Flavors!E80</f>
        <v>-143031.35364835928</v>
      </c>
      <c r="F39" s="320">
        <f>Flavors!F80</f>
        <v>-0.55243714256312737</v>
      </c>
      <c r="G39" s="338">
        <f>Flavors!G80</f>
        <v>3.1635006809041161E-2</v>
      </c>
      <c r="H39" s="373">
        <f>Flavors!H80</f>
        <v>-4.1235399074893819E-2</v>
      </c>
      <c r="I39" s="329">
        <f>Flavors!I80</f>
        <v>2.003448146466825</v>
      </c>
      <c r="J39" s="338">
        <f>Flavors!J80</f>
        <v>3.5296529529627918E-2</v>
      </c>
      <c r="K39" s="345">
        <f>Flavors!K80</f>
        <v>1.7933846775766066E-2</v>
      </c>
      <c r="L39" s="351">
        <f>Flavors!L80</f>
        <v>232156.3263877189</v>
      </c>
      <c r="M39" s="363">
        <f>Flavors!M80</f>
        <v>-277417.28528080921</v>
      </c>
      <c r="N39" s="357">
        <f>Flavors!N80</f>
        <v>-0.54441061885533037</v>
      </c>
      <c r="O39" s="286">
        <f>Flavors!O80</f>
        <v>57939.190189957619</v>
      </c>
      <c r="P39" s="283">
        <f>Flavors!P80</f>
        <v>-71515.676824179638</v>
      </c>
      <c r="Q39" s="357">
        <f>Flavors!Q80</f>
        <v>-0.55243714256312737</v>
      </c>
    </row>
    <row r="40" spans="2:17" x14ac:dyDescent="0.25">
      <c r="B40" s="487"/>
      <c r="C40" s="49" t="s">
        <v>158</v>
      </c>
      <c r="D40" s="282">
        <f>Flavors!D81</f>
        <v>33513585.87286545</v>
      </c>
      <c r="E40" s="283">
        <f>Flavors!E81</f>
        <v>3342900.5260424279</v>
      </c>
      <c r="F40" s="320">
        <f>Flavors!F81</f>
        <v>0.11079962180555623</v>
      </c>
      <c r="G40" s="338">
        <f>Flavors!G81</f>
        <v>9.149269378874104</v>
      </c>
      <c r="H40" s="373">
        <f>Flavors!H81</f>
        <v>0.65769954558468413</v>
      </c>
      <c r="I40" s="329">
        <f>Flavors!I81</f>
        <v>2.1576945800396463</v>
      </c>
      <c r="J40" s="338">
        <f>Flavors!J81</f>
        <v>8.6414318483765573E-2</v>
      </c>
      <c r="K40" s="345">
        <f>Flavors!K81</f>
        <v>4.1720244279667806E-2</v>
      </c>
      <c r="L40" s="351">
        <f>Flavors!L81</f>
        <v>72312082.595575035</v>
      </c>
      <c r="M40" s="363">
        <f>Flavors!M81</f>
        <v>9820137.5590872616</v>
      </c>
      <c r="N40" s="357">
        <f>Flavors!N81</f>
        <v>0.15714245337304644</v>
      </c>
      <c r="O40" s="286">
        <f>Flavors!O81</f>
        <v>15241544.408176959</v>
      </c>
      <c r="P40" s="283">
        <f>Flavors!P81</f>
        <v>1763127.8328423146</v>
      </c>
      <c r="Q40" s="357">
        <f>Flavors!Q81</f>
        <v>0.13081119900009763</v>
      </c>
    </row>
    <row r="41" spans="2:17" x14ac:dyDescent="0.25">
      <c r="B41" s="487"/>
      <c r="C41" s="49" t="s">
        <v>159</v>
      </c>
      <c r="D41" s="282">
        <f>Flavors!D82</f>
        <v>209848.46526503563</v>
      </c>
      <c r="E41" s="283">
        <f>Flavors!E82</f>
        <v>195433.39625096321</v>
      </c>
      <c r="F41" s="320">
        <f>Flavors!F82</f>
        <v>13.557576176720023</v>
      </c>
      <c r="G41" s="338">
        <f>Flavors!G82</f>
        <v>5.728900944042601E-2</v>
      </c>
      <c r="H41" s="373">
        <f>Flavors!H82</f>
        <v>5.3231873721512953E-2</v>
      </c>
      <c r="I41" s="329">
        <f>Flavors!I82</f>
        <v>1.9740574799215753</v>
      </c>
      <c r="J41" s="338">
        <f>Flavors!J82</f>
        <v>-0.11951240083737402</v>
      </c>
      <c r="K41" s="345">
        <f>Flavors!K82</f>
        <v>-5.708546055030609E-2</v>
      </c>
      <c r="L41" s="351">
        <f>Flavors!L82</f>
        <v>414252.93250650645</v>
      </c>
      <c r="M41" s="363">
        <f>Flavors!M82</f>
        <v>384073.97818958282</v>
      </c>
      <c r="N41" s="357">
        <f>Flavors!N82</f>
        <v>12.726550236175797</v>
      </c>
      <c r="O41" s="286">
        <f>Flavors!O82</f>
        <v>104924.23263251781</v>
      </c>
      <c r="P41" s="283">
        <f>Flavors!P82</f>
        <v>97716.698125481606</v>
      </c>
      <c r="Q41" s="357">
        <f>Flavors!Q82</f>
        <v>13.557576176720023</v>
      </c>
    </row>
    <row r="42" spans="2:17" x14ac:dyDescent="0.25">
      <c r="B42" s="487"/>
      <c r="C42" s="49" t="s">
        <v>160</v>
      </c>
      <c r="D42" s="282">
        <f>Flavors!D83</f>
        <v>76846727.75961253</v>
      </c>
      <c r="E42" s="283">
        <f>Flavors!E83</f>
        <v>789620.36265408993</v>
      </c>
      <c r="F42" s="320">
        <f>Flavors!F83</f>
        <v>1.0381940487598234E-2</v>
      </c>
      <c r="G42" s="338">
        <f>Flavors!G83</f>
        <v>20.979295257299256</v>
      </c>
      <c r="H42" s="373">
        <f>Flavors!H83</f>
        <v>-0.42705436171174682</v>
      </c>
      <c r="I42" s="329">
        <f>Flavors!I83</f>
        <v>1.9309797227731265</v>
      </c>
      <c r="J42" s="338">
        <f>Flavors!J83</f>
        <v>2.8538196355346823E-2</v>
      </c>
      <c r="K42" s="345">
        <f>Flavors!K83</f>
        <v>1.5000827073556941E-2</v>
      </c>
      <c r="L42" s="351">
        <f>Flavors!L83</f>
        <v>148389473.06527853</v>
      </c>
      <c r="M42" s="363">
        <f>Flavors!M83</f>
        <v>3695273.5740879178</v>
      </c>
      <c r="N42" s="357">
        <f>Flavors!N83</f>
        <v>2.553850525509764E-2</v>
      </c>
      <c r="O42" s="286">
        <f>Flavors!O83</f>
        <v>31139776.193713725</v>
      </c>
      <c r="P42" s="283">
        <f>Flavors!P83</f>
        <v>269908.93170084804</v>
      </c>
      <c r="Q42" s="357">
        <f>Flavors!Q83</f>
        <v>8.7434432228021362E-3</v>
      </c>
    </row>
    <row r="43" spans="2:17" ht="15" thickBot="1" x14ac:dyDescent="0.3">
      <c r="B43" s="487"/>
      <c r="C43" s="52" t="s">
        <v>161</v>
      </c>
      <c r="D43" s="304">
        <f>Flavors!D84</f>
        <v>2247426.8998368322</v>
      </c>
      <c r="E43" s="305">
        <f>Flavors!E84</f>
        <v>756725.4540115227</v>
      </c>
      <c r="F43" s="321">
        <f>Flavors!F84</f>
        <v>0.50763045553536068</v>
      </c>
      <c r="G43" s="339">
        <f>Flavors!G84</f>
        <v>0.6135515964760887</v>
      </c>
      <c r="H43" s="374">
        <f>Flavors!H84</f>
        <v>0.19399217042068911</v>
      </c>
      <c r="I43" s="330">
        <f>Flavors!I84</f>
        <v>2.5460582028980605</v>
      </c>
      <c r="J43" s="339">
        <f>Flavors!J84</f>
        <v>0.65410157570055283</v>
      </c>
      <c r="K43" s="346">
        <f>Flavors!K84</f>
        <v>0.34572757445790481</v>
      </c>
      <c r="L43" s="352">
        <f>Flavors!L84</f>
        <v>5722079.6937433239</v>
      </c>
      <c r="M43" s="364">
        <f>Flavors!M84</f>
        <v>2901737.2141412231</v>
      </c>
      <c r="N43" s="358">
        <f>Flavors!N84</f>
        <v>1.0288598761064669</v>
      </c>
      <c r="O43" s="306">
        <f>Flavors!O84</f>
        <v>1248929.653157115</v>
      </c>
      <c r="P43" s="305">
        <f>Flavors!P84</f>
        <v>510804.14430900756</v>
      </c>
      <c r="Q43" s="358">
        <f>Flavors!Q84</f>
        <v>0.69202884629492134</v>
      </c>
    </row>
    <row r="44" spans="2:17" x14ac:dyDescent="0.25">
      <c r="B44" s="486" t="s">
        <v>275</v>
      </c>
      <c r="C44" s="55" t="s">
        <v>276</v>
      </c>
      <c r="D44" s="307">
        <f>'NB vs PL'!D15</f>
        <v>235767549.31123468</v>
      </c>
      <c r="E44" s="54">
        <f>'NB vs PL'!E15</f>
        <v>7514928.2007571459</v>
      </c>
      <c r="F44" s="322">
        <f>'NB vs PL'!F15</f>
        <v>3.2923732328663219E-2</v>
      </c>
      <c r="G44" s="340">
        <f>'NB vs PL'!G15</f>
        <v>64.364966125334419</v>
      </c>
      <c r="H44" s="375">
        <f>'NB vs PL'!H15</f>
        <v>0.12303560534822111</v>
      </c>
      <c r="I44" s="331">
        <f>'NB vs PL'!I15</f>
        <v>2.4086812225678642</v>
      </c>
      <c r="J44" s="340">
        <f>'NB vs PL'!J15</f>
        <v>7.9475939234028736E-2</v>
      </c>
      <c r="K44" s="347">
        <f>'NB vs PL'!K15</f>
        <v>3.412148332424926E-2</v>
      </c>
      <c r="L44" s="353">
        <f>'NB vs PL'!L15</f>
        <v>567888868.91681397</v>
      </c>
      <c r="M44" s="365">
        <f>'NB vs PL'!M15</f>
        <v>36241657.891493559</v>
      </c>
      <c r="N44" s="359">
        <f>'NB vs PL'!N15</f>
        <v>6.8168622236537038E-2</v>
      </c>
      <c r="O44" s="53">
        <f>'NB vs PL'!O15</f>
        <v>118629209.97054368</v>
      </c>
      <c r="P44" s="54">
        <f>'NB vs PL'!P15</f>
        <v>4759333.1980606914</v>
      </c>
      <c r="Q44" s="359">
        <f>'NB vs PL'!Q15</f>
        <v>4.1796244388408781E-2</v>
      </c>
    </row>
    <row r="45" spans="2:17" ht="15" thickBot="1" x14ac:dyDescent="0.3">
      <c r="B45" s="490"/>
      <c r="C45" s="56" t="s">
        <v>144</v>
      </c>
      <c r="D45" s="308">
        <f>'NB vs PL'!D16</f>
        <v>130330643.54096396</v>
      </c>
      <c r="E45" s="48">
        <f>'NB vs PL'!E16</f>
        <v>3461300.9352055937</v>
      </c>
      <c r="F45" s="323">
        <f>'NB vs PL'!F16</f>
        <v>2.7282406167748924E-2</v>
      </c>
      <c r="G45" s="341">
        <f>'NB vs PL'!G16</f>
        <v>35.580500714003243</v>
      </c>
      <c r="H45" s="376">
        <f>'NB vs PL'!H16</f>
        <v>-0.12700377441433375</v>
      </c>
      <c r="I45" s="332">
        <f>'NB vs PL'!I16</f>
        <v>2.1871534920452476</v>
      </c>
      <c r="J45" s="341">
        <f>'NB vs PL'!J16</f>
        <v>0.12698261646067177</v>
      </c>
      <c r="K45" s="348">
        <f>'NB vs PL'!K16</f>
        <v>6.1636934084237219E-2</v>
      </c>
      <c r="L45" s="354">
        <f>'NB vs PL'!L16</f>
        <v>285053122.14112371</v>
      </c>
      <c r="M45" s="366">
        <f>'NB vs PL'!M16</f>
        <v>23680597.500178963</v>
      </c>
      <c r="N45" s="360">
        <f>'NB vs PL'!N16</f>
        <v>9.0600944122607024E-2</v>
      </c>
      <c r="O45" s="47">
        <f>'NB vs PL'!O16</f>
        <v>73515857.932785869</v>
      </c>
      <c r="P45" s="48">
        <f>'NB vs PL'!P16</f>
        <v>1785868.515457049</v>
      </c>
      <c r="Q45" s="360">
        <f>'NB vs PL'!Q16</f>
        <v>2.4897097155093289E-2</v>
      </c>
    </row>
    <row r="46" spans="2:17" x14ac:dyDescent="0.25">
      <c r="B46" s="487" t="s">
        <v>457</v>
      </c>
      <c r="C46" s="44" t="s">
        <v>39</v>
      </c>
      <c r="D46" s="259">
        <f>Size!D30</f>
        <v>11441702.276235845</v>
      </c>
      <c r="E46" s="63">
        <f>Size!E30</f>
        <v>3677263.822650902</v>
      </c>
      <c r="F46" s="324">
        <f>Size!F30</f>
        <v>0.47360331911099907</v>
      </c>
      <c r="G46" s="342">
        <f>Size!G30</f>
        <v>3.1236053544158757</v>
      </c>
      <c r="H46" s="377">
        <f>Size!H30</f>
        <v>0.93829631728334828</v>
      </c>
      <c r="I46" s="333">
        <f>Size!I30</f>
        <v>3.5031686977526633</v>
      </c>
      <c r="J46" s="342">
        <f>Size!J30</f>
        <v>0.20777248855683217</v>
      </c>
      <c r="K46" s="310">
        <f>Size!K30</f>
        <v>6.3049319525537259E-2</v>
      </c>
      <c r="L46" s="311">
        <f>Size!L30</f>
        <v>40082213.26311481</v>
      </c>
      <c r="M46" s="312">
        <f>Size!M30</f>
        <v>14495312.216636647</v>
      </c>
      <c r="N46" s="313">
        <f>Size!N30</f>
        <v>0.56651300563152074</v>
      </c>
      <c r="O46" s="62">
        <f>Size!O30</f>
        <v>7584681.2690562606</v>
      </c>
      <c r="P46" s="63">
        <f>Size!P30</f>
        <v>2466555.0918706208</v>
      </c>
      <c r="Q46" s="313">
        <f>Size!Q30</f>
        <v>0.48192541693587798</v>
      </c>
    </row>
    <row r="47" spans="2:17" x14ac:dyDescent="0.25">
      <c r="B47" s="487"/>
      <c r="C47" s="49" t="s">
        <v>173</v>
      </c>
      <c r="D47" s="58">
        <f>Size!D31</f>
        <v>206199154.46225089</v>
      </c>
      <c r="E47" s="278">
        <f>Size!E31</f>
        <v>1094279.4348040819</v>
      </c>
      <c r="F47" s="280">
        <f>Size!F31</f>
        <v>5.3352190417592328E-3</v>
      </c>
      <c r="G47" s="334">
        <f>Size!G31</f>
        <v>56.292741010405642</v>
      </c>
      <c r="H47" s="369">
        <f>Size!H31</f>
        <v>-1.4342330182788459</v>
      </c>
      <c r="I47" s="325">
        <f>Size!I31</f>
        <v>2.1240054193481104</v>
      </c>
      <c r="J47" s="334">
        <f>Size!J31</f>
        <v>7.2121257302332431E-2</v>
      </c>
      <c r="K47" s="291">
        <f>Size!K31</f>
        <v>3.5148795744115398E-2</v>
      </c>
      <c r="L47" s="295">
        <f>Size!L31</f>
        <v>437968121.54281896</v>
      </c>
      <c r="M47" s="281">
        <f>Size!M31</f>
        <v>17116676.915622234</v>
      </c>
      <c r="N47" s="270">
        <f>Size!N31</f>
        <v>4.0671541310223415E-2</v>
      </c>
      <c r="O47" s="285">
        <f>Size!O31</f>
        <v>103840452.04438025</v>
      </c>
      <c r="P47" s="278">
        <f>Size!P31</f>
        <v>802913.19730119407</v>
      </c>
      <c r="Q47" s="270">
        <f>Size!Q31</f>
        <v>7.7924337701118854E-3</v>
      </c>
    </row>
    <row r="48" spans="2:17" x14ac:dyDescent="0.25">
      <c r="B48" s="487"/>
      <c r="C48" s="49" t="s">
        <v>174</v>
      </c>
      <c r="D48" s="58">
        <f>Size!D32</f>
        <v>6547104.2606470147</v>
      </c>
      <c r="E48" s="278">
        <f>Size!E32</f>
        <v>-701873.82673680503</v>
      </c>
      <c r="F48" s="280">
        <f>Size!F32</f>
        <v>-9.6823830652537343E-2</v>
      </c>
      <c r="G48" s="334">
        <f>Size!G32</f>
        <v>1.7873712696537625</v>
      </c>
      <c r="H48" s="369">
        <f>Size!H32</f>
        <v>-0.25286092730845433</v>
      </c>
      <c r="I48" s="325">
        <f>Size!I32</f>
        <v>2.8106556745227813</v>
      </c>
      <c r="J48" s="334">
        <f>Size!J32</f>
        <v>7.553834226982703E-2</v>
      </c>
      <c r="K48" s="291">
        <f>Size!K32</f>
        <v>2.7617953123643527E-2</v>
      </c>
      <c r="L48" s="295">
        <f>Size!L32</f>
        <v>18401655.74187981</v>
      </c>
      <c r="M48" s="281">
        <f>Size!M32</f>
        <v>-1425149.8660455458</v>
      </c>
      <c r="N48" s="270">
        <f>Size!N32</f>
        <v>-7.187995354510722E-2</v>
      </c>
      <c r="O48" s="285">
        <f>Size!O32</f>
        <v>2211090.3624047041</v>
      </c>
      <c r="P48" s="278">
        <f>Size!P32</f>
        <v>-266605.18788713217</v>
      </c>
      <c r="Q48" s="270">
        <f>Size!Q32</f>
        <v>-0.10760207720263694</v>
      </c>
    </row>
    <row r="49" spans="2:20" x14ac:dyDescent="0.25">
      <c r="B49" s="487"/>
      <c r="C49" s="49" t="s">
        <v>175</v>
      </c>
      <c r="D49" s="58">
        <f>Size!D33</f>
        <v>4244730.1439106166</v>
      </c>
      <c r="E49" s="278">
        <f>Size!E33</f>
        <v>751448.59542008303</v>
      </c>
      <c r="F49" s="280">
        <f>Size!F33</f>
        <v>0.21511251955766009</v>
      </c>
      <c r="G49" s="334">
        <f>Size!G33</f>
        <v>1.1588189838769032</v>
      </c>
      <c r="H49" s="369">
        <f>Size!H33</f>
        <v>0.17563136730947437</v>
      </c>
      <c r="I49" s="325">
        <f>Size!I33</f>
        <v>1.8935679598505577</v>
      </c>
      <c r="J49" s="334">
        <f>Size!J33</f>
        <v>4.2107014073551108E-2</v>
      </c>
      <c r="K49" s="291">
        <f>Size!K33</f>
        <v>2.2742588316320096E-2</v>
      </c>
      <c r="L49" s="295">
        <f>Size!L33</f>
        <v>8037684.9987209905</v>
      </c>
      <c r="M49" s="281">
        <f>Size!M33</f>
        <v>1570010.6390873408</v>
      </c>
      <c r="N49" s="270">
        <f>Size!N33</f>
        <v>0.24274732334796637</v>
      </c>
      <c r="O49" s="285">
        <f>Size!O33</f>
        <v>1188949.3727806211</v>
      </c>
      <c r="P49" s="278">
        <f>Size!P33</f>
        <v>211511.94012087584</v>
      </c>
      <c r="Q49" s="270">
        <f>Size!Q33</f>
        <v>0.21639435226592663</v>
      </c>
    </row>
    <row r="50" spans="2:20" x14ac:dyDescent="0.25">
      <c r="B50" s="487"/>
      <c r="C50" s="49" t="s">
        <v>176</v>
      </c>
      <c r="D50" s="58">
        <f>Size!D34</f>
        <v>85653249.653073743</v>
      </c>
      <c r="E50" s="278">
        <f>Size!E34</f>
        <v>3087919.4323991835</v>
      </c>
      <c r="F50" s="280">
        <f>Size!F34</f>
        <v>3.7399710316013017E-2</v>
      </c>
      <c r="G50" s="334">
        <f>Size!G34</f>
        <v>23.383491615155013</v>
      </c>
      <c r="H50" s="369">
        <f>Size!H34</f>
        <v>0.14539611556814336</v>
      </c>
      <c r="I50" s="325">
        <f>Size!I34</f>
        <v>1.6219902867997569</v>
      </c>
      <c r="J50" s="334">
        <f>Size!J34</f>
        <v>6.2982847238219009E-2</v>
      </c>
      <c r="K50" s="291">
        <f>Size!K34</f>
        <v>4.0399324364951451E-2</v>
      </c>
      <c r="L50" s="295">
        <f>Size!L34</f>
        <v>138928738.97012025</v>
      </c>
      <c r="M50" s="281">
        <f>Size!M34</f>
        <v>10208774.906233534</v>
      </c>
      <c r="N50" s="270">
        <f>Size!N34</f>
        <v>7.930995770917619E-2</v>
      </c>
      <c r="O50" s="285">
        <f>Size!O34</f>
        <v>21343301.49258256</v>
      </c>
      <c r="P50" s="278">
        <f>Size!P34</f>
        <v>765331.06137429178</v>
      </c>
      <c r="Q50" s="270">
        <f>Size!Q34</f>
        <v>3.7191766016613628E-2</v>
      </c>
    </row>
    <row r="51" spans="2:20" x14ac:dyDescent="0.25">
      <c r="B51" s="487"/>
      <c r="C51" s="49" t="s">
        <v>177</v>
      </c>
      <c r="D51" s="58">
        <f>Size!D35</f>
        <v>46511280.463564098</v>
      </c>
      <c r="E51" s="278">
        <f>Size!E35</f>
        <v>2955141.9282850325</v>
      </c>
      <c r="F51" s="280">
        <f>Size!F35</f>
        <v>6.7846738201814263E-2</v>
      </c>
      <c r="G51" s="334">
        <f>Size!G35</f>
        <v>12.697663441083987</v>
      </c>
      <c r="H51" s="369">
        <f>Size!H35</f>
        <v>0.438744301890587</v>
      </c>
      <c r="I51" s="325">
        <f>Size!I35</f>
        <v>4.3241400984772405</v>
      </c>
      <c r="J51" s="334">
        <f>Size!J35</f>
        <v>0.13393655146740802</v>
      </c>
      <c r="K51" s="291">
        <f>Size!K35</f>
        <v>3.1964211276320063E-2</v>
      </c>
      <c r="L51" s="295">
        <f>Size!L35</f>
        <v>201121292.8840186</v>
      </c>
      <c r="M51" s="281">
        <f>Size!M35</f>
        <v>18612206.699440628</v>
      </c>
      <c r="N51" s="270">
        <f>Size!N35</f>
        <v>0.10197961695242634</v>
      </c>
      <c r="O51" s="285">
        <f>Size!O35</f>
        <v>55512237.592435241</v>
      </c>
      <c r="P51" s="278">
        <f>Size!P35</f>
        <v>2868410.4638769552</v>
      </c>
      <c r="Q51" s="270">
        <f>Size!Q35</f>
        <v>5.4487118819689623E-2</v>
      </c>
    </row>
    <row r="52" spans="2:20" ht="15" thickBot="1" x14ac:dyDescent="0.3">
      <c r="B52" s="487"/>
      <c r="C52" s="52" t="s">
        <v>178</v>
      </c>
      <c r="D52" s="297">
        <f>Size!D36</f>
        <v>5700725.4402964106</v>
      </c>
      <c r="E52" s="298">
        <f>Size!E36</f>
        <v>132145.36163712386</v>
      </c>
      <c r="F52" s="318">
        <f>Size!F36</f>
        <v>2.3730530902042753E-2</v>
      </c>
      <c r="G52" s="335">
        <f>Size!G36</f>
        <v>1.5563083254096743</v>
      </c>
      <c r="H52" s="370">
        <f>Size!H36</f>
        <v>-1.0974156464037987E-2</v>
      </c>
      <c r="I52" s="326">
        <f>Size!I36</f>
        <v>1.826397985833442</v>
      </c>
      <c r="J52" s="335">
        <f>Size!J36</f>
        <v>9.9721650362640801E-2</v>
      </c>
      <c r="K52" s="343">
        <f>Size!K36</f>
        <v>5.7753528159317925E-2</v>
      </c>
      <c r="L52" s="349">
        <f>Size!L36</f>
        <v>10411793.461946826</v>
      </c>
      <c r="M52" s="361">
        <f>Size!M36</f>
        <v>796658.0179517027</v>
      </c>
      <c r="N52" s="355">
        <f>Size!N36</f>
        <v>8.2854580946047335E-2</v>
      </c>
      <c r="O52" s="299">
        <f>Size!O36</f>
        <v>898333.00706702471</v>
      </c>
      <c r="P52" s="298">
        <f>Size!P36</f>
        <v>18035.407388567924</v>
      </c>
      <c r="Q52" s="355">
        <f>Size!Q36</f>
        <v>2.0487852511645668E-2</v>
      </c>
    </row>
    <row r="53" spans="2:20" x14ac:dyDescent="0.25">
      <c r="B53" s="486" t="s">
        <v>24</v>
      </c>
      <c r="C53" s="55" t="s">
        <v>453</v>
      </c>
      <c r="D53" s="307">
        <f>Organic!D15</f>
        <v>16411293.085552417</v>
      </c>
      <c r="E53" s="54">
        <f>Organic!E15</f>
        <v>78813.37307828851</v>
      </c>
      <c r="F53" s="322">
        <f>Organic!F15</f>
        <v>4.825560751690011E-3</v>
      </c>
      <c r="G53" s="340">
        <f>Organic!G15</f>
        <v>4.4803126071013573</v>
      </c>
      <c r="H53" s="375">
        <f>Organic!H15</f>
        <v>-0.11648028755725726</v>
      </c>
      <c r="I53" s="331">
        <f>Organic!I15</f>
        <v>2.5496567640226968</v>
      </c>
      <c r="J53" s="340">
        <f>Organic!J15</f>
        <v>0.1713269947454914</v>
      </c>
      <c r="K53" s="347">
        <f>Organic!K15</f>
        <v>7.2036685979656692E-2</v>
      </c>
      <c r="L53" s="353">
        <f>Organic!L15</f>
        <v>41843164.421937637</v>
      </c>
      <c r="M53" s="365">
        <f>Organic!M15</f>
        <v>2999141.7156444043</v>
      </c>
      <c r="N53" s="359">
        <f>Organic!N15</f>
        <v>7.7209864135891995E-2</v>
      </c>
      <c r="O53" s="53">
        <f>Organic!O15</f>
        <v>8307562.1956733465</v>
      </c>
      <c r="P53" s="54">
        <f>Organic!P15</f>
        <v>196592.37761935964</v>
      </c>
      <c r="Q53" s="359">
        <f>Organic!Q15</f>
        <v>2.4237838634508294E-2</v>
      </c>
    </row>
    <row r="54" spans="2:20" ht="15" thickBot="1" x14ac:dyDescent="0.3">
      <c r="B54" s="490"/>
      <c r="C54" s="56" t="s">
        <v>454</v>
      </c>
      <c r="D54" s="308">
        <f>Organic!D16</f>
        <v>349886653.61442345</v>
      </c>
      <c r="E54" s="48">
        <f>Organic!E16</f>
        <v>10917511.375380635</v>
      </c>
      <c r="F54" s="323">
        <f>Organic!F16</f>
        <v>3.2207980063511353E-2</v>
      </c>
      <c r="G54" s="341">
        <f>Organic!G16</f>
        <v>95.519687392898732</v>
      </c>
      <c r="H54" s="376">
        <f>Organic!H16</f>
        <v>0.11648028755725193</v>
      </c>
      <c r="I54" s="332">
        <f>Organic!I16</f>
        <v>2.323919269400688</v>
      </c>
      <c r="J54" s="341">
        <f>Organic!J16</f>
        <v>9.7365596573563362E-2</v>
      </c>
      <c r="K54" s="348">
        <f>Organic!K16</f>
        <v>4.3729283404129765E-2</v>
      </c>
      <c r="L54" s="354">
        <f>Organic!L16</f>
        <v>813108336.44068253</v>
      </c>
      <c r="M54" s="366">
        <f>Organic!M16</f>
        <v>58375347.813281655</v>
      </c>
      <c r="N54" s="360">
        <f>Organic!N16</f>
        <v>7.7345695355712868E-2</v>
      </c>
      <c r="O54" s="47">
        <f>Organic!O16</f>
        <v>184271482.94503331</v>
      </c>
      <c r="P54" s="48">
        <f>Organic!P16</f>
        <v>6669559.5964259505</v>
      </c>
      <c r="Q54" s="360">
        <f>Organic!Q16</f>
        <v>3.7553419865473822E-2</v>
      </c>
    </row>
    <row r="55" spans="2:20" x14ac:dyDescent="0.25">
      <c r="B55" s="486" t="s">
        <v>277</v>
      </c>
      <c r="C55" s="44" t="s">
        <v>459</v>
      </c>
      <c r="D55" s="57">
        <f>Form!D15</f>
        <v>53921274.746065341</v>
      </c>
      <c r="E55" s="46">
        <f>Form!E15</f>
        <v>2885887.8105681911</v>
      </c>
      <c r="F55" s="268">
        <f>Form!F15</f>
        <v>5.6546799855081355E-2</v>
      </c>
      <c r="G55" s="380">
        <f>Form!G15</f>
        <v>14.720605242767244</v>
      </c>
      <c r="H55" s="381">
        <f>Form!H15</f>
        <v>0.35664409472011549</v>
      </c>
      <c r="I55" s="382">
        <f>Form!I15</f>
        <v>2.4082101031348313</v>
      </c>
      <c r="J55" s="380">
        <f>Form!J15</f>
        <v>6.3311756520132434E-2</v>
      </c>
      <c r="K55" s="383">
        <f>Form!K15</f>
        <v>2.6999787266486348E-2</v>
      </c>
      <c r="L55" s="384">
        <f>Form!L15</f>
        <v>129853758.6173836</v>
      </c>
      <c r="M55" s="267">
        <f>Form!M15</f>
        <v>10180964.17349492</v>
      </c>
      <c r="N55" s="269">
        <f>Form!N15</f>
        <v>8.5073338688255479E-2</v>
      </c>
      <c r="O55" s="45">
        <f>Form!O15</f>
        <v>28099189.306219697</v>
      </c>
      <c r="P55" s="46">
        <f>Form!P15</f>
        <v>1955422.1035503112</v>
      </c>
      <c r="Q55" s="269">
        <f>Form!Q15</f>
        <v>7.4794963112686172E-2</v>
      </c>
    </row>
    <row r="56" spans="2:20" ht="15" thickBot="1" x14ac:dyDescent="0.3">
      <c r="B56" s="490"/>
      <c r="C56" s="52" t="s">
        <v>165</v>
      </c>
      <c r="D56" s="61">
        <f>Form!D16</f>
        <v>312376671.95391273</v>
      </c>
      <c r="E56" s="51">
        <f>Form!E16</f>
        <v>8110436.9378914833</v>
      </c>
      <c r="F56" s="264">
        <f>Form!F16</f>
        <v>2.6655724508716602E-2</v>
      </c>
      <c r="G56" s="368">
        <f>Form!G16</f>
        <v>85.27939475723349</v>
      </c>
      <c r="H56" s="378">
        <f>Form!H16</f>
        <v>-0.35664409471985437</v>
      </c>
      <c r="I56" s="367">
        <f>Form!I16</f>
        <v>2.3212288475632898</v>
      </c>
      <c r="J56" s="368">
        <f>Form!J16</f>
        <v>0.10637836685082824</v>
      </c>
      <c r="K56" s="292">
        <f>Form!K16</f>
        <v>4.802959286741966E-2</v>
      </c>
      <c r="L56" s="296">
        <f>Form!L16</f>
        <v>725097742.24523664</v>
      </c>
      <c r="M56" s="265">
        <f>Form!M16</f>
        <v>51193525.355431199</v>
      </c>
      <c r="N56" s="271">
        <f>Form!N16</f>
        <v>7.5965580971876001E-2</v>
      </c>
      <c r="O56" s="50">
        <f>Form!O16</f>
        <v>164479855.83448696</v>
      </c>
      <c r="P56" s="51">
        <f>Form!P16</f>
        <v>4910729.8704950511</v>
      </c>
      <c r="Q56" s="271">
        <f>Form!Q16</f>
        <v>3.0774937450012717E-2</v>
      </c>
    </row>
    <row r="57" spans="2:20" x14ac:dyDescent="0.25">
      <c r="B57" s="487" t="s">
        <v>279</v>
      </c>
      <c r="C57" s="44" t="s">
        <v>37</v>
      </c>
      <c r="D57" s="259">
        <f>'Package Type'!D33</f>
        <v>16375166.647079229</v>
      </c>
      <c r="E57" s="63">
        <f>'Package Type'!E33</f>
        <v>1347209.5608775653</v>
      </c>
      <c r="F57" s="324">
        <f>'Package Type'!F33</f>
        <v>8.9646886343223806E-2</v>
      </c>
      <c r="G57" s="342">
        <f>'Package Type'!G33</f>
        <v>4.4704500242507974</v>
      </c>
      <c r="H57" s="377">
        <f>'Package Type'!H33</f>
        <v>0.24081633902874522</v>
      </c>
      <c r="I57" s="333">
        <f>'Package Type'!I33</f>
        <v>5.5026001607661099</v>
      </c>
      <c r="J57" s="342">
        <f>'Package Type'!J33</f>
        <v>-4.0132581265936551E-2</v>
      </c>
      <c r="K57" s="310">
        <f>'Package Type'!K33</f>
        <v>-7.2405766494206547E-3</v>
      </c>
      <c r="L57" s="311">
        <f>'Package Type'!L33</f>
        <v>90105994.624790013</v>
      </c>
      <c r="M57" s="312">
        <f>'Package Type'!M33</f>
        <v>6810044.8372475356</v>
      </c>
      <c r="N57" s="313">
        <f>'Package Type'!N33</f>
        <v>8.1757214541853127E-2</v>
      </c>
      <c r="O57" s="62">
        <f>'Package Type'!O33</f>
        <v>22723765.716370702</v>
      </c>
      <c r="P57" s="63">
        <f>'Package Type'!P33</f>
        <v>1584975.4973973855</v>
      </c>
      <c r="Q57" s="313">
        <f>'Package Type'!Q33</f>
        <v>7.4979479950313149E-2</v>
      </c>
    </row>
    <row r="58" spans="2:20" x14ac:dyDescent="0.25">
      <c r="B58" s="487"/>
      <c r="C58" s="49" t="s">
        <v>166</v>
      </c>
      <c r="D58" s="58">
        <f>'Package Type'!D34</f>
        <v>5130407.9641330177</v>
      </c>
      <c r="E58" s="278">
        <f>'Package Type'!E34</f>
        <v>648232.14937349223</v>
      </c>
      <c r="F58" s="280">
        <f>'Package Type'!F34</f>
        <v>0.14462443602477712</v>
      </c>
      <c r="G58" s="334">
        <f>'Package Type'!G34</f>
        <v>1.4006106259545026</v>
      </c>
      <c r="H58" s="369">
        <f>'Package Type'!H34</f>
        <v>0.1390977203446464</v>
      </c>
      <c r="I58" s="325">
        <f>'Package Type'!I34</f>
        <v>2.3850211279911728</v>
      </c>
      <c r="J58" s="334">
        <f>'Package Type'!J34</f>
        <v>-1.9911226448855235E-2</v>
      </c>
      <c r="K58" s="291">
        <f>'Package Type'!K34</f>
        <v>-8.2793291096503324E-3</v>
      </c>
      <c r="L58" s="295">
        <f>'Package Type'!L34</f>
        <v>12236131.389671426</v>
      </c>
      <c r="M58" s="281">
        <f>'Package Type'!M34</f>
        <v>1456801.7544676494</v>
      </c>
      <c r="N58" s="270">
        <f>'Package Type'!N34</f>
        <v>0.13514771361198005</v>
      </c>
      <c r="O58" s="285">
        <f>'Package Type'!O34</f>
        <v>2431994.3994372487</v>
      </c>
      <c r="P58" s="278">
        <f>'Package Type'!P34</f>
        <v>372619.35256918729</v>
      </c>
      <c r="Q58" s="270">
        <f>'Package Type'!Q34</f>
        <v>0.18093807300223153</v>
      </c>
    </row>
    <row r="59" spans="2:20" x14ac:dyDescent="0.25">
      <c r="B59" s="487"/>
      <c r="C59" s="49" t="s">
        <v>167</v>
      </c>
      <c r="D59" s="58">
        <f>'Package Type'!D35</f>
        <v>140119275.1370551</v>
      </c>
      <c r="E59" s="278">
        <f>'Package Type'!E35</f>
        <v>5435312.0711909533</v>
      </c>
      <c r="F59" s="280">
        <f>'Package Type'!F35</f>
        <v>4.035604497718067E-2</v>
      </c>
      <c r="G59" s="334">
        <f>'Package Type'!G35</f>
        <v>38.252814791730977</v>
      </c>
      <c r="H59" s="369">
        <f>'Package Type'!H35</f>
        <v>0.34587748981157773</v>
      </c>
      <c r="I59" s="325">
        <f>'Package Type'!I35</f>
        <v>2.3013779062449213</v>
      </c>
      <c r="J59" s="334">
        <f>'Package Type'!J35</f>
        <v>0.18503233074345982</v>
      </c>
      <c r="K59" s="291">
        <f>'Package Type'!K35</f>
        <v>8.7430112022048659E-2</v>
      </c>
      <c r="L59" s="295">
        <f>'Package Type'!L35</f>
        <v>322467404.03947192</v>
      </c>
      <c r="M59" s="281">
        <f>'Package Type'!M35</f>
        <v>37429594.71402806</v>
      </c>
      <c r="N59" s="270">
        <f>'Package Type'!N35</f>
        <v>0.13131449053235097</v>
      </c>
      <c r="O59" s="285">
        <f>'Package Type'!O35</f>
        <v>72514947.296307921</v>
      </c>
      <c r="P59" s="278">
        <f>'Package Type'!P35</f>
        <v>2920882.4956716448</v>
      </c>
      <c r="Q59" s="270">
        <f>'Package Type'!Q35</f>
        <v>4.1970281575576834E-2</v>
      </c>
    </row>
    <row r="60" spans="2:20" ht="15" customHeight="1" x14ac:dyDescent="0.25">
      <c r="B60" s="487"/>
      <c r="C60" s="49" t="s">
        <v>168</v>
      </c>
      <c r="D60" s="58">
        <f>'Package Type'!D36</f>
        <v>2261222.7349411277</v>
      </c>
      <c r="E60" s="278">
        <f>'Package Type'!E36</f>
        <v>927352.39169735624</v>
      </c>
      <c r="F60" s="280">
        <f>'Package Type'!F36</f>
        <v>0.69523428299798251</v>
      </c>
      <c r="G60" s="334">
        <f>'Package Type'!G36</f>
        <v>0.61731788433780987</v>
      </c>
      <c r="H60" s="369">
        <f>'Package Type'!H36</f>
        <v>0.24189873034762999</v>
      </c>
      <c r="I60" s="325">
        <f>'Package Type'!I36</f>
        <v>2.9869792377584452</v>
      </c>
      <c r="J60" s="334">
        <f>'Package Type'!J36</f>
        <v>6.2178822714737958E-2</v>
      </c>
      <c r="K60" s="291">
        <f>'Package Type'!K36</f>
        <v>2.1259167769165123E-2</v>
      </c>
      <c r="L60" s="295">
        <f>'Package Type'!L36</f>
        <v>6754225.3612165162</v>
      </c>
      <c r="M60" s="281">
        <f>'Package Type'!M36</f>
        <v>2852920.8276826413</v>
      </c>
      <c r="N60" s="270">
        <f>'Package Type'!N36</f>
        <v>0.7312735530282769</v>
      </c>
      <c r="O60" s="285">
        <f>'Package Type'!O36</f>
        <v>1380871.8795021176</v>
      </c>
      <c r="P60" s="278">
        <f>'Package Type'!P36</f>
        <v>406473.45301013871</v>
      </c>
      <c r="Q60" s="270">
        <f>'Package Type'!Q36</f>
        <v>0.41715323214706024</v>
      </c>
    </row>
    <row r="61" spans="2:20" x14ac:dyDescent="0.25">
      <c r="B61" s="487"/>
      <c r="C61" s="49" t="s">
        <v>169</v>
      </c>
      <c r="D61" s="58">
        <f>'Package Type'!D37</f>
        <v>77446.165875285864</v>
      </c>
      <c r="E61" s="278">
        <f>'Package Type'!E37</f>
        <v>-6939.7241042852402</v>
      </c>
      <c r="F61" s="280">
        <f>'Package Type'!F37</f>
        <v>-8.2237967816245955E-2</v>
      </c>
      <c r="G61" s="334">
        <f>'Package Type'!G37</f>
        <v>2.1142942943854354E-2</v>
      </c>
      <c r="H61" s="369">
        <f>'Package Type'!H37</f>
        <v>-2.6075509368310885E-3</v>
      </c>
      <c r="I61" s="325">
        <f>'Package Type'!I37</f>
        <v>3.4067158465432321</v>
      </c>
      <c r="J61" s="334">
        <f>'Package Type'!J37</f>
        <v>8.1234771628671876E-2</v>
      </c>
      <c r="K61" s="291">
        <f>'Package Type'!K37</f>
        <v>2.4427975922478824E-2</v>
      </c>
      <c r="L61" s="295">
        <f>'Package Type'!L37</f>
        <v>263837.08054135204</v>
      </c>
      <c r="M61" s="281">
        <f>'Package Type'!M37</f>
        <v>-16786.599575533881</v>
      </c>
      <c r="N61" s="270">
        <f>'Package Type'!N37</f>
        <v>-5.9818898991495992E-2</v>
      </c>
      <c r="O61" s="285">
        <f>'Package Type'!O37</f>
        <v>72854.840959191322</v>
      </c>
      <c r="P61" s="278">
        <f>'Package Type'!P37</f>
        <v>-7264.4029177427292</v>
      </c>
      <c r="Q61" s="270">
        <f>'Package Type'!Q37</f>
        <v>-9.0669888608797974E-2</v>
      </c>
    </row>
    <row r="62" spans="2:20" x14ac:dyDescent="0.25">
      <c r="B62" s="487"/>
      <c r="C62" s="49" t="s">
        <v>170</v>
      </c>
      <c r="D62" s="58">
        <f>'Package Type'!D38</f>
        <v>198275261.66813987</v>
      </c>
      <c r="E62" s="278">
        <f>'Package Type'!E38</f>
        <v>2331095.0271263123</v>
      </c>
      <c r="F62" s="280">
        <f>'Package Type'!F38</f>
        <v>1.1896730926402506E-2</v>
      </c>
      <c r="G62" s="334">
        <f>'Package Type'!G38</f>
        <v>54.129503988331557</v>
      </c>
      <c r="H62" s="369">
        <f>'Package Type'!H38</f>
        <v>-1.0191794217744174</v>
      </c>
      <c r="I62" s="325">
        <f>'Package Type'!I38</f>
        <v>2.0566906644257794</v>
      </c>
      <c r="J62" s="334">
        <f>'Package Type'!J38</f>
        <v>3.3663614770087502E-2</v>
      </c>
      <c r="K62" s="291">
        <f>'Package Type'!K38</f>
        <v>1.6640219801221573E-2</v>
      </c>
      <c r="L62" s="295">
        <f>'Package Type'!L38</f>
        <v>407790879.65944183</v>
      </c>
      <c r="M62" s="281">
        <f>'Package Type'!M38</f>
        <v>11390530.322428882</v>
      </c>
      <c r="N62" s="270">
        <f>'Package Type'!N38</f>
        <v>2.8734914945155218E-2</v>
      </c>
      <c r="O62" s="285">
        <f>'Package Type'!O38</f>
        <v>91125164.211229026</v>
      </c>
      <c r="P62" s="278">
        <f>'Package Type'!P38</f>
        <v>1672614.9829862416</v>
      </c>
      <c r="Q62" s="270">
        <f>'Package Type'!Q38</f>
        <v>1.8698348984090753E-2</v>
      </c>
    </row>
    <row r="63" spans="2:20" x14ac:dyDescent="0.25">
      <c r="B63" s="487"/>
      <c r="C63" s="49" t="s">
        <v>171</v>
      </c>
      <c r="D63" s="58">
        <f>'Package Type'!D39</f>
        <v>3742949.679805838</v>
      </c>
      <c r="E63" s="278">
        <f>'Package Type'!E39</f>
        <v>53574.175726496149</v>
      </c>
      <c r="F63" s="280">
        <f>'Package Type'!F39</f>
        <v>1.4521204379239573E-2</v>
      </c>
      <c r="G63" s="334">
        <f>'Package Type'!G39</f>
        <v>1.0218320123076157</v>
      </c>
      <c r="H63" s="369">
        <f>'Package Type'!H39</f>
        <v>-1.6546445920413877E-2</v>
      </c>
      <c r="I63" s="325">
        <f>'Package Type'!I39</f>
        <v>3.9127736934739725</v>
      </c>
      <c r="J63" s="334">
        <f>'Package Type'!J39</f>
        <v>0.20199866884672435</v>
      </c>
      <c r="K63" s="291">
        <f>'Package Type'!K39</f>
        <v>5.4435708849532145E-2</v>
      </c>
      <c r="L63" s="295">
        <f>'Package Type'!L39</f>
        <v>14645315.043141112</v>
      </c>
      <c r="M63" s="281">
        <f>'Package Type'!M39</f>
        <v>954872.56613192521</v>
      </c>
      <c r="N63" s="270">
        <f>'Package Type'!N39</f>
        <v>6.9747385282504515E-2</v>
      </c>
      <c r="O63" s="285">
        <f>'Package Type'!O39</f>
        <v>2206701.2347862124</v>
      </c>
      <c r="P63" s="278">
        <f>'Package Type'!P39</f>
        <v>-144668.02681575157</v>
      </c>
      <c r="Q63" s="270">
        <f>'Package Type'!Q39</f>
        <v>-6.1525014032543193E-2</v>
      </c>
      <c r="T63" s="60"/>
    </row>
    <row r="64" spans="2:20" ht="15" thickBot="1" x14ac:dyDescent="0.3">
      <c r="B64" s="487"/>
      <c r="C64" s="52" t="s">
        <v>172</v>
      </c>
      <c r="D64" s="297">
        <f>'Package Type'!D40</f>
        <v>29274.003238558769</v>
      </c>
      <c r="E64" s="298">
        <f>'Package Type'!E40</f>
        <v>-14703.196267962456</v>
      </c>
      <c r="F64" s="318">
        <f>'Package Type'!F40</f>
        <v>-0.33433680254655984</v>
      </c>
      <c r="G64" s="335">
        <f>'Package Type'!G40</f>
        <v>7.9918556744016621E-3</v>
      </c>
      <c r="H64" s="370">
        <f>'Package Type'!H40</f>
        <v>-4.3855715000012188E-3</v>
      </c>
      <c r="I64" s="326">
        <f>'Package Type'!I40</f>
        <v>2.9556653637862227</v>
      </c>
      <c r="J64" s="335">
        <f>'Package Type'!J40</f>
        <v>-2.9776939741695596E-2</v>
      </c>
      <c r="K64" s="343">
        <f>'Package Type'!K40</f>
        <v>-9.9740462934111897E-3</v>
      </c>
      <c r="L64" s="349">
        <f>'Package Type'!L40</f>
        <v>86524.157431573869</v>
      </c>
      <c r="M64" s="361">
        <f>'Package Type'!M40</f>
        <v>-44767.234365881683</v>
      </c>
      <c r="N64" s="355">
        <f>'Package Type'!N40</f>
        <v>-0.34097615809378051</v>
      </c>
      <c r="O64" s="299">
        <f>'Package Type'!O40</f>
        <v>33670.914099931717</v>
      </c>
      <c r="P64" s="298">
        <f>'Package Type'!P40</f>
        <v>-16965.28454208374</v>
      </c>
      <c r="Q64" s="355">
        <f>'Package Type'!Q40</f>
        <v>-0.3350426176740442</v>
      </c>
    </row>
    <row r="65" spans="2:17" ht="15.5" customHeight="1" thickBot="1" x14ac:dyDescent="0.3">
      <c r="B65" s="486" t="s">
        <v>280</v>
      </c>
      <c r="C65" s="255" t="s">
        <v>44</v>
      </c>
      <c r="D65" s="260">
        <f>'Sugar Content'!D21</f>
        <v>366297946.69997555</v>
      </c>
      <c r="E65" s="261">
        <f>'Sugar Content'!E21</f>
        <v>10996324.748458683</v>
      </c>
      <c r="F65" s="272">
        <f>'Sugar Content'!F21</f>
        <v>3.0949266958199252E-2</v>
      </c>
      <c r="G65" s="336">
        <f>'Sugar Content'!G21</f>
        <v>100.00000000000001</v>
      </c>
      <c r="H65" s="371">
        <f>'Sugar Content'!H21</f>
        <v>1.4210854715202004E-14</v>
      </c>
      <c r="I65" s="327">
        <f>'Sugar Content'!I21</f>
        <v>2.3340330148311943</v>
      </c>
      <c r="J65" s="336">
        <f>'Sugar Content'!J21</f>
        <v>0.10050250918666137</v>
      </c>
      <c r="K65" s="315">
        <f>'Sugar Content'!K21</f>
        <v>4.4997150893024952E-2</v>
      </c>
      <c r="L65" s="316">
        <f>'Sugar Content'!L21</f>
        <v>854951500.86262012</v>
      </c>
      <c r="M65" s="273">
        <f>'Sugar Content'!M21</f>
        <v>61374489.528925896</v>
      </c>
      <c r="N65" s="275">
        <f>'Sugar Content'!N21</f>
        <v>7.7339046686570795E-2</v>
      </c>
      <c r="O65" s="303">
        <f>'Sugar Content'!O21</f>
        <v>192579045.14070666</v>
      </c>
      <c r="P65" s="261">
        <f>'Sugar Content'!P21</f>
        <v>6866151.9740453959</v>
      </c>
      <c r="Q65" s="317">
        <f>'Sugar Content'!Q21</f>
        <v>3.6971864779919282E-2</v>
      </c>
    </row>
    <row r="66" spans="2:17" ht="15.5" customHeight="1" x14ac:dyDescent="0.25">
      <c r="B66" s="491"/>
      <c r="C66" s="44" t="s">
        <v>33</v>
      </c>
      <c r="D66" s="259">
        <f>'Sugar Content'!D22</f>
        <v>335359784.6851117</v>
      </c>
      <c r="E66" s="63">
        <f>'Sugar Content'!E22</f>
        <v>9243554.4233893752</v>
      </c>
      <c r="F66" s="309">
        <f>'Sugar Content'!F22</f>
        <v>2.8344355679479752E-2</v>
      </c>
      <c r="G66" s="342">
        <f>'Sugar Content'!G22</f>
        <v>91.553825978663085</v>
      </c>
      <c r="H66" s="377">
        <f>'Sugar Content'!H22</f>
        <v>-0.23191608198614233</v>
      </c>
      <c r="I66" s="333">
        <f>'Sugar Content'!I22</f>
        <v>2.3556971833351881</v>
      </c>
      <c r="J66" s="342">
        <f>'Sugar Content'!J22</f>
        <v>0.11055824658092783</v>
      </c>
      <c r="K66" s="310">
        <f>'Sugar Content'!K22</f>
        <v>4.9243387467485224E-2</v>
      </c>
      <c r="L66" s="311">
        <f>'Sugar Content'!L22</f>
        <v>790006100.18661273</v>
      </c>
      <c r="M66" s="312">
        <f>'Sugar Content'!M22</f>
        <v>57829853.718501925</v>
      </c>
      <c r="N66" s="313">
        <f>'Sugar Content'!N22</f>
        <v>7.8983515236205698E-2</v>
      </c>
      <c r="O66" s="62">
        <f>'Sugar Content'!O22</f>
        <v>177413425.9584347</v>
      </c>
      <c r="P66" s="63">
        <f>'Sugar Content'!P22</f>
        <v>6158078.6090954244</v>
      </c>
      <c r="Q66" s="314">
        <f>'Sugar Content'!Q22</f>
        <v>3.5958460301585338E-2</v>
      </c>
    </row>
    <row r="67" spans="2:17" ht="15.5" customHeight="1" x14ac:dyDescent="0.25">
      <c r="B67" s="491"/>
      <c r="C67" s="49" t="s">
        <v>455</v>
      </c>
      <c r="D67" s="58">
        <f>'Sugar Content'!D23</f>
        <v>30603694.859558672</v>
      </c>
      <c r="E67" s="278">
        <f>'Sugar Content'!E23</f>
        <v>1707678.6010901034</v>
      </c>
      <c r="F67" s="279">
        <f>'Sugar Content'!F23</f>
        <v>5.9097371271364552E-2</v>
      </c>
      <c r="G67" s="334">
        <f>'Sugar Content'!G23</f>
        <v>8.35486388478866</v>
      </c>
      <c r="H67" s="369">
        <f>'Sugar Content'!H23</f>
        <v>0.2220509525663541</v>
      </c>
      <c r="I67" s="325">
        <f>'Sugar Content'!I23</f>
        <v>2.0788610134312058</v>
      </c>
      <c r="J67" s="334">
        <f>'Sugar Content'!J23</f>
        <v>-3.9234838848685172E-3</v>
      </c>
      <c r="K67" s="291">
        <f>'Sugar Content'!K23</f>
        <v>-1.8837685271445087E-3</v>
      </c>
      <c r="L67" s="295">
        <f>'Sugar Content'!L23</f>
        <v>63620828.110481523</v>
      </c>
      <c r="M67" s="281">
        <f>'Sugar Content'!M23</f>
        <v>3436653.4131499603</v>
      </c>
      <c r="N67" s="270">
        <f>'Sugar Content'!N23</f>
        <v>5.7102276976182149E-2</v>
      </c>
      <c r="O67" s="285">
        <f>'Sugar Content'!O23</f>
        <v>14850882.377650678</v>
      </c>
      <c r="P67" s="278">
        <f>'Sugar Content'!P23</f>
        <v>697629.20980768651</v>
      </c>
      <c r="Q67" s="262">
        <f>'Sugar Content'!Q23</f>
        <v>4.9291085345151628E-2</v>
      </c>
    </row>
    <row r="68" spans="2:17" ht="15.5" customHeight="1" thickBot="1" x14ac:dyDescent="0.3">
      <c r="B68" s="492"/>
      <c r="C68" s="52" t="s">
        <v>456</v>
      </c>
      <c r="D68" s="61">
        <f>'Sugar Content'!D24</f>
        <v>334467.15530646761</v>
      </c>
      <c r="E68" s="51">
        <f>'Sugar Content'!E24</f>
        <v>45091.72397965804</v>
      </c>
      <c r="F68" s="263">
        <f>'Sugar Content'!F24</f>
        <v>0.15582429984780971</v>
      </c>
      <c r="G68" s="368">
        <f>'Sugar Content'!G24</f>
        <v>9.1310136548600512E-2</v>
      </c>
      <c r="H68" s="378">
        <f>'Sugar Content'!H24</f>
        <v>9.8651294198977141E-3</v>
      </c>
      <c r="I68" s="367">
        <f>'Sugar Content'!I24</f>
        <v>3.9602470512005756</v>
      </c>
      <c r="J68" s="368">
        <f>'Sugar Content'!J24</f>
        <v>-0.24394596779095634</v>
      </c>
      <c r="K68" s="292">
        <f>'Sugar Content'!K24</f>
        <v>-5.8024445283311979E-2</v>
      </c>
      <c r="L68" s="296">
        <f>'Sugar Content'!L24</f>
        <v>1324572.5655258833</v>
      </c>
      <c r="M68" s="265">
        <f>'Sugar Content'!M24</f>
        <v>107982.39727404714</v>
      </c>
      <c r="N68" s="271">
        <f>'Sugar Content'!N24</f>
        <v>8.875823600416817E-2</v>
      </c>
      <c r="O68" s="50">
        <f>'Sugar Content'!O24</f>
        <v>314736.80462127924</v>
      </c>
      <c r="P68" s="51">
        <f>'Sugar Content'!P24</f>
        <v>10444.155142270785</v>
      </c>
      <c r="Q68" s="266">
        <f>'Sugar Content'!Q24</f>
        <v>3.432273227812975E-2</v>
      </c>
    </row>
    <row r="69" spans="2:17" x14ac:dyDescent="0.25">
      <c r="B69" s="64"/>
      <c r="C69" s="65"/>
      <c r="D69" s="66"/>
      <c r="E69" s="66"/>
      <c r="F69" s="67"/>
      <c r="G69" s="68"/>
      <c r="H69" s="68"/>
      <c r="I69" s="69"/>
      <c r="J69" s="69"/>
      <c r="K69" s="67"/>
      <c r="L69" s="70"/>
      <c r="M69" s="70"/>
      <c r="N69" s="67"/>
      <c r="O69" s="66"/>
      <c r="P69" s="66"/>
      <c r="Q69" s="67"/>
    </row>
    <row r="70" spans="2:17" ht="23.5" x14ac:dyDescent="0.25">
      <c r="B70" s="497" t="s">
        <v>249</v>
      </c>
      <c r="C70" s="497"/>
      <c r="D70" s="497"/>
      <c r="E70" s="497"/>
      <c r="F70" s="497"/>
      <c r="G70" s="497"/>
      <c r="H70" s="497"/>
      <c r="I70" s="497"/>
      <c r="J70" s="497"/>
      <c r="K70" s="497"/>
      <c r="L70" s="497"/>
      <c r="M70" s="497"/>
      <c r="N70" s="497"/>
      <c r="O70" s="497"/>
      <c r="P70" s="497"/>
      <c r="Q70" s="497"/>
    </row>
    <row r="71" spans="2:17" x14ac:dyDescent="0.25">
      <c r="B71" s="496" t="s">
        <v>458</v>
      </c>
      <c r="C71" s="496"/>
      <c r="D71" s="496"/>
      <c r="E71" s="496"/>
      <c r="F71" s="496"/>
      <c r="G71" s="496"/>
      <c r="H71" s="496"/>
      <c r="I71" s="496"/>
      <c r="J71" s="496"/>
      <c r="K71" s="496"/>
      <c r="L71" s="496"/>
      <c r="M71" s="496"/>
      <c r="N71" s="496"/>
      <c r="O71" s="496"/>
      <c r="P71" s="496"/>
      <c r="Q71" s="496"/>
    </row>
    <row r="72" spans="2:17" ht="15" thickBot="1" x14ac:dyDescent="0.3">
      <c r="B72" s="496" t="str">
        <f>'HOME PAGE'!H6</f>
        <v>LATEST 52 WEEKS ENDING 12-29-2024</v>
      </c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  <c r="O72" s="496"/>
      <c r="P72" s="496"/>
      <c r="Q72" s="496"/>
    </row>
    <row r="73" spans="2:17" x14ac:dyDescent="0.25">
      <c r="D73" s="498" t="s">
        <v>266</v>
      </c>
      <c r="E73" s="499"/>
      <c r="F73" s="500"/>
      <c r="G73" s="501" t="s">
        <v>267</v>
      </c>
      <c r="H73" s="502"/>
      <c r="I73" s="498" t="s">
        <v>268</v>
      </c>
      <c r="J73" s="499"/>
      <c r="K73" s="500"/>
      <c r="L73" s="501" t="s">
        <v>269</v>
      </c>
      <c r="M73" s="499"/>
      <c r="N73" s="502"/>
      <c r="O73" s="498" t="s">
        <v>270</v>
      </c>
      <c r="P73" s="499"/>
      <c r="Q73" s="500"/>
    </row>
    <row r="74" spans="2:17" s="35" customFormat="1" ht="29.5" thickBot="1" x14ac:dyDescent="0.3">
      <c r="C74" s="36"/>
      <c r="D74" s="37" t="s">
        <v>271</v>
      </c>
      <c r="E74" s="38" t="s">
        <v>272</v>
      </c>
      <c r="F74" s="39" t="s">
        <v>273</v>
      </c>
      <c r="G74" s="40" t="s">
        <v>271</v>
      </c>
      <c r="H74" s="41" t="s">
        <v>272</v>
      </c>
      <c r="I74" s="42" t="s">
        <v>271</v>
      </c>
      <c r="J74" s="43" t="s">
        <v>272</v>
      </c>
      <c r="K74" s="39" t="s">
        <v>273</v>
      </c>
      <c r="L74" s="40" t="s">
        <v>271</v>
      </c>
      <c r="M74" s="43" t="s">
        <v>272</v>
      </c>
      <c r="N74" s="41" t="s">
        <v>273</v>
      </c>
      <c r="O74" s="42" t="s">
        <v>271</v>
      </c>
      <c r="P74" s="43" t="s">
        <v>272</v>
      </c>
      <c r="Q74" s="39" t="s">
        <v>273</v>
      </c>
    </row>
    <row r="75" spans="2:17" ht="15" thickBot="1" x14ac:dyDescent="0.3">
      <c r="C75" s="255" t="s">
        <v>281</v>
      </c>
      <c r="D75" s="260">
        <f>SubSegments!D57</f>
        <v>4192025929.0448818</v>
      </c>
      <c r="E75" s="261">
        <f>SubSegments!E57</f>
        <v>153484359.29262781</v>
      </c>
      <c r="F75" s="274">
        <f>SubSegments!F57</f>
        <v>3.8004897719065296E-2</v>
      </c>
      <c r="G75" s="336">
        <f>SubSegments!G57</f>
        <v>99.999999999999986</v>
      </c>
      <c r="H75" s="371">
        <f>SubSegments!H57</f>
        <v>1.4210854715202004E-14</v>
      </c>
      <c r="I75" s="327">
        <f>SubSegments!I57</f>
        <v>2.2709148879179177</v>
      </c>
      <c r="J75" s="336">
        <f>SubSegments!J57</f>
        <v>6.6538200542115788E-2</v>
      </c>
      <c r="K75" s="315">
        <f>SubSegments!K57</f>
        <v>3.0184587290898148E-2</v>
      </c>
      <c r="L75" s="316">
        <f>SubSegments!L57</f>
        <v>9519734092.8059635</v>
      </c>
      <c r="M75" s="273">
        <f>SubSegments!M57</f>
        <v>617267205.44601822</v>
      </c>
      <c r="N75" s="275">
        <f>SubSegments!N57</f>
        <v>6.9336647162646259E-2</v>
      </c>
      <c r="O75" s="303">
        <f>SubSegments!O57</f>
        <v>2142503623.1299925</v>
      </c>
      <c r="P75" s="261">
        <f>SubSegments!P57</f>
        <v>82539719.725509882</v>
      </c>
      <c r="Q75" s="275">
        <f>SubSegments!Q57</f>
        <v>4.0068527215014436E-2</v>
      </c>
    </row>
    <row r="76" spans="2:17" x14ac:dyDescent="0.25">
      <c r="B76" s="493" t="s">
        <v>278</v>
      </c>
      <c r="C76" s="49" t="s">
        <v>28</v>
      </c>
      <c r="D76" s="387">
        <f>SubSegments!D58</f>
        <v>12468748.90279836</v>
      </c>
      <c r="E76" s="388">
        <f>SubSegments!E58</f>
        <v>915860.14515314624</v>
      </c>
      <c r="F76" s="391">
        <f>SubSegments!F58</f>
        <v>7.9275423174750878E-2</v>
      </c>
      <c r="G76" s="392">
        <f>SubSegments!G58</f>
        <v>0.29743968939713256</v>
      </c>
      <c r="H76" s="393">
        <f>SubSegments!H58</f>
        <v>1.1373827300436956E-2</v>
      </c>
      <c r="I76" s="394">
        <f>SubSegments!I58</f>
        <v>4.199047541415311</v>
      </c>
      <c r="J76" s="392">
        <f>SubSegments!J58</f>
        <v>-1.44241335205475E-2</v>
      </c>
      <c r="K76" s="395">
        <f>SubSegments!K58</f>
        <v>-3.4233370088496153E-3</v>
      </c>
      <c r="L76" s="396">
        <f>SubSegments!L58</f>
        <v>52356869.424820311</v>
      </c>
      <c r="M76" s="397">
        <f>SubSegments!M58</f>
        <v>3679099.8807972819</v>
      </c>
      <c r="N76" s="398">
        <f>SubSegments!N58</f>
        <v>7.5580699675854915E-2</v>
      </c>
      <c r="O76" s="399">
        <f>SubSegments!O58</f>
        <v>13403478.067925045</v>
      </c>
      <c r="P76" s="388">
        <f>SubSegments!P58</f>
        <v>1029018.9291489162</v>
      </c>
      <c r="Q76" s="398">
        <f>SubSegments!Q58</f>
        <v>8.3156679221997029E-2</v>
      </c>
    </row>
    <row r="77" spans="2:17" x14ac:dyDescent="0.25">
      <c r="B77" s="494"/>
      <c r="C77" s="49" t="s">
        <v>134</v>
      </c>
      <c r="D77" s="282">
        <f>SubSegments!D59</f>
        <v>223005744.80834588</v>
      </c>
      <c r="E77" s="283">
        <f>SubSegments!E59</f>
        <v>-3390996.8118039668</v>
      </c>
      <c r="F77" s="320">
        <f>SubSegments!F59</f>
        <v>-1.4978116679317791E-2</v>
      </c>
      <c r="G77" s="338">
        <f>SubSegments!G59</f>
        <v>5.3197606260788524</v>
      </c>
      <c r="H77" s="373">
        <f>SubSegments!H59</f>
        <v>-0.28614283461124401</v>
      </c>
      <c r="I77" s="329">
        <f>SubSegments!I59</f>
        <v>2.650342150989081</v>
      </c>
      <c r="J77" s="338">
        <f>SubSegments!J59</f>
        <v>-1.0397601756155783E-2</v>
      </c>
      <c r="K77" s="345">
        <f>SubSegments!K59</f>
        <v>-3.9077860754431117E-3</v>
      </c>
      <c r="L77" s="351">
        <f>SubSegments!L59</f>
        <v>591041525.37827349</v>
      </c>
      <c r="M77" s="363">
        <f>SubSegments!M59</f>
        <v>-11341284.942451239</v>
      </c>
      <c r="N77" s="357">
        <f>SubSegments!N59</f>
        <v>-1.8827371478965071E-2</v>
      </c>
      <c r="O77" s="286">
        <f>SubSegments!O59</f>
        <v>119267709.01695786</v>
      </c>
      <c r="P77" s="283">
        <f>SubSegments!P59</f>
        <v>-1804781.8634829819</v>
      </c>
      <c r="Q77" s="357">
        <f>SubSegments!Q59</f>
        <v>-1.4906622060540616E-2</v>
      </c>
    </row>
    <row r="78" spans="2:17" x14ac:dyDescent="0.25">
      <c r="B78" s="494"/>
      <c r="C78" s="49" t="s">
        <v>135</v>
      </c>
      <c r="D78" s="282">
        <f>SubSegments!D60</f>
        <v>3324923.3574559637</v>
      </c>
      <c r="E78" s="283">
        <f>SubSegments!E60</f>
        <v>154036.13018067321</v>
      </c>
      <c r="F78" s="320">
        <f>SubSegments!F60</f>
        <v>4.8578242977450448E-2</v>
      </c>
      <c r="G78" s="338">
        <f>SubSegments!G60</f>
        <v>7.9315429191859008E-2</v>
      </c>
      <c r="H78" s="373">
        <f>SubSegments!H60</f>
        <v>7.9977762535034247E-4</v>
      </c>
      <c r="I78" s="329">
        <f>SubSegments!I60</f>
        <v>3.0064794391468657</v>
      </c>
      <c r="J78" s="338">
        <f>SubSegments!J60</f>
        <v>5.414960582545536E-2</v>
      </c>
      <c r="K78" s="345">
        <f>SubSegments!K60</f>
        <v>1.8341313092560641E-2</v>
      </c>
      <c r="L78" s="351">
        <f>SubSegments!L60</f>
        <v>9996313.7109305188</v>
      </c>
      <c r="M78" s="363">
        <f>SubSegments!M60</f>
        <v>634808.75174787082</v>
      </c>
      <c r="N78" s="357">
        <f>SubSegments!N60</f>
        <v>6.7810544833946856E-2</v>
      </c>
      <c r="O78" s="286">
        <f>SubSegments!O60</f>
        <v>1804478.5735194271</v>
      </c>
      <c r="P78" s="283">
        <f>SubSegments!P60</f>
        <v>102984.42366472608</v>
      </c>
      <c r="Q78" s="357">
        <f>SubSegments!Q60</f>
        <v>6.0525875844780558E-2</v>
      </c>
    </row>
    <row r="79" spans="2:17" x14ac:dyDescent="0.25">
      <c r="B79" s="494"/>
      <c r="C79" s="49" t="s">
        <v>136</v>
      </c>
      <c r="D79" s="282">
        <f>SubSegments!D61</f>
        <v>2058549426.3056693</v>
      </c>
      <c r="E79" s="283">
        <f>SubSegments!E61</f>
        <v>28597707.63166666</v>
      </c>
      <c r="F79" s="320">
        <f>SubSegments!F61</f>
        <v>1.4087875769945477E-2</v>
      </c>
      <c r="G79" s="338">
        <f>SubSegments!G61</f>
        <v>49.106314253516373</v>
      </c>
      <c r="H79" s="373">
        <f>SubSegments!H61</f>
        <v>-1.1581607707813291</v>
      </c>
      <c r="I79" s="329">
        <f>SubSegments!I61</f>
        <v>1.9115939536341973</v>
      </c>
      <c r="J79" s="338">
        <f>SubSegments!J61</f>
        <v>2.5607133131589022E-2</v>
      </c>
      <c r="K79" s="345">
        <f>SubSegments!K61</f>
        <v>1.3577577983691752E-2</v>
      </c>
      <c r="L79" s="351">
        <f>SubSegments!L61</f>
        <v>3935110636.5830631</v>
      </c>
      <c r="M79" s="363">
        <f>SubSegments!M61</f>
        <v>106648448.90727568</v>
      </c>
      <c r="N79" s="357">
        <f>SubSegments!N61</f>
        <v>2.7856732985528231E-2</v>
      </c>
      <c r="O79" s="286">
        <f>SubSegments!O61</f>
        <v>871642283.68247259</v>
      </c>
      <c r="P79" s="283">
        <f>SubSegments!P61</f>
        <v>15627844.248945951</v>
      </c>
      <c r="Q79" s="357">
        <f>SubSegments!Q61</f>
        <v>1.8256519433583134E-2</v>
      </c>
    </row>
    <row r="80" spans="2:17" x14ac:dyDescent="0.25">
      <c r="B80" s="494"/>
      <c r="C80" s="49" t="s">
        <v>137</v>
      </c>
      <c r="D80" s="282">
        <f>SubSegments!D62</f>
        <v>288284232.74238968</v>
      </c>
      <c r="E80" s="283">
        <f>SubSegments!E62</f>
        <v>64645870.74435094</v>
      </c>
      <c r="F80" s="320">
        <f>SubSegments!F62</f>
        <v>0.28906431869196875</v>
      </c>
      <c r="G80" s="338">
        <f>SubSegments!G62</f>
        <v>6.8769668323132915</v>
      </c>
      <c r="H80" s="373">
        <f>SubSegments!H62</f>
        <v>1.3393647515760652</v>
      </c>
      <c r="I80" s="329">
        <f>SubSegments!I62</f>
        <v>2.9009466663632342</v>
      </c>
      <c r="J80" s="338">
        <f>SubSegments!J62</f>
        <v>5.509695516107449E-2</v>
      </c>
      <c r="K80" s="345">
        <f>SubSegments!K62</f>
        <v>1.936045847544076E-2</v>
      </c>
      <c r="L80" s="351">
        <f>SubSegments!L62</f>
        <v>836297183.93911791</v>
      </c>
      <c r="M80" s="363">
        <f>SubSegments!M62</f>
        <v>199856016.0332756</v>
      </c>
      <c r="N80" s="357">
        <f>SubSegments!N62</f>
        <v>0.3140211949061773</v>
      </c>
      <c r="O80" s="286">
        <f>SubSegments!O62</f>
        <v>156857824.38534433</v>
      </c>
      <c r="P80" s="283">
        <f>SubSegments!P62</f>
        <v>37703312.392349899</v>
      </c>
      <c r="Q80" s="357">
        <f>SubSegments!Q62</f>
        <v>0.31642370701469219</v>
      </c>
    </row>
    <row r="81" spans="2:17" x14ac:dyDescent="0.25">
      <c r="B81" s="494"/>
      <c r="C81" s="49" t="s">
        <v>138</v>
      </c>
      <c r="D81" s="282">
        <f>SubSegments!D63</f>
        <v>882544094.22765136</v>
      </c>
      <c r="E81" s="283">
        <f>SubSegments!E63</f>
        <v>11268826.321400166</v>
      </c>
      <c r="F81" s="320">
        <f>SubSegments!F63</f>
        <v>1.2933715366993162E-2</v>
      </c>
      <c r="G81" s="338">
        <f>SubSegments!G63</f>
        <v>21.052925462909329</v>
      </c>
      <c r="H81" s="373">
        <f>SubSegments!H63</f>
        <v>-0.52108220441052566</v>
      </c>
      <c r="I81" s="329">
        <f>SubSegments!I63</f>
        <v>1.7098942782774067</v>
      </c>
      <c r="J81" s="338">
        <f>SubSegments!J63</f>
        <v>7.0424275551182136E-2</v>
      </c>
      <c r="K81" s="345">
        <f>SubSegments!K63</f>
        <v>4.2955513326914038E-2</v>
      </c>
      <c r="L81" s="351">
        <f>SubSegments!L63</f>
        <v>1509057097.0473783</v>
      </c>
      <c r="M81" s="363">
        <f>SubSegments!M63</f>
        <v>80627431.197824717</v>
      </c>
      <c r="N81" s="357">
        <f>SubSegments!N63</f>
        <v>5.6444803076721201E-2</v>
      </c>
      <c r="O81" s="286">
        <f>SubSegments!O63</f>
        <v>418468922.92640501</v>
      </c>
      <c r="P81" s="283">
        <f>SubSegments!P63</f>
        <v>3674542.5523099899</v>
      </c>
      <c r="Q81" s="357">
        <f>SubSegments!Q63</f>
        <v>8.8587086184629387E-3</v>
      </c>
    </row>
    <row r="82" spans="2:17" x14ac:dyDescent="0.25">
      <c r="B82" s="494"/>
      <c r="C82" s="49" t="s">
        <v>139</v>
      </c>
      <c r="D82" s="282">
        <f>SubSegments!D64</f>
        <v>41329985.606606372</v>
      </c>
      <c r="E82" s="283">
        <f>SubSegments!E64</f>
        <v>-2094302.5727065727</v>
      </c>
      <c r="F82" s="320">
        <f>SubSegments!F64</f>
        <v>-4.8228829084279272E-2</v>
      </c>
      <c r="G82" s="338">
        <f>SubSegments!G64</f>
        <v>0.98591913089676575</v>
      </c>
      <c r="H82" s="373">
        <f>SubSegments!H64</f>
        <v>-8.9327648894999778E-2</v>
      </c>
      <c r="I82" s="329">
        <f>SubSegments!I64</f>
        <v>3.1349826669446479</v>
      </c>
      <c r="J82" s="338">
        <f>SubSegments!J64</f>
        <v>7.5158293864709513E-2</v>
      </c>
      <c r="K82" s="345">
        <f>SubSegments!K64</f>
        <v>2.4562943718582503E-2</v>
      </c>
      <c r="L82" s="351">
        <f>SubSegments!L64</f>
        <v>129568788.50178275</v>
      </c>
      <c r="M82" s="363">
        <f>SubSegments!M64</f>
        <v>-3301906.8529260159</v>
      </c>
      <c r="N82" s="357">
        <f>SubSegments!N64</f>
        <v>-2.4850527380106773E-2</v>
      </c>
      <c r="O82" s="286">
        <f>SubSegments!O64</f>
        <v>28412091.885678384</v>
      </c>
      <c r="P82" s="283">
        <f>SubSegments!P64</f>
        <v>-1752267.8474301063</v>
      </c>
      <c r="Q82" s="357">
        <f>SubSegments!Q64</f>
        <v>-5.8090669350651318E-2</v>
      </c>
    </row>
    <row r="83" spans="2:17" x14ac:dyDescent="0.25">
      <c r="B83" s="494"/>
      <c r="C83" s="49" t="s">
        <v>140</v>
      </c>
      <c r="D83" s="282">
        <f>SubSegments!D65</f>
        <v>1494536.8271814962</v>
      </c>
      <c r="E83" s="283">
        <f>SubSegments!E65</f>
        <v>-168818.70174304885</v>
      </c>
      <c r="F83" s="320">
        <f>SubSegments!F65</f>
        <v>-0.10149285513975466</v>
      </c>
      <c r="G83" s="338">
        <f>SubSegments!G65</f>
        <v>3.56518984490636E-2</v>
      </c>
      <c r="H83" s="373">
        <f>SubSegments!H65</f>
        <v>-5.5351365286792145E-3</v>
      </c>
      <c r="I83" s="329">
        <f>SubSegments!I65</f>
        <v>10.589347261462756</v>
      </c>
      <c r="J83" s="338">
        <f>SubSegments!J65</f>
        <v>-0.48027090322089983</v>
      </c>
      <c r="K83" s="345">
        <f>SubSegments!K65</f>
        <v>-4.3386401958574232E-2</v>
      </c>
      <c r="L83" s="351">
        <f>SubSegments!L65</f>
        <v>15826169.458069611</v>
      </c>
      <c r="M83" s="363">
        <f>SubSegments!M65</f>
        <v>-2586541.1192405224</v>
      </c>
      <c r="N83" s="357">
        <f>SubSegments!N65</f>
        <v>-0.14047584728931223</v>
      </c>
      <c r="O83" s="286">
        <f>SubSegments!O65</f>
        <v>3534257.1500830785</v>
      </c>
      <c r="P83" s="283">
        <f>SubSegments!P65</f>
        <v>-464843.11211898178</v>
      </c>
      <c r="Q83" s="357">
        <f>SubSegments!Q65</f>
        <v>-0.11623692371819182</v>
      </c>
    </row>
    <row r="84" spans="2:17" x14ac:dyDescent="0.25">
      <c r="B84" s="494"/>
      <c r="C84" s="49" t="s">
        <v>141</v>
      </c>
      <c r="D84" s="282">
        <f>SubSegments!D66</f>
        <v>4730653.896827342</v>
      </c>
      <c r="E84" s="283">
        <f>SubSegments!E66</f>
        <v>537125.07578907069</v>
      </c>
      <c r="F84" s="320">
        <f>SubSegments!F66</f>
        <v>0.12808426952842175</v>
      </c>
      <c r="G84" s="338">
        <f>SubSegments!G66</f>
        <v>0.11284887013819549</v>
      </c>
      <c r="H84" s="373">
        <f>SubSegments!H66</f>
        <v>9.01116663535588E-3</v>
      </c>
      <c r="I84" s="329">
        <f>SubSegments!I66</f>
        <v>4.3384497257343542</v>
      </c>
      <c r="J84" s="338">
        <f>SubSegments!J66</f>
        <v>-0.17892642301017947</v>
      </c>
      <c r="K84" s="345">
        <f>SubSegments!K66</f>
        <v>-3.9608484465015512E-2</v>
      </c>
      <c r="L84" s="351">
        <f>SubSegments!L66</f>
        <v>20523704.101234734</v>
      </c>
      <c r="M84" s="363">
        <f>SubSegments!M66</f>
        <v>1579957.0260036625</v>
      </c>
      <c r="N84" s="357">
        <f>SubSegments!N66</f>
        <v>8.3402561263576758E-2</v>
      </c>
      <c r="O84" s="286">
        <f>SubSegments!O66</f>
        <v>4786583.9963247795</v>
      </c>
      <c r="P84" s="283">
        <f>SubSegments!P66</f>
        <v>574412.34739445336</v>
      </c>
      <c r="Q84" s="357">
        <f>SubSegments!Q66</f>
        <v>0.13636964380127395</v>
      </c>
    </row>
    <row r="85" spans="2:17" x14ac:dyDescent="0.25">
      <c r="B85" s="494"/>
      <c r="C85" s="49" t="s">
        <v>142</v>
      </c>
      <c r="D85" s="282">
        <f>SubSegments!D67</f>
        <v>122635754.38743694</v>
      </c>
      <c r="E85" s="283">
        <f>SubSegments!E67</f>
        <v>208439.74259547889</v>
      </c>
      <c r="F85" s="320">
        <f>SubSegments!F67</f>
        <v>1.7025591323321704E-3</v>
      </c>
      <c r="G85" s="338">
        <f>SubSegments!G67</f>
        <v>2.925453145166458</v>
      </c>
      <c r="H85" s="373">
        <f>SubSegments!H67</f>
        <v>-0.10602028479137138</v>
      </c>
      <c r="I85" s="329">
        <f>SubSegments!I67</f>
        <v>5.8590703058145781</v>
      </c>
      <c r="J85" s="338">
        <f>SubSegments!J67</f>
        <v>-0.12673750863066413</v>
      </c>
      <c r="K85" s="345">
        <f>SubSegments!K67</f>
        <v>-2.1172999962480423E-2</v>
      </c>
      <c r="L85" s="351">
        <f>SubSegments!L67</f>
        <v>718531506.96260166</v>
      </c>
      <c r="M85" s="363">
        <f>SubSegments!M67</f>
        <v>-14294869.740036845</v>
      </c>
      <c r="N85" s="357">
        <f>SubSegments!N67</f>
        <v>-1.9506489114593271E-2</v>
      </c>
      <c r="O85" s="286">
        <f>SubSegments!O67</f>
        <v>187427336.22936064</v>
      </c>
      <c r="P85" s="283">
        <f>SubSegments!P67</f>
        <v>654736.49061015248</v>
      </c>
      <c r="Q85" s="357">
        <f>SubSegments!Q67</f>
        <v>3.5055275320147058E-3</v>
      </c>
    </row>
    <row r="86" spans="2:17" ht="15" thickBot="1" x14ac:dyDescent="0.3">
      <c r="B86" s="494"/>
      <c r="C86" s="385" t="s">
        <v>143</v>
      </c>
      <c r="D86" s="389">
        <f>SubSegments!D68</f>
        <v>553229790.85694361</v>
      </c>
      <c r="E86" s="390">
        <f>SubSegments!E68</f>
        <v>52383322.451113284</v>
      </c>
      <c r="F86" s="400">
        <f>SubSegments!F68</f>
        <v>0.10458958134984324</v>
      </c>
      <c r="G86" s="401">
        <f>SubSegments!G68</f>
        <v>13.197193915806535</v>
      </c>
      <c r="H86" s="402">
        <f>SubSegments!H68</f>
        <v>0.79552713200877001</v>
      </c>
      <c r="I86" s="403">
        <f>SubSegments!I68</f>
        <v>3.0728473872669348</v>
      </c>
      <c r="J86" s="401">
        <f>SubSegments!J68</f>
        <v>0.18642378241179003</v>
      </c>
      <c r="K86" s="404">
        <f>SubSegments!K68</f>
        <v>6.4586425255881916E-2</v>
      </c>
      <c r="L86" s="405">
        <f>SubSegments!L68</f>
        <v>1699990717.392992</v>
      </c>
      <c r="M86" s="406">
        <f>SubSegments!M68</f>
        <v>254335648.57806683</v>
      </c>
      <c r="N86" s="407">
        <f>SubSegments!N68</f>
        <v>0.17593107378412079</v>
      </c>
      <c r="O86" s="408">
        <f>SubSegments!O68</f>
        <v>336629056.94056231</v>
      </c>
      <c r="P86" s="390">
        <f>SubSegments!P68</f>
        <v>26925445.836891592</v>
      </c>
      <c r="Q86" s="407">
        <f>SubSegments!Q68</f>
        <v>8.6939399062668732E-2</v>
      </c>
    </row>
    <row r="87" spans="2:17" s="257" customFormat="1" x14ac:dyDescent="0.25">
      <c r="B87" s="494"/>
      <c r="C87" s="386" t="s">
        <v>282</v>
      </c>
      <c r="D87" s="435">
        <f>'RFG vs SS'!E22</f>
        <v>1992528381.1260719</v>
      </c>
      <c r="E87" s="409">
        <f>'RFG vs SS'!F22</f>
        <v>26326247.901595116</v>
      </c>
      <c r="F87" s="414">
        <f>'RFG vs SS'!G22</f>
        <v>1.338939036670728E-2</v>
      </c>
      <c r="G87" s="415">
        <f>'RFG vs SS'!H22</f>
        <v>47.531394482096005</v>
      </c>
      <c r="H87" s="416">
        <f>'RFG vs SS'!I22</f>
        <v>-1.1545506608456293</v>
      </c>
      <c r="I87" s="417">
        <f>'RFG vs SS'!J22</f>
        <v>1.8608537199004624</v>
      </c>
      <c r="J87" s="415">
        <f>'RFG vs SS'!K22</f>
        <v>2.4224545807856046E-2</v>
      </c>
      <c r="K87" s="418">
        <f>'RFG vs SS'!L22</f>
        <v>1.3189677126752751E-2</v>
      </c>
      <c r="L87" s="419">
        <f>'RFG vs SS'!M22</f>
        <v>3707803850.0256972</v>
      </c>
      <c r="M87" s="420">
        <f>'RFG vs SS'!N22</f>
        <v>96619649.982505322</v>
      </c>
      <c r="N87" s="421">
        <f>'RFG vs SS'!O22</f>
        <v>2.6755669229320867E-2</v>
      </c>
      <c r="O87" s="422">
        <f>'RFG vs SS'!P22</f>
        <v>834847823.02824581</v>
      </c>
      <c r="P87" s="423">
        <f>'RFG vs SS'!Q22</f>
        <v>16007187.055133462</v>
      </c>
      <c r="Q87" s="421">
        <f>'RFG vs SS'!R22</f>
        <v>1.9548598777233958E-2</v>
      </c>
    </row>
    <row r="88" spans="2:17" s="257" customFormat="1" ht="15" thickBot="1" x14ac:dyDescent="0.3">
      <c r="B88" s="495"/>
      <c r="C88" s="258" t="s">
        <v>283</v>
      </c>
      <c r="D88" s="434">
        <f>'RFG vs SS'!E23</f>
        <v>66021045.179687336</v>
      </c>
      <c r="E88" s="410">
        <f>'RFG vs SS'!F23</f>
        <v>2271459.7300792336</v>
      </c>
      <c r="F88" s="424">
        <f>'RFG vs SS'!G23</f>
        <v>3.5630972563339192E-2</v>
      </c>
      <c r="G88" s="425">
        <f>'RFG vs SS'!H23</f>
        <v>1.5749197714225425</v>
      </c>
      <c r="H88" s="426">
        <f>'RFG vs SS'!I23</f>
        <v>-3.6101099355645427E-3</v>
      </c>
      <c r="I88" s="427">
        <f>'RFG vs SS'!J23</f>
        <v>3.4429443814274241</v>
      </c>
      <c r="J88" s="425">
        <f>'RFG vs SS'!K23</f>
        <v>3.4640059129575906E-2</v>
      </c>
      <c r="K88" s="428">
        <f>'RFG vs SS'!L23</f>
        <v>1.0163429040931969E-2</v>
      </c>
      <c r="L88" s="429">
        <f>'RFG vs SS'!M23</f>
        <v>227306786.55737063</v>
      </c>
      <c r="M88" s="430">
        <f>'RFG vs SS'!N23</f>
        <v>10028798.924775332</v>
      </c>
      <c r="N88" s="431">
        <f>'RFG vs SS'!O23</f>
        <v>4.6156534465578075E-2</v>
      </c>
      <c r="O88" s="432">
        <f>'RFG vs SS'!P23</f>
        <v>36794460.654226616</v>
      </c>
      <c r="P88" s="433">
        <f>'RFG vs SS'!Q23</f>
        <v>-379342.8061876446</v>
      </c>
      <c r="Q88" s="431">
        <f>'RFG vs SS'!R23</f>
        <v>-1.0204573405882456E-2</v>
      </c>
    </row>
    <row r="89" spans="2:17" x14ac:dyDescent="0.25">
      <c r="B89" s="486" t="s">
        <v>274</v>
      </c>
      <c r="C89" s="44" t="s">
        <v>33</v>
      </c>
      <c r="D89" s="259">
        <f>'Fat Content'!D25</f>
        <v>25152003.566963632</v>
      </c>
      <c r="E89" s="63">
        <f>'Fat Content'!E25</f>
        <v>5599333.9473498538</v>
      </c>
      <c r="F89" s="324">
        <f>'Fat Content'!F25</f>
        <v>0.28637183854081083</v>
      </c>
      <c r="G89" s="342">
        <f>'Fat Content'!G25</f>
        <v>0.59999637389395422</v>
      </c>
      <c r="H89" s="377">
        <f>'Fat Content'!H25</f>
        <v>0.11584462549897018</v>
      </c>
      <c r="I89" s="333">
        <f>'Fat Content'!I25</f>
        <v>3.3524894193759791</v>
      </c>
      <c r="J89" s="342">
        <f>'Fat Content'!J25</f>
        <v>0.11638933670443974</v>
      </c>
      <c r="K89" s="310">
        <f>'Fat Content'!K25</f>
        <v>3.5965926186175105E-2</v>
      </c>
      <c r="L89" s="311">
        <f>'Fat Content'!L25</f>
        <v>84321825.834352463</v>
      </c>
      <c r="M89" s="312">
        <f>'Fat Content'!M25</f>
        <v>21047430.061871022</v>
      </c>
      <c r="N89" s="313">
        <f>'Fat Content'!N25</f>
        <v>0.33263739313374407</v>
      </c>
      <c r="O89" s="62">
        <f>'Fat Content'!O25</f>
        <v>14126099.530747751</v>
      </c>
      <c r="P89" s="63">
        <f>'Fat Content'!P25</f>
        <v>2730686.5823498834</v>
      </c>
      <c r="Q89" s="313">
        <f>'Fat Content'!Q25</f>
        <v>0.23963033149525337</v>
      </c>
    </row>
    <row r="90" spans="2:17" x14ac:dyDescent="0.25">
      <c r="B90" s="487"/>
      <c r="C90" s="49" t="s">
        <v>162</v>
      </c>
      <c r="D90" s="58">
        <f>'Fat Content'!D26</f>
        <v>235944566.65454102</v>
      </c>
      <c r="E90" s="278">
        <f>'Fat Content'!E26</f>
        <v>-5294892.0005745888</v>
      </c>
      <c r="F90" s="280">
        <f>'Fat Content'!F26</f>
        <v>-2.1948697904120039E-2</v>
      </c>
      <c r="G90" s="334">
        <f>'Fat Content'!G26</f>
        <v>5.6284138182394088</v>
      </c>
      <c r="H90" s="369">
        <f>'Fat Content'!H26</f>
        <v>-0.34501630470258249</v>
      </c>
      <c r="I90" s="325">
        <f>'Fat Content'!I26</f>
        <v>1.6081477277593619</v>
      </c>
      <c r="J90" s="334">
        <f>'Fat Content'!J26</f>
        <v>2.1732463221736387E-2</v>
      </c>
      <c r="K90" s="291">
        <f>'Fat Content'!K26</f>
        <v>1.3699101179583331E-2</v>
      </c>
      <c r="L90" s="295">
        <f>'Fat Content'!L26</f>
        <v>379433718.74266744</v>
      </c>
      <c r="M90" s="281">
        <f>'Fat Content'!M26</f>
        <v>-3272240.8766013384</v>
      </c>
      <c r="N90" s="270">
        <f>'Fat Content'!N26</f>
        <v>-8.5502741578853247E-3</v>
      </c>
      <c r="O90" s="285">
        <f>'Fat Content'!O26</f>
        <v>112257297.85737953</v>
      </c>
      <c r="P90" s="278">
        <f>'Fat Content'!P26</f>
        <v>-2649825.733082667</v>
      </c>
      <c r="Q90" s="270">
        <f>'Fat Content'!Q26</f>
        <v>-2.3060587109697821E-2</v>
      </c>
    </row>
    <row r="91" spans="2:17" x14ac:dyDescent="0.25">
      <c r="B91" s="487"/>
      <c r="C91" s="49" t="s">
        <v>163</v>
      </c>
      <c r="D91" s="58">
        <f>'Fat Content'!D27</f>
        <v>1850003.4903971641</v>
      </c>
      <c r="E91" s="278">
        <f>'Fat Content'!E27</f>
        <v>-521806.64842343191</v>
      </c>
      <c r="F91" s="280">
        <f>'Fat Content'!F27</f>
        <v>-0.22000354913859377</v>
      </c>
      <c r="G91" s="334">
        <f>'Fat Content'!G27</f>
        <v>4.4131489683287166E-2</v>
      </c>
      <c r="H91" s="369">
        <f>'Fat Content'!H27</f>
        <v>-1.459788323155186E-2</v>
      </c>
      <c r="I91" s="325">
        <f>'Fat Content'!I27</f>
        <v>2.1325510106016727</v>
      </c>
      <c r="J91" s="334">
        <f>'Fat Content'!J27</f>
        <v>0.38936107086111305</v>
      </c>
      <c r="K91" s="291">
        <f>'Fat Content'!K27</f>
        <v>0.22336124250410827</v>
      </c>
      <c r="L91" s="295">
        <f>'Fat Content'!L27</f>
        <v>3945226.8130630944</v>
      </c>
      <c r="M91" s="281">
        <f>'Fat Content'!M27</f>
        <v>-189288.75990362884</v>
      </c>
      <c r="N91" s="270">
        <f>'Fat Content'!N27</f>
        <v>-4.5782572725395404E-2</v>
      </c>
      <c r="O91" s="285">
        <f>'Fat Content'!O27</f>
        <v>1047370.8833344813</v>
      </c>
      <c r="P91" s="278">
        <f>'Fat Content'!P27</f>
        <v>-141561.42058166966</v>
      </c>
      <c r="Q91" s="270">
        <f>'Fat Content'!Q27</f>
        <v>-0.11906600578972344</v>
      </c>
    </row>
    <row r="92" spans="2:17" ht="15" thickBot="1" x14ac:dyDescent="0.3">
      <c r="B92" s="490"/>
      <c r="C92" s="52" t="s">
        <v>164</v>
      </c>
      <c r="D92" s="297">
        <f>'Fat Content'!D28</f>
        <v>3929079355.3329682</v>
      </c>
      <c r="E92" s="298">
        <f>'Fat Content'!E28</f>
        <v>153701723.9942646</v>
      </c>
      <c r="F92" s="318">
        <f>'Fat Content'!F28</f>
        <v>4.0711615897285433E-2</v>
      </c>
      <c r="G92" s="335">
        <f>'Fat Content'!G28</f>
        <v>93.727458318183096</v>
      </c>
      <c r="H92" s="370">
        <f>'Fat Content'!H28</f>
        <v>0.24376956243496295</v>
      </c>
      <c r="I92" s="326">
        <f>'Fat Content'!I28</f>
        <v>2.3038560697761175</v>
      </c>
      <c r="J92" s="335">
        <f>'Fat Content'!J28</f>
        <v>6.504638190970935E-2</v>
      </c>
      <c r="K92" s="343">
        <f>'Fat Content'!K28</f>
        <v>2.9054002339832082E-2</v>
      </c>
      <c r="L92" s="349">
        <f>'Fat Content'!L28</f>
        <v>9052033321.4158936</v>
      </c>
      <c r="M92" s="361">
        <f>'Fat Content'!M28</f>
        <v>599681305.02067184</v>
      </c>
      <c r="N92" s="355">
        <f>'Fat Content'!N28</f>
        <v>7.0948453620655674E-2</v>
      </c>
      <c r="O92" s="299">
        <f>'Fat Content'!O28</f>
        <v>2015072854.8585312</v>
      </c>
      <c r="P92" s="298">
        <f>'Fat Content'!P28</f>
        <v>82600420.296824932</v>
      </c>
      <c r="Q92" s="355">
        <f>'Fat Content'!Q28</f>
        <v>4.2743388634963422E-2</v>
      </c>
    </row>
    <row r="93" spans="2:17" ht="15" thickBot="1" x14ac:dyDescent="0.3">
      <c r="B93" s="486" t="s">
        <v>284</v>
      </c>
      <c r="C93" s="255" t="s">
        <v>284</v>
      </c>
      <c r="D93" s="260">
        <f>Flavors!D85</f>
        <v>2376454757.9678941</v>
      </c>
      <c r="E93" s="261">
        <f>Flavors!E85</f>
        <v>98156768.004944801</v>
      </c>
      <c r="F93" s="274">
        <f>Flavors!F85</f>
        <v>4.3083375588871528E-2</v>
      </c>
      <c r="G93" s="336">
        <f>Flavors!G85</f>
        <v>56.689886899372063</v>
      </c>
      <c r="H93" s="371">
        <f>Flavors!H85</f>
        <v>0.27600702187184822</v>
      </c>
      <c r="I93" s="327">
        <f>Flavors!I85</f>
        <v>2.0861049371188125</v>
      </c>
      <c r="J93" s="336">
        <f>Flavors!J85</f>
        <v>4.7295682145260365E-2</v>
      </c>
      <c r="K93" s="315">
        <f>Flavors!K85</f>
        <v>2.3197698377072501E-2</v>
      </c>
      <c r="L93" s="316">
        <f>Flavors!L85</f>
        <v>4957534003.4363165</v>
      </c>
      <c r="M93" s="273">
        <f>Flavors!M85</f>
        <v>312518975.91221428</v>
      </c>
      <c r="N93" s="275">
        <f>Flavors!N85</f>
        <v>6.7280509117920759E-2</v>
      </c>
      <c r="O93" s="303">
        <f>Flavors!O85</f>
        <v>1064804706.1410789</v>
      </c>
      <c r="P93" s="261">
        <f>Flavors!P85</f>
        <v>58206916.247493148</v>
      </c>
      <c r="Q93" s="275">
        <f>Flavors!Q85</f>
        <v>5.7825396431325955E-2</v>
      </c>
    </row>
    <row r="94" spans="2:17" x14ac:dyDescent="0.25">
      <c r="B94" s="487"/>
      <c r="C94" s="379" t="s">
        <v>33</v>
      </c>
      <c r="D94" s="300">
        <f>Flavors!D86</f>
        <v>162864099.68268341</v>
      </c>
      <c r="E94" s="301">
        <f>Flavors!E86</f>
        <v>40902977.580913827</v>
      </c>
      <c r="F94" s="319">
        <f>Flavors!F86</f>
        <v>0.33537718312219716</v>
      </c>
      <c r="G94" s="337">
        <f>Flavors!G86</f>
        <v>3.885092851030878</v>
      </c>
      <c r="H94" s="372">
        <f>Flavors!H86</f>
        <v>0.86516300766290977</v>
      </c>
      <c r="I94" s="328">
        <f>Flavors!I86</f>
        <v>2.4745308443448173</v>
      </c>
      <c r="J94" s="337">
        <f>Flavors!J86</f>
        <v>2.7647362500963446E-2</v>
      </c>
      <c r="K94" s="344">
        <f>Flavors!K86</f>
        <v>1.1299010641949212E-2</v>
      </c>
      <c r="L94" s="350">
        <f>Flavors!L86</f>
        <v>403012238.1012491</v>
      </c>
      <c r="M94" s="362">
        <f>Flavors!M86</f>
        <v>104587583.00328773</v>
      </c>
      <c r="N94" s="356">
        <f>Flavors!N86</f>
        <v>0.35046562412531113</v>
      </c>
      <c r="O94" s="302">
        <f>Flavors!O86</f>
        <v>91735257.09943001</v>
      </c>
      <c r="P94" s="301">
        <f>Flavors!P86</f>
        <v>22147569.184754804</v>
      </c>
      <c r="Q94" s="356">
        <f>Flavors!Q86</f>
        <v>0.31826850192107259</v>
      </c>
    </row>
    <row r="95" spans="2:17" x14ac:dyDescent="0.25">
      <c r="B95" s="487"/>
      <c r="C95" s="49" t="s">
        <v>145</v>
      </c>
      <c r="D95" s="282">
        <f>Flavors!D87</f>
        <v>23617210.693875812</v>
      </c>
      <c r="E95" s="283">
        <f>Flavors!E87</f>
        <v>3776089.9330599271</v>
      </c>
      <c r="F95" s="320">
        <f>Flavors!F87</f>
        <v>0.19031636259768678</v>
      </c>
      <c r="G95" s="338">
        <f>Flavors!G87</f>
        <v>0.5633841749460935</v>
      </c>
      <c r="H95" s="373">
        <f>Flavors!H87</f>
        <v>7.2089968408235894E-2</v>
      </c>
      <c r="I95" s="329">
        <f>Flavors!I87</f>
        <v>2.0988230074572973</v>
      </c>
      <c r="J95" s="338">
        <f>Flavors!J87</f>
        <v>-1.9335112399025522E-2</v>
      </c>
      <c r="K95" s="345">
        <f>Flavors!K87</f>
        <v>-9.1282667794116545E-3</v>
      </c>
      <c r="L95" s="351">
        <f>Flavors!L87</f>
        <v>49568345.176273078</v>
      </c>
      <c r="M95" s="363">
        <f>Flavors!M87</f>
        <v>7541714.1297010481</v>
      </c>
      <c r="N95" s="357">
        <f>Flavors!N87</f>
        <v>0.17945083728799624</v>
      </c>
      <c r="O95" s="286">
        <f>Flavors!O87</f>
        <v>12078444.357679265</v>
      </c>
      <c r="P95" s="283">
        <f>Flavors!P87</f>
        <v>1830674.088797465</v>
      </c>
      <c r="Q95" s="357">
        <f>Flavors!Q87</f>
        <v>0.17864121079650447</v>
      </c>
    </row>
    <row r="96" spans="2:17" x14ac:dyDescent="0.25">
      <c r="B96" s="487"/>
      <c r="C96" s="49" t="s">
        <v>146</v>
      </c>
      <c r="D96" s="282">
        <f>Flavors!D88</f>
        <v>283207771.89710248</v>
      </c>
      <c r="E96" s="283">
        <f>Flavors!E88</f>
        <v>21808965.32051307</v>
      </c>
      <c r="F96" s="320">
        <f>Flavors!F88</f>
        <v>8.3431770810793962E-2</v>
      </c>
      <c r="G96" s="338">
        <f>Flavors!G88</f>
        <v>6.7558688016423858</v>
      </c>
      <c r="H96" s="373">
        <f>Flavors!H88</f>
        <v>0.28326471767291217</v>
      </c>
      <c r="I96" s="329">
        <f>Flavors!I88</f>
        <v>2.286736289420416</v>
      </c>
      <c r="J96" s="338">
        <f>Flavors!J88</f>
        <v>5.4041356007658248E-2</v>
      </c>
      <c r="K96" s="345">
        <f>Flavors!K88</f>
        <v>2.4204540978222229E-2</v>
      </c>
      <c r="L96" s="351">
        <f>Flavors!L88</f>
        <v>647621489.44300365</v>
      </c>
      <c r="M96" s="363">
        <f>Flavors!M88</f>
        <v>63997698.399311066</v>
      </c>
      <c r="N96" s="357">
        <f>Flavors!N88</f>
        <v>0.10965573950449173</v>
      </c>
      <c r="O96" s="286">
        <f>Flavors!O88</f>
        <v>133497850.19158822</v>
      </c>
      <c r="P96" s="283">
        <f>Flavors!P88</f>
        <v>13031013.077590123</v>
      </c>
      <c r="Q96" s="357">
        <f>Flavors!Q88</f>
        <v>0.1081709571677294</v>
      </c>
    </row>
    <row r="97" spans="2:17" x14ac:dyDescent="0.25">
      <c r="B97" s="487"/>
      <c r="C97" s="49" t="s">
        <v>147</v>
      </c>
      <c r="D97" s="282">
        <f>Flavors!D89</f>
        <v>62178784.0186259</v>
      </c>
      <c r="E97" s="283">
        <f>Flavors!E89</f>
        <v>783494.27695240825</v>
      </c>
      <c r="F97" s="320">
        <f>Flavors!F89</f>
        <v>1.2761472097436706E-2</v>
      </c>
      <c r="G97" s="338">
        <f>Flavors!G89</f>
        <v>1.4832633450049493</v>
      </c>
      <c r="H97" s="373">
        <f>Flavors!H89</f>
        <v>-3.6970845513480288E-2</v>
      </c>
      <c r="I97" s="329">
        <f>Flavors!I89</f>
        <v>2.1847582787630531</v>
      </c>
      <c r="J97" s="338">
        <f>Flavors!J89</f>
        <v>-7.347043314354762E-2</v>
      </c>
      <c r="K97" s="345">
        <f>Flavors!K89</f>
        <v>-3.2534540348447362E-2</v>
      </c>
      <c r="L97" s="351">
        <f>Flavors!L89</f>
        <v>135845613.14811274</v>
      </c>
      <c r="M97" s="363">
        <f>Flavors!M89</f>
        <v>-2798992.9223591089</v>
      </c>
      <c r="N97" s="357">
        <f>Flavors!N89</f>
        <v>-2.0188256879870286E-2</v>
      </c>
      <c r="O97" s="286">
        <f>Flavors!O89</f>
        <v>32827627.419100646</v>
      </c>
      <c r="P97" s="283">
        <f>Flavors!P89</f>
        <v>193946.80641395971</v>
      </c>
      <c r="Q97" s="357">
        <f>Flavors!Q89</f>
        <v>5.9431483906403392E-3</v>
      </c>
    </row>
    <row r="98" spans="2:17" x14ac:dyDescent="0.25">
      <c r="B98" s="487"/>
      <c r="C98" s="49" t="s">
        <v>148</v>
      </c>
      <c r="D98" s="282">
        <f>Flavors!D90</f>
        <v>19089178.912143998</v>
      </c>
      <c r="E98" s="283">
        <f>Flavors!E90</f>
        <v>-14081343.774648435</v>
      </c>
      <c r="F98" s="320">
        <f>Flavors!F90</f>
        <v>-0.42451377410025648</v>
      </c>
      <c r="G98" s="338">
        <f>Flavors!G90</f>
        <v>0.45536881773279758</v>
      </c>
      <c r="H98" s="373">
        <f>Flavors!H90</f>
        <v>-0.36598022904270144</v>
      </c>
      <c r="I98" s="329">
        <f>Flavors!I90</f>
        <v>2.3277741034296984</v>
      </c>
      <c r="J98" s="338">
        <f>Flavors!J90</f>
        <v>6.1392331684388957E-2</v>
      </c>
      <c r="K98" s="345">
        <f>Flavors!K90</f>
        <v>2.7088256907886955E-2</v>
      </c>
      <c r="L98" s="351">
        <f>Flavors!L90</f>
        <v>44435296.3274251</v>
      </c>
      <c r="M98" s="363">
        <f>Flavors!M90</f>
        <v>-30741771.649185516</v>
      </c>
      <c r="N98" s="357">
        <f>Flavors!N90</f>
        <v>-0.40892485536613393</v>
      </c>
      <c r="O98" s="286">
        <f>Flavors!O90</f>
        <v>10360984.487621179</v>
      </c>
      <c r="P98" s="283">
        <f>Flavors!P90</f>
        <v>-7095120.2300406601</v>
      </c>
      <c r="Q98" s="357">
        <f>Flavors!Q90</f>
        <v>-0.40645495342737709</v>
      </c>
    </row>
    <row r="99" spans="2:17" x14ac:dyDescent="0.25">
      <c r="B99" s="487"/>
      <c r="C99" s="49" t="s">
        <v>149</v>
      </c>
      <c r="D99" s="282">
        <f>Flavors!D91</f>
        <v>39373226.418421343</v>
      </c>
      <c r="E99" s="283">
        <f>Flavors!E91</f>
        <v>1230528.9010882601</v>
      </c>
      <c r="F99" s="320">
        <f>Flavors!F91</f>
        <v>3.2261192343018587E-2</v>
      </c>
      <c r="G99" s="338">
        <f>Flavors!G91</f>
        <v>0.93924100386927267</v>
      </c>
      <c r="H99" s="373">
        <f>Flavors!H91</f>
        <v>-5.2261226551411077E-3</v>
      </c>
      <c r="I99" s="329">
        <f>Flavors!I91</f>
        <v>2.1108249197380751</v>
      </c>
      <c r="J99" s="338">
        <f>Flavors!J91</f>
        <v>-5.8320090664424118E-2</v>
      </c>
      <c r="K99" s="345">
        <f>Flavors!K91</f>
        <v>-2.6886211103794504E-2</v>
      </c>
      <c r="L99" s="351">
        <f>Flavors!L91</f>
        <v>83109987.494493291</v>
      </c>
      <c r="M99" s="363">
        <f>Flavors!M91</f>
        <v>372945.49147844315</v>
      </c>
      <c r="N99" s="357">
        <f>Flavors!N91</f>
        <v>4.507600011429626E-3</v>
      </c>
      <c r="O99" s="286">
        <f>Flavors!O91</f>
        <v>20188473.999811038</v>
      </c>
      <c r="P99" s="283">
        <f>Flavors!P91</f>
        <v>571765.07028066367</v>
      </c>
      <c r="Q99" s="357">
        <f>Flavors!Q91</f>
        <v>2.9146839683181849E-2</v>
      </c>
    </row>
    <row r="100" spans="2:17" x14ac:dyDescent="0.25">
      <c r="B100" s="487"/>
      <c r="C100" s="49" t="s">
        <v>150</v>
      </c>
      <c r="D100" s="282">
        <f>Flavors!D92</f>
        <v>313362915.20372868</v>
      </c>
      <c r="E100" s="283">
        <f>Flavors!E92</f>
        <v>-11793174.981567442</v>
      </c>
      <c r="F100" s="320">
        <f>Flavors!F92</f>
        <v>-3.6269272935490419E-2</v>
      </c>
      <c r="G100" s="338">
        <f>Flavors!G92</f>
        <v>7.4752141448496685</v>
      </c>
      <c r="H100" s="373">
        <f>Flavors!H92</f>
        <v>-0.57611043778283832</v>
      </c>
      <c r="I100" s="329">
        <f>Flavors!I92</f>
        <v>1.9281297320447546</v>
      </c>
      <c r="J100" s="338">
        <f>Flavors!J92</f>
        <v>-7.6237821049840448E-4</v>
      </c>
      <c r="K100" s="345">
        <f>Flavors!K92</f>
        <v>-3.9524149974231476E-4</v>
      </c>
      <c r="L100" s="351">
        <f>Flavors!L92</f>
        <v>604204353.72452855</v>
      </c>
      <c r="M100" s="363">
        <f>Flavors!M92</f>
        <v>-22986663.235334635</v>
      </c>
      <c r="N100" s="357">
        <f>Flavors!N92</f>
        <v>-3.6650179313403107E-2</v>
      </c>
      <c r="O100" s="286">
        <f>Flavors!O92</f>
        <v>131457037.0065403</v>
      </c>
      <c r="P100" s="283">
        <f>Flavors!P92</f>
        <v>-5874056.670085609</v>
      </c>
      <c r="Q100" s="357">
        <f>Flavors!Q92</f>
        <v>-4.277295485549161E-2</v>
      </c>
    </row>
    <row r="101" spans="2:17" x14ac:dyDescent="0.25">
      <c r="B101" s="487"/>
      <c r="C101" s="49" t="s">
        <v>151</v>
      </c>
      <c r="D101" s="282">
        <f>Flavors!D93</f>
        <v>8589315.3738362957</v>
      </c>
      <c r="E101" s="283">
        <f>Flavors!E93</f>
        <v>451062.8613824565</v>
      </c>
      <c r="F101" s="320">
        <f>Flavors!F93</f>
        <v>5.5425026526542659E-2</v>
      </c>
      <c r="G101" s="338">
        <f>Flavors!G93</f>
        <v>0.20489652304687203</v>
      </c>
      <c r="H101" s="373">
        <f>Flavors!H93</f>
        <v>3.3818828755915742E-3</v>
      </c>
      <c r="I101" s="329">
        <f>Flavors!I93</f>
        <v>1.9636029625849225</v>
      </c>
      <c r="J101" s="338">
        <f>Flavors!J93</f>
        <v>3.4759688207993911E-2</v>
      </c>
      <c r="K101" s="345">
        <f>Flavors!K93</f>
        <v>1.8021001845897656E-2</v>
      </c>
      <c r="L101" s="351">
        <f>Flavors!L93</f>
        <v>16866005.114641171</v>
      </c>
      <c r="M101" s="363">
        <f>Flavors!M93</f>
        <v>1168591.4908134416</v>
      </c>
      <c r="N101" s="357">
        <f>Flavors!N93</f>
        <v>7.4444842877784023E-2</v>
      </c>
      <c r="O101" s="286">
        <f>Flavors!O93</f>
        <v>4267981.0919187535</v>
      </c>
      <c r="P101" s="283">
        <f>Flavors!P93</f>
        <v>210724.47120103426</v>
      </c>
      <c r="Q101" s="357">
        <f>Flavors!Q93</f>
        <v>5.1937673876728457E-2</v>
      </c>
    </row>
    <row r="102" spans="2:17" x14ac:dyDescent="0.25">
      <c r="B102" s="487"/>
      <c r="C102" s="49" t="s">
        <v>152</v>
      </c>
      <c r="D102" s="282">
        <f>Flavors!D94</f>
        <v>6452984.4466320612</v>
      </c>
      <c r="E102" s="283">
        <f>Flavors!E94</f>
        <v>-622053.84331290796</v>
      </c>
      <c r="F102" s="320">
        <f>Flavors!F94</f>
        <v>-8.7922328872335531E-2</v>
      </c>
      <c r="G102" s="338">
        <f>Flavors!G94</f>
        <v>0.15393474553489514</v>
      </c>
      <c r="H102" s="373">
        <f>Flavors!H94</f>
        <v>-2.1253207040246663E-2</v>
      </c>
      <c r="I102" s="329">
        <f>Flavors!I94</f>
        <v>2.0544546275924644</v>
      </c>
      <c r="J102" s="338">
        <f>Flavors!J94</f>
        <v>-2.9693652350405664E-2</v>
      </c>
      <c r="K102" s="345">
        <f>Flavors!K94</f>
        <v>-1.4247379918294304E-2</v>
      </c>
      <c r="L102" s="351">
        <f>Flavors!L94</f>
        <v>13257363.758165436</v>
      </c>
      <c r="M102" s="363">
        <f>Flavors!M94</f>
        <v>-1488065.1243533157</v>
      </c>
      <c r="N102" s="357">
        <f>Flavors!N94</f>
        <v>-0.10091704596788444</v>
      </c>
      <c r="O102" s="286">
        <f>Flavors!O94</f>
        <v>3226492.2233160306</v>
      </c>
      <c r="P102" s="283">
        <f>Flavors!P94</f>
        <v>-311026.92165645398</v>
      </c>
      <c r="Q102" s="357">
        <f>Flavors!Q94</f>
        <v>-8.7922328872335531E-2</v>
      </c>
    </row>
    <row r="103" spans="2:17" x14ac:dyDescent="0.25">
      <c r="B103" s="487"/>
      <c r="C103" s="49" t="s">
        <v>153</v>
      </c>
      <c r="D103" s="282">
        <f>Flavors!D95</f>
        <v>504291.59177698928</v>
      </c>
      <c r="E103" s="283">
        <f>Flavors!E95</f>
        <v>262867.7240337925</v>
      </c>
      <c r="F103" s="320">
        <f>Flavors!F95</f>
        <v>1.0888224370318083</v>
      </c>
      <c r="G103" s="338">
        <f>Flavors!G95</f>
        <v>1.2029782265490138E-2</v>
      </c>
      <c r="H103" s="373">
        <f>Flavors!H95</f>
        <v>6.0517859127620669E-3</v>
      </c>
      <c r="I103" s="329">
        <f>Flavors!I95</f>
        <v>2.8833731941730036</v>
      </c>
      <c r="J103" s="338">
        <f>Flavors!J95</f>
        <v>0.40821736255407881</v>
      </c>
      <c r="K103" s="345">
        <f>Flavors!K95</f>
        <v>0.16492592399205674</v>
      </c>
      <c r="L103" s="351">
        <f>Flavors!L95</f>
        <v>1454060.857776606</v>
      </c>
      <c r="M103" s="363">
        <f>Flavors!M95</f>
        <v>856499.16364003636</v>
      </c>
      <c r="N103" s="357">
        <f>Flavors!N95</f>
        <v>1.4333234075146188</v>
      </c>
      <c r="O103" s="286">
        <f>Flavors!O95</f>
        <v>317663.99482015066</v>
      </c>
      <c r="P103" s="283">
        <f>Flavors!P95</f>
        <v>165585.5967225972</v>
      </c>
      <c r="Q103" s="357">
        <f>Flavors!Q95</f>
        <v>1.0888173389121267</v>
      </c>
    </row>
    <row r="104" spans="2:17" x14ac:dyDescent="0.25">
      <c r="B104" s="487"/>
      <c r="C104" s="49" t="s">
        <v>154</v>
      </c>
      <c r="D104" s="282">
        <f>Flavors!D96</f>
        <v>53529268.313407272</v>
      </c>
      <c r="E104" s="283">
        <f>Flavors!E96</f>
        <v>372154.43017832935</v>
      </c>
      <c r="F104" s="320">
        <f>Flavors!F96</f>
        <v>7.0010277645217297E-3</v>
      </c>
      <c r="G104" s="338">
        <f>Flavors!G96</f>
        <v>1.2769307542332755</v>
      </c>
      <c r="H104" s="373">
        <f>Flavors!H96</f>
        <v>-3.9314552769714295E-2</v>
      </c>
      <c r="I104" s="329">
        <f>Flavors!I96</f>
        <v>2.1976621770878446</v>
      </c>
      <c r="J104" s="338">
        <f>Flavors!J96</f>
        <v>8.6566385530344014E-2</v>
      </c>
      <c r="K104" s="345">
        <f>Flavors!K96</f>
        <v>4.1005427549300373E-2</v>
      </c>
      <c r="L104" s="351">
        <f>Flavors!L96</f>
        <v>117639248.339562</v>
      </c>
      <c r="M104" s="363">
        <f>Flavors!M96</f>
        <v>5419488.9293345809</v>
      </c>
      <c r="N104" s="357">
        <f>Flavors!N96</f>
        <v>4.8293535450590737E-2</v>
      </c>
      <c r="O104" s="286">
        <f>Flavors!O96</f>
        <v>27915411.466023028</v>
      </c>
      <c r="P104" s="283">
        <f>Flavors!P96</f>
        <v>903959.43185635284</v>
      </c>
      <c r="Q104" s="357">
        <f>Flavors!Q96</f>
        <v>3.3465784464786943E-2</v>
      </c>
    </row>
    <row r="105" spans="2:17" x14ac:dyDescent="0.25">
      <c r="B105" s="487"/>
      <c r="C105" s="49" t="s">
        <v>155</v>
      </c>
      <c r="D105" s="282">
        <f>Flavors!D97</f>
        <v>1753392387.0583088</v>
      </c>
      <c r="E105" s="283">
        <f>Flavors!E97</f>
        <v>54544097.010705471</v>
      </c>
      <c r="F105" s="320">
        <f>Flavors!F97</f>
        <v>3.2106514354602607E-2</v>
      </c>
      <c r="G105" s="338">
        <f>Flavors!G97</f>
        <v>41.826849755621737</v>
      </c>
      <c r="H105" s="373">
        <f>Flavors!H97</f>
        <v>-0.23903617635887997</v>
      </c>
      <c r="I105" s="329">
        <f>Flavors!I97</f>
        <v>2.5244517478757991</v>
      </c>
      <c r="J105" s="338">
        <f>Flavors!J97</f>
        <v>9.9981430017139328E-2</v>
      </c>
      <c r="K105" s="345">
        <f>Flavors!K97</f>
        <v>4.1238463214284642E-2</v>
      </c>
      <c r="L105" s="351">
        <f>Flavors!L97</f>
        <v>4426354476.221467</v>
      </c>
      <c r="M105" s="363">
        <f>Flavors!M97</f>
        <v>307547222.45611382</v>
      </c>
      <c r="N105" s="357">
        <f>Flavors!N97</f>
        <v>7.466900088003843E-2</v>
      </c>
      <c r="O105" s="286">
        <f>Flavors!O97</f>
        <v>1044871289.5698137</v>
      </c>
      <c r="P105" s="283">
        <f>Flavors!P97</f>
        <v>24138856.671604514</v>
      </c>
      <c r="Q105" s="357">
        <f>Flavors!Q97</f>
        <v>2.3648564397102605E-2</v>
      </c>
    </row>
    <row r="106" spans="2:17" x14ac:dyDescent="0.25">
      <c r="B106" s="487"/>
      <c r="C106" s="49" t="s">
        <v>156</v>
      </c>
      <c r="D106" s="282">
        <f>Flavors!D98</f>
        <v>58585482.844292223</v>
      </c>
      <c r="E106" s="283">
        <f>Flavors!E98</f>
        <v>-1612813.6247650608</v>
      </c>
      <c r="F106" s="320">
        <f>Flavors!F98</f>
        <v>-2.6791682146588121E-2</v>
      </c>
      <c r="G106" s="338">
        <f>Flavors!G98</f>
        <v>1.3975458128342362</v>
      </c>
      <c r="H106" s="373">
        <f>Flavors!H98</f>
        <v>-9.304913163603068E-2</v>
      </c>
      <c r="I106" s="329">
        <f>Flavors!I98</f>
        <v>2.3380343786637852</v>
      </c>
      <c r="J106" s="338">
        <f>Flavors!J98</f>
        <v>0.14045936790484959</v>
      </c>
      <c r="K106" s="345">
        <f>Flavors!K98</f>
        <v>6.3915619360970871E-2</v>
      </c>
      <c r="L106" s="351">
        <f>Flavors!L98</f>
        <v>136974872.98057261</v>
      </c>
      <c r="M106" s="363">
        <f>Flavors!M98</f>
        <v>4684600.9699144661</v>
      </c>
      <c r="N106" s="357">
        <f>Flavors!N98</f>
        <v>3.5411530256261356E-2</v>
      </c>
      <c r="O106" s="286">
        <f>Flavors!O98</f>
        <v>31688628.96399308</v>
      </c>
      <c r="P106" s="283">
        <f>Flavors!P98</f>
        <v>986044.62410330027</v>
      </c>
      <c r="Q106" s="357">
        <f>Flavors!Q98</f>
        <v>3.2116013856924724E-2</v>
      </c>
    </row>
    <row r="107" spans="2:17" x14ac:dyDescent="0.25">
      <c r="B107" s="487"/>
      <c r="C107" s="49" t="s">
        <v>157</v>
      </c>
      <c r="D107" s="282">
        <f>Flavors!D99</f>
        <v>2253893.9194311663</v>
      </c>
      <c r="E107" s="283">
        <f>Flavors!E99</f>
        <v>-2387136.9483923116</v>
      </c>
      <c r="F107" s="320">
        <f>Flavors!F99</f>
        <v>-0.51435489579318749</v>
      </c>
      <c r="G107" s="338">
        <f>Flavors!G99</f>
        <v>5.3766220857911003E-2</v>
      </c>
      <c r="H107" s="373">
        <f>Flavors!H99</f>
        <v>-6.1152266117281424E-2</v>
      </c>
      <c r="I107" s="329">
        <f>Flavors!I99</f>
        <v>2.115480952203991</v>
      </c>
      <c r="J107" s="338">
        <f>Flavors!J99</f>
        <v>-2.4532986929095557E-3</v>
      </c>
      <c r="K107" s="345">
        <f>Flavors!K99</f>
        <v>-1.1583450675442994E-3</v>
      </c>
      <c r="L107" s="351">
        <f>Flavors!L99</f>
        <v>4768069.6548450291</v>
      </c>
      <c r="M107" s="363">
        <f>Flavors!M99</f>
        <v>-5061328.5795880798</v>
      </c>
      <c r="N107" s="357">
        <f>Flavors!N99</f>
        <v>-0.51491744040422249</v>
      </c>
      <c r="O107" s="286">
        <f>Flavors!O99</f>
        <v>1126946.9597155831</v>
      </c>
      <c r="P107" s="283">
        <f>Flavors!P99</f>
        <v>-1193568.4741961558</v>
      </c>
      <c r="Q107" s="357">
        <f>Flavors!Q99</f>
        <v>-0.51435489579318749</v>
      </c>
    </row>
    <row r="108" spans="2:17" x14ac:dyDescent="0.25">
      <c r="B108" s="487"/>
      <c r="C108" s="49" t="s">
        <v>158</v>
      </c>
      <c r="D108" s="282">
        <f>Flavors!D100</f>
        <v>407027524.90148252</v>
      </c>
      <c r="E108" s="283">
        <f>Flavors!E100</f>
        <v>35793046.351803362</v>
      </c>
      <c r="F108" s="320">
        <f>Flavors!F100</f>
        <v>9.6416277096992437E-2</v>
      </c>
      <c r="G108" s="338">
        <f>Flavors!G100</f>
        <v>9.7095660139254072</v>
      </c>
      <c r="H108" s="373">
        <f>Flavors!H100</f>
        <v>0.51727537786659461</v>
      </c>
      <c r="I108" s="329">
        <f>Flavors!I100</f>
        <v>2.1637060015365348</v>
      </c>
      <c r="J108" s="338">
        <f>Flavors!J100</f>
        <v>6.9827165808761915E-2</v>
      </c>
      <c r="K108" s="345">
        <f>Flavors!K100</f>
        <v>3.3348236114384325E-2</v>
      </c>
      <c r="L108" s="351">
        <f>Flavors!L100</f>
        <v>880687898.41989911</v>
      </c>
      <c r="M108" s="363">
        <f>Flavors!M100</f>
        <v>103367880.69228995</v>
      </c>
      <c r="N108" s="357">
        <f>Flavors!N100</f>
        <v>0.13297982598527705</v>
      </c>
      <c r="O108" s="286">
        <f>Flavors!O100</f>
        <v>185973005.52948821</v>
      </c>
      <c r="P108" s="283">
        <f>Flavors!P100</f>
        <v>19485533.848850042</v>
      </c>
      <c r="Q108" s="357">
        <f>Flavors!Q100</f>
        <v>0.11703903994786974</v>
      </c>
    </row>
    <row r="109" spans="2:17" x14ac:dyDescent="0.25">
      <c r="B109" s="487"/>
      <c r="C109" s="49" t="s">
        <v>159</v>
      </c>
      <c r="D109" s="282">
        <f>Flavors!D101</f>
        <v>2361987.6678944798</v>
      </c>
      <c r="E109" s="283">
        <f>Flavors!E101</f>
        <v>-1577222.074023983</v>
      </c>
      <c r="F109" s="320">
        <f>Flavors!F101</f>
        <v>-0.40039047863845117</v>
      </c>
      <c r="G109" s="338">
        <f>Flavors!G101</f>
        <v>5.6344777152479104E-2</v>
      </c>
      <c r="H109" s="373">
        <f>Flavors!H101</f>
        <v>-4.1195626329367761E-2</v>
      </c>
      <c r="I109" s="329">
        <f>Flavors!I101</f>
        <v>2.0484748707727714</v>
      </c>
      <c r="J109" s="338">
        <f>Flavors!J101</f>
        <v>-3.7614839101506092E-2</v>
      </c>
      <c r="K109" s="345">
        <f>Flavors!K101</f>
        <v>-1.8031266308184336E-2</v>
      </c>
      <c r="L109" s="351">
        <f>Flavors!L101</f>
        <v>4838472.3827570239</v>
      </c>
      <c r="M109" s="363">
        <f>Flavors!M101</f>
        <v>-3379072.5248955898</v>
      </c>
      <c r="N109" s="357">
        <f>Flavors!N101</f>
        <v>-0.41120219759904425</v>
      </c>
      <c r="O109" s="286">
        <f>Flavors!O101</f>
        <v>1180993.8339472399</v>
      </c>
      <c r="P109" s="283">
        <f>Flavors!P101</f>
        <v>-788611.03701199149</v>
      </c>
      <c r="Q109" s="357">
        <f>Flavors!Q101</f>
        <v>-0.40039047863845117</v>
      </c>
    </row>
    <row r="110" spans="2:17" x14ac:dyDescent="0.25">
      <c r="B110" s="487"/>
      <c r="C110" s="49" t="s">
        <v>160</v>
      </c>
      <c r="D110" s="282">
        <f>Flavors!D102</f>
        <v>966786264.94412017</v>
      </c>
      <c r="E110" s="283">
        <f>Flavors!E102</f>
        <v>13568566.131541133</v>
      </c>
      <c r="F110" s="320">
        <f>Flavors!F102</f>
        <v>1.423448824800826E-2</v>
      </c>
      <c r="G110" s="338">
        <f>Flavors!G102</f>
        <v>23.062506800009096</v>
      </c>
      <c r="H110" s="373">
        <f>Flavors!H102</f>
        <v>-0.54051132792004353</v>
      </c>
      <c r="I110" s="329">
        <f>Flavors!I102</f>
        <v>1.9482316311432768</v>
      </c>
      <c r="J110" s="338">
        <f>Flavors!J102</f>
        <v>2.4856491251297408E-2</v>
      </c>
      <c r="K110" s="345">
        <f>Flavors!K102</f>
        <v>1.2923371388013988E-2</v>
      </c>
      <c r="L110" s="351">
        <f>Flavors!L102</f>
        <v>1883523581.9189994</v>
      </c>
      <c r="M110" s="363">
        <f>Flavors!M102</f>
        <v>50128357.117844582</v>
      </c>
      <c r="N110" s="357">
        <f>Flavors!N102</f>
        <v>2.7341817214169613E-2</v>
      </c>
      <c r="O110" s="286">
        <f>Flavors!O102</f>
        <v>394659681.17803419</v>
      </c>
      <c r="P110" s="283">
        <f>Flavors!P102</f>
        <v>7404905.1675585508</v>
      </c>
      <c r="Q110" s="357">
        <f>Flavors!Q102</f>
        <v>1.9121533487189944E-2</v>
      </c>
    </row>
    <row r="111" spans="2:17" ht="15" thickBot="1" x14ac:dyDescent="0.3">
      <c r="B111" s="487"/>
      <c r="C111" s="52" t="s">
        <v>161</v>
      </c>
      <c r="D111" s="304">
        <f>Flavors!D103</f>
        <v>28849341.157068823</v>
      </c>
      <c r="E111" s="305">
        <f>Flavors!E103</f>
        <v>12064254.017135706</v>
      </c>
      <c r="F111" s="321">
        <f>Flavors!F103</f>
        <v>0.71874836970216516</v>
      </c>
      <c r="G111" s="339">
        <f>Flavors!G103</f>
        <v>0.68819567544139482</v>
      </c>
      <c r="H111" s="374">
        <f>Flavors!H103</f>
        <v>0.27257318276607995</v>
      </c>
      <c r="I111" s="330">
        <f>Flavors!I103</f>
        <v>2.2729364731457209</v>
      </c>
      <c r="J111" s="339">
        <f>Flavors!J103</f>
        <v>0.39494788474125397</v>
      </c>
      <c r="K111" s="346">
        <f>Flavors!K103</f>
        <v>0.21030366594335934</v>
      </c>
      <c r="L111" s="352">
        <f>Flavors!L103</f>
        <v>65572719.742125705</v>
      </c>
      <c r="M111" s="364">
        <f>Flavors!M103</f>
        <v>34050517.637956738</v>
      </c>
      <c r="N111" s="358">
        <f>Flavors!N103</f>
        <v>1.0802074526847028</v>
      </c>
      <c r="O111" s="306">
        <f>Flavors!O103</f>
        <v>15129853.757152682</v>
      </c>
      <c r="P111" s="305">
        <f>Flavors!P103</f>
        <v>6731525.0187690761</v>
      </c>
      <c r="Q111" s="358">
        <f>Flavors!Q103</f>
        <v>0.80153149852343919</v>
      </c>
    </row>
    <row r="112" spans="2:17" x14ac:dyDescent="0.25">
      <c r="B112" s="486" t="s">
        <v>275</v>
      </c>
      <c r="C112" s="55" t="s">
        <v>276</v>
      </c>
      <c r="D112" s="307">
        <f>'NB vs PL'!D17</f>
        <v>2718477255.8570175</v>
      </c>
      <c r="E112" s="54">
        <f>'NB vs PL'!E17</f>
        <v>89138274.230782509</v>
      </c>
      <c r="F112" s="322">
        <f>'NB vs PL'!F17</f>
        <v>3.390140063859353E-2</v>
      </c>
      <c r="G112" s="340">
        <f>'NB vs PL'!G17</f>
        <v>64.84877006656302</v>
      </c>
      <c r="H112" s="375">
        <f>'NB vs PL'!H17</f>
        <v>-0.25738115692267627</v>
      </c>
      <c r="I112" s="331">
        <f>'NB vs PL'!I17</f>
        <v>2.3705920555358295</v>
      </c>
      <c r="J112" s="340">
        <f>'NB vs PL'!J17</f>
        <v>4.6024082498883789E-2</v>
      </c>
      <c r="K112" s="347">
        <f>'NB vs PL'!K17</f>
        <v>1.9798983309038433E-2</v>
      </c>
      <c r="L112" s="353">
        <f>'NB vs PL'!L17</f>
        <v>6444400585.8894882</v>
      </c>
      <c r="M112" s="365">
        <f>'NB vs PL'!M17</f>
        <v>332323398.94356441</v>
      </c>
      <c r="N112" s="359">
        <f>'NB vs PL'!N17</f>
        <v>5.4371597213028554E-2</v>
      </c>
      <c r="O112" s="53">
        <f>'NB vs PL'!O17</f>
        <v>1328309216.5160403</v>
      </c>
      <c r="P112" s="54">
        <f>'NB vs PL'!P17</f>
        <v>47919879.370845079</v>
      </c>
      <c r="Q112" s="359">
        <f>'NB vs PL'!Q17</f>
        <v>3.7426021898689869E-2</v>
      </c>
    </row>
    <row r="113" spans="2:17" ht="15" thickBot="1" x14ac:dyDescent="0.3">
      <c r="B113" s="490"/>
      <c r="C113" s="56" t="s">
        <v>144</v>
      </c>
      <c r="D113" s="308">
        <f>'NB vs PL'!D18</f>
        <v>1471133739.4966409</v>
      </c>
      <c r="E113" s="48">
        <f>'NB vs PL'!E18</f>
        <v>64419310.69235158</v>
      </c>
      <c r="F113" s="323">
        <f>'NB vs PL'!F18</f>
        <v>4.5794163600858313E-2</v>
      </c>
      <c r="G113" s="341">
        <f>'NB vs PL'!G18</f>
        <v>35.093622138731057</v>
      </c>
      <c r="H113" s="376">
        <f>'NB vs PL'!H18</f>
        <v>0.26138370542492595</v>
      </c>
      <c r="I113" s="332">
        <f>'NB vs PL'!I18</f>
        <v>2.0817862613308704</v>
      </c>
      <c r="J113" s="341">
        <f>'NB vs PL'!J18</f>
        <v>0.10360365488827084</v>
      </c>
      <c r="K113" s="348">
        <f>'NB vs PL'!K18</f>
        <v>5.2373150259663388E-2</v>
      </c>
      <c r="L113" s="354">
        <f>'NB vs PL'!L18</f>
        <v>3062586007.4644146</v>
      </c>
      <c r="M113" s="366">
        <f>'NB vs PL'!M18</f>
        <v>279847992.1719327</v>
      </c>
      <c r="N113" s="360">
        <f>'NB vs PL'!N18</f>
        <v>0.10056569847180495</v>
      </c>
      <c r="O113" s="47">
        <f>'NB vs PL'!O18</f>
        <v>811511620.73027122</v>
      </c>
      <c r="P113" s="48">
        <f>'NB vs PL'!P18</f>
        <v>33546013.793521047</v>
      </c>
      <c r="Q113" s="360">
        <f>'NB vs PL'!Q18</f>
        <v>4.3120175872052899E-2</v>
      </c>
    </row>
    <row r="114" spans="2:17" x14ac:dyDescent="0.25">
      <c r="B114" s="487" t="s">
        <v>457</v>
      </c>
      <c r="C114" s="44" t="s">
        <v>39</v>
      </c>
      <c r="D114" s="259">
        <f>Size!D37</f>
        <v>135990543.65518621</v>
      </c>
      <c r="E114" s="63">
        <f>Size!E37</f>
        <v>31538704.28102152</v>
      </c>
      <c r="F114" s="324">
        <f>Size!F37</f>
        <v>0.30194493912208081</v>
      </c>
      <c r="G114" s="342">
        <f>Size!G37</f>
        <v>3.2440291629152811</v>
      </c>
      <c r="H114" s="377">
        <f>Size!H37</f>
        <v>0.65765391902810943</v>
      </c>
      <c r="I114" s="333">
        <f>Size!I37</f>
        <v>3.2764241457642509</v>
      </c>
      <c r="J114" s="342">
        <f>Size!J37</f>
        <v>6.5344903394116916E-2</v>
      </c>
      <c r="K114" s="310">
        <f>Size!K37</f>
        <v>2.0349825856644105E-2</v>
      </c>
      <c r="L114" s="311">
        <f>Size!L37</f>
        <v>445562700.82745951</v>
      </c>
      <c r="M114" s="312">
        <f>Size!M37</f>
        <v>110159567.58569986</v>
      </c>
      <c r="N114" s="313">
        <f>Size!N37</f>
        <v>0.32843929190815424</v>
      </c>
      <c r="O114" s="62">
        <f>Size!O37</f>
        <v>89916794.233466998</v>
      </c>
      <c r="P114" s="63">
        <f>Size!P37</f>
        <v>20951209.44099924</v>
      </c>
      <c r="Q114" s="313">
        <f>Size!Q37</f>
        <v>0.30379223933279076</v>
      </c>
    </row>
    <row r="115" spans="2:17" x14ac:dyDescent="0.25">
      <c r="B115" s="487"/>
      <c r="C115" s="49" t="s">
        <v>173</v>
      </c>
      <c r="D115" s="58">
        <f>Size!D38</f>
        <v>2363944303.4358058</v>
      </c>
      <c r="E115" s="278">
        <f>Size!E38</f>
        <v>21349001.03509903</v>
      </c>
      <c r="F115" s="280">
        <f>Size!F38</f>
        <v>9.1133970145079839E-3</v>
      </c>
      <c r="G115" s="334">
        <f>Size!G38</f>
        <v>56.39145232993372</v>
      </c>
      <c r="H115" s="369">
        <f>Size!H38</f>
        <v>-1.6145199236690644</v>
      </c>
      <c r="I115" s="325">
        <f>Size!I38</f>
        <v>2.1005021642291055</v>
      </c>
      <c r="J115" s="334">
        <f>Size!J38</f>
        <v>4.4340427826790041E-2</v>
      </c>
      <c r="K115" s="291">
        <f>Size!K38</f>
        <v>2.1564659550747638E-2</v>
      </c>
      <c r="L115" s="295">
        <f>Size!L38</f>
        <v>4965470125.4839754</v>
      </c>
      <c r="M115" s="281">
        <f>Size!M38</f>
        <v>148715300.81183052</v>
      </c>
      <c r="N115" s="270">
        <f>Size!N38</f>
        <v>3.0874583869224217E-2</v>
      </c>
      <c r="O115" s="285">
        <f>Size!O38</f>
        <v>1188669964.2879975</v>
      </c>
      <c r="P115" s="278">
        <f>Size!P38</f>
        <v>11741488.804948807</v>
      </c>
      <c r="Q115" s="270">
        <f>Size!Q38</f>
        <v>9.9763826345774572E-3</v>
      </c>
    </row>
    <row r="116" spans="2:17" x14ac:dyDescent="0.25">
      <c r="B116" s="487"/>
      <c r="C116" s="49" t="s">
        <v>174</v>
      </c>
      <c r="D116" s="58">
        <f>Size!D39</f>
        <v>78768643.918106899</v>
      </c>
      <c r="E116" s="278">
        <f>Size!E39</f>
        <v>898837.2148912698</v>
      </c>
      <c r="F116" s="280">
        <f>Size!F39</f>
        <v>1.1542820676529975E-2</v>
      </c>
      <c r="G116" s="334">
        <f>Size!G39</f>
        <v>1.8790113718608052</v>
      </c>
      <c r="H116" s="369">
        <f>Size!H39</f>
        <v>-4.9155154551663527E-2</v>
      </c>
      <c r="I116" s="325">
        <f>Size!I39</f>
        <v>2.7796715508506886</v>
      </c>
      <c r="J116" s="334">
        <f>Size!J39</f>
        <v>0.11118166324261702</v>
      </c>
      <c r="K116" s="291">
        <f>Size!K39</f>
        <v>4.1664637276282078E-2</v>
      </c>
      <c r="L116" s="295">
        <f>Size!L39</f>
        <v>218950958.59824985</v>
      </c>
      <c r="M116" s="281">
        <f>Size!M39</f>
        <v>11156166.860723734</v>
      </c>
      <c r="N116" s="270">
        <f>Size!N39</f>
        <v>5.3688385389444856E-2</v>
      </c>
      <c r="O116" s="285">
        <f>Size!O39</f>
        <v>26592467.571672793</v>
      </c>
      <c r="P116" s="278">
        <f>Size!P39</f>
        <v>216335.1782146208</v>
      </c>
      <c r="Q116" s="270">
        <f>Size!Q39</f>
        <v>8.2019294939646419E-3</v>
      </c>
    </row>
    <row r="117" spans="2:17" x14ac:dyDescent="0.25">
      <c r="B117" s="487"/>
      <c r="C117" s="49" t="s">
        <v>175</v>
      </c>
      <c r="D117" s="58">
        <f>Size!D40</f>
        <v>50193615.601492621</v>
      </c>
      <c r="E117" s="278">
        <f>Size!E40</f>
        <v>10256575.554266274</v>
      </c>
      <c r="F117" s="280">
        <f>Size!F40</f>
        <v>0.25681862106299486</v>
      </c>
      <c r="G117" s="334">
        <f>Size!G40</f>
        <v>1.1973593782834455</v>
      </c>
      <c r="H117" s="369">
        <f>Size!H40</f>
        <v>0.20846179341405657</v>
      </c>
      <c r="I117" s="325">
        <f>Size!I40</f>
        <v>1.8563698270766726</v>
      </c>
      <c r="J117" s="334">
        <f>Size!J40</f>
        <v>3.0243560942373682E-2</v>
      </c>
      <c r="K117" s="291">
        <f>Size!K40</f>
        <v>1.6561593523538681E-2</v>
      </c>
      <c r="L117" s="295">
        <f>Size!L40</f>
        <v>93177913.514495835</v>
      </c>
      <c r="M117" s="281">
        <f>Size!M40</f>
        <v>20247835.692598417</v>
      </c>
      <c r="N117" s="270">
        <f>Size!N40</f>
        <v>0.27763354019785458</v>
      </c>
      <c r="O117" s="285">
        <f>Size!O40</f>
        <v>14043179.355196893</v>
      </c>
      <c r="P117" s="278">
        <f>Size!P40</f>
        <v>2860873.6765774041</v>
      </c>
      <c r="Q117" s="270">
        <f>Size!Q40</f>
        <v>0.2558393375033004</v>
      </c>
    </row>
    <row r="118" spans="2:17" x14ac:dyDescent="0.25">
      <c r="B118" s="487"/>
      <c r="C118" s="49" t="s">
        <v>176</v>
      </c>
      <c r="D118" s="58">
        <f>Size!D41</f>
        <v>1017031594.2580045</v>
      </c>
      <c r="E118" s="278">
        <f>Size!E41</f>
        <v>51898018.995085001</v>
      </c>
      <c r="F118" s="280">
        <f>Size!F41</f>
        <v>5.3772887323857793E-2</v>
      </c>
      <c r="G118" s="334">
        <f>Size!G41</f>
        <v>24.261099799297444</v>
      </c>
      <c r="H118" s="369">
        <f>Size!H41</f>
        <v>0.36302772071472589</v>
      </c>
      <c r="I118" s="325">
        <f>Size!I41</f>
        <v>1.6195797389722928</v>
      </c>
      <c r="J118" s="334">
        <f>Size!J41</f>
        <v>5.1839092173696644E-2</v>
      </c>
      <c r="K118" s="291">
        <f>Size!K41</f>
        <v>3.3066114780882047E-2</v>
      </c>
      <c r="L118" s="295">
        <f>Size!L41</f>
        <v>1647163763.9549539</v>
      </c>
      <c r="M118" s="281">
        <f>Size!M41</f>
        <v>134084628.42522287</v>
      </c>
      <c r="N118" s="270">
        <f>Size!N41</f>
        <v>8.8617062569090063E-2</v>
      </c>
      <c r="O118" s="285">
        <f>Size!O41</f>
        <v>253478836.44463196</v>
      </c>
      <c r="P118" s="278">
        <f>Size!P41</f>
        <v>12934004.715108067</v>
      </c>
      <c r="Q118" s="270">
        <f>Size!Q41</f>
        <v>5.3769622161957173E-2</v>
      </c>
    </row>
    <row r="119" spans="2:17" x14ac:dyDescent="0.25">
      <c r="B119" s="487"/>
      <c r="C119" s="49" t="s">
        <v>177</v>
      </c>
      <c r="D119" s="58">
        <f>Size!D42</f>
        <v>472095404.10398078</v>
      </c>
      <c r="E119" s="278">
        <f>Size!E42</f>
        <v>34115864.433267474</v>
      </c>
      <c r="F119" s="280">
        <f>Size!F42</f>
        <v>7.7893740102372919E-2</v>
      </c>
      <c r="G119" s="334">
        <f>Size!G42</f>
        <v>11.261748187982793</v>
      </c>
      <c r="H119" s="369">
        <f>Size!H42</f>
        <v>0.41675545716434215</v>
      </c>
      <c r="I119" s="325">
        <f>Size!I42</f>
        <v>4.2696372675891858</v>
      </c>
      <c r="J119" s="334">
        <f>Size!J42</f>
        <v>7.5336806656604693E-2</v>
      </c>
      <c r="K119" s="291">
        <f>Size!K42</f>
        <v>1.7961709552837792E-2</v>
      </c>
      <c r="L119" s="295">
        <f>Size!L42</f>
        <v>2015676131.2199328</v>
      </c>
      <c r="M119" s="281">
        <f>Size!M42</f>
        <v>178658346.10002017</v>
      </c>
      <c r="N119" s="270">
        <f>Size!N42</f>
        <v>9.72545543909136E-2</v>
      </c>
      <c r="O119" s="285">
        <f>Size!O42</f>
        <v>558025309.95831585</v>
      </c>
      <c r="P119" s="278">
        <f>Size!P42</f>
        <v>33168856.931279957</v>
      </c>
      <c r="Q119" s="270">
        <f>Size!Q42</f>
        <v>6.3196054349685962E-2</v>
      </c>
    </row>
    <row r="120" spans="2:17" ht="15" thickBot="1" x14ac:dyDescent="0.3">
      <c r="B120" s="487"/>
      <c r="C120" s="52" t="s">
        <v>178</v>
      </c>
      <c r="D120" s="297">
        <f>Size!D43</f>
        <v>74001824.072208494</v>
      </c>
      <c r="E120" s="298">
        <f>Size!E43</f>
        <v>3427357.7789658904</v>
      </c>
      <c r="F120" s="318">
        <f>Size!F43</f>
        <v>4.8563708079986639E-2</v>
      </c>
      <c r="G120" s="335">
        <f>Size!G43</f>
        <v>1.7652997697242103</v>
      </c>
      <c r="H120" s="370">
        <f>Size!H43</f>
        <v>1.7776187898803419E-2</v>
      </c>
      <c r="I120" s="326">
        <f>Size!I43</f>
        <v>1.8071513896244138</v>
      </c>
      <c r="J120" s="335">
        <f>Size!J43</f>
        <v>0.11408666646414667</v>
      </c>
      <c r="K120" s="343">
        <f>Size!K43</f>
        <v>6.7384704733078962E-2</v>
      </c>
      <c r="L120" s="349">
        <f>Size!L43</f>
        <v>133732499.20683298</v>
      </c>
      <c r="M120" s="361">
        <f>Size!M43</f>
        <v>14245359.969880581</v>
      </c>
      <c r="N120" s="355">
        <f>Size!N43</f>
        <v>0.11922086394277891</v>
      </c>
      <c r="O120" s="299">
        <f>Size!O43</f>
        <v>11777071.278711736</v>
      </c>
      <c r="P120" s="298">
        <f>Size!P43</f>
        <v>666950.97838346474</v>
      </c>
      <c r="Q120" s="355">
        <f>Size!Q43</f>
        <v>6.0030941191857146E-2</v>
      </c>
    </row>
    <row r="121" spans="2:17" x14ac:dyDescent="0.25">
      <c r="B121" s="486" t="s">
        <v>24</v>
      </c>
      <c r="C121" s="55" t="s">
        <v>453</v>
      </c>
      <c r="D121" s="307">
        <f>Organic!D17</f>
        <v>192104594.36222738</v>
      </c>
      <c r="E121" s="54">
        <f>Organic!E17</f>
        <v>14115921.67956236</v>
      </c>
      <c r="F121" s="322">
        <f>Organic!F17</f>
        <v>7.9307977675239796E-2</v>
      </c>
      <c r="G121" s="340">
        <f>Organic!G17</f>
        <v>4.582619421106414</v>
      </c>
      <c r="H121" s="375">
        <f>Organic!H17</f>
        <v>0.17536819913660118</v>
      </c>
      <c r="I121" s="331">
        <f>Organic!I17</f>
        <v>2.4745491751499804</v>
      </c>
      <c r="J121" s="340">
        <f>Organic!J17</f>
        <v>1.6491578181965227E-2</v>
      </c>
      <c r="K121" s="347">
        <f>Organic!K17</f>
        <v>6.7091911118386293E-3</v>
      </c>
      <c r="L121" s="353">
        <f>Organic!L17</f>
        <v>475372265.52157134</v>
      </c>
      <c r="M121" s="365">
        <f>Organic!M17</f>
        <v>37865856.459693134</v>
      </c>
      <c r="N121" s="359">
        <f>Organic!N17</f>
        <v>8.6549261165994984E-2</v>
      </c>
      <c r="O121" s="53">
        <f>Organic!O17</f>
        <v>97030501.800033718</v>
      </c>
      <c r="P121" s="54">
        <f>Organic!P17</f>
        <v>5724664.1274532378</v>
      </c>
      <c r="Q121" s="359">
        <f>Organic!Q17</f>
        <v>6.2697679287294666E-2</v>
      </c>
    </row>
    <row r="122" spans="2:17" ht="15" thickBot="1" x14ac:dyDescent="0.3">
      <c r="B122" s="490"/>
      <c r="C122" s="56" t="s">
        <v>454</v>
      </c>
      <c r="D122" s="308">
        <f>Organic!D18</f>
        <v>3999921334.6826468</v>
      </c>
      <c r="E122" s="48">
        <f>Organic!E18</f>
        <v>139368437.61305332</v>
      </c>
      <c r="F122" s="323">
        <f>Organic!F18</f>
        <v>3.6100641884441703E-2</v>
      </c>
      <c r="G122" s="341">
        <f>Organic!G18</f>
        <v>95.417380578893386</v>
      </c>
      <c r="H122" s="376">
        <f>Organic!H18</f>
        <v>-0.17536819913695467</v>
      </c>
      <c r="I122" s="332">
        <f>Organic!I18</f>
        <v>2.2611349250452117</v>
      </c>
      <c r="J122" s="341">
        <f>Organic!J18</f>
        <v>6.8454056788361139E-2</v>
      </c>
      <c r="K122" s="348">
        <f>Organic!K18</f>
        <v>3.1219343306799187E-2</v>
      </c>
      <c r="L122" s="354">
        <f>Organic!L18</f>
        <v>9044361827.2843895</v>
      </c>
      <c r="M122" s="366">
        <f>Organic!M18</f>
        <v>579401348.98633289</v>
      </c>
      <c r="N122" s="360">
        <f>Organic!N18</f>
        <v>6.8447023523826991E-2</v>
      </c>
      <c r="O122" s="47">
        <f>Organic!O18</f>
        <v>2045473121.3299587</v>
      </c>
      <c r="P122" s="48">
        <f>Organic!P18</f>
        <v>76815055.598057747</v>
      </c>
      <c r="Q122" s="360">
        <f>Organic!Q18</f>
        <v>3.9018993158418148E-2</v>
      </c>
    </row>
    <row r="123" spans="2:17" x14ac:dyDescent="0.25">
      <c r="B123" s="486" t="s">
        <v>277</v>
      </c>
      <c r="C123" s="44" t="s">
        <v>459</v>
      </c>
      <c r="D123" s="57">
        <f>Form!D17</f>
        <v>684975780.05665314</v>
      </c>
      <c r="E123" s="46">
        <f>Form!E17</f>
        <v>52612818.219961882</v>
      </c>
      <c r="F123" s="268">
        <f>Form!F17</f>
        <v>8.3200347577518666E-2</v>
      </c>
      <c r="G123" s="380">
        <f>Form!G17</f>
        <v>16.33997002047931</v>
      </c>
      <c r="H123" s="381">
        <f>Form!H17</f>
        <v>0.6817688873538188</v>
      </c>
      <c r="I123" s="382">
        <f>Form!I17</f>
        <v>2.411532831267575</v>
      </c>
      <c r="J123" s="380">
        <f>Form!J17</f>
        <v>3.9161755164322631E-2</v>
      </c>
      <c r="K123" s="383">
        <f>Form!K17</f>
        <v>1.6507432399086541E-2</v>
      </c>
      <c r="L123" s="384">
        <f>Form!L17</f>
        <v>1651841582.2297366</v>
      </c>
      <c r="M123" s="267">
        <f>Form!M17</f>
        <v>151641981.96938539</v>
      </c>
      <c r="N123" s="269">
        <f>Form!N17</f>
        <v>0.10108120408982163</v>
      </c>
      <c r="O123" s="45">
        <f>Form!O17</f>
        <v>355253934.83434415</v>
      </c>
      <c r="P123" s="46">
        <f>Form!P17</f>
        <v>31603526.354110181</v>
      </c>
      <c r="Q123" s="269">
        <f>Form!Q17</f>
        <v>9.7647107885668799E-2</v>
      </c>
    </row>
    <row r="124" spans="2:17" ht="15" thickBot="1" x14ac:dyDescent="0.3">
      <c r="B124" s="490"/>
      <c r="C124" s="52" t="s">
        <v>165</v>
      </c>
      <c r="D124" s="61">
        <f>Form!D18</f>
        <v>3507050148.9882541</v>
      </c>
      <c r="E124" s="51">
        <f>Form!E18</f>
        <v>100871541.07267523</v>
      </c>
      <c r="F124" s="264">
        <f>Form!F18</f>
        <v>2.961428412422679E-2</v>
      </c>
      <c r="G124" s="368">
        <f>Form!G18</f>
        <v>83.660029979521269</v>
      </c>
      <c r="H124" s="378">
        <f>Form!H18</f>
        <v>-0.68176888735365537</v>
      </c>
      <c r="I124" s="367">
        <f>Form!I18</f>
        <v>2.2434502434605905</v>
      </c>
      <c r="J124" s="368">
        <f>Form!J18</f>
        <v>7.0262005504560854E-2</v>
      </c>
      <c r="K124" s="292">
        <f>Form!K18</f>
        <v>3.2331302129007047E-2</v>
      </c>
      <c r="L124" s="296">
        <f>Form!L18</f>
        <v>7867892510.5761986</v>
      </c>
      <c r="M124" s="265">
        <f>Form!M18</f>
        <v>465625223.47661972</v>
      </c>
      <c r="N124" s="271">
        <f>Form!N18</f>
        <v>6.2903054620588428E-2</v>
      </c>
      <c r="O124" s="50">
        <f>Form!O18</f>
        <v>1787249688.2956495</v>
      </c>
      <c r="P124" s="51">
        <f>Form!P18</f>
        <v>50936193.371401072</v>
      </c>
      <c r="Q124" s="271">
        <f>Form!Q18</f>
        <v>2.933582761425425E-2</v>
      </c>
    </row>
    <row r="125" spans="2:17" x14ac:dyDescent="0.25">
      <c r="B125" s="487" t="s">
        <v>279</v>
      </c>
      <c r="C125" s="44" t="s">
        <v>37</v>
      </c>
      <c r="D125" s="259">
        <f>'Package Type'!D41</f>
        <v>154905331.76458129</v>
      </c>
      <c r="E125" s="63">
        <f>'Package Type'!E41</f>
        <v>19346737.40515697</v>
      </c>
      <c r="F125" s="324">
        <f>'Package Type'!F41</f>
        <v>0.14271863393522968</v>
      </c>
      <c r="G125" s="342">
        <f>'Package Type'!G41</f>
        <v>3.6952379204361261</v>
      </c>
      <c r="H125" s="377">
        <f>'Package Type'!H41</f>
        <v>0.33861543635110491</v>
      </c>
      <c r="I125" s="333">
        <f>'Package Type'!I41</f>
        <v>5.6380185481555474</v>
      </c>
      <c r="J125" s="342">
        <f>'Package Type'!J41</f>
        <v>-0.18862304381133477</v>
      </c>
      <c r="K125" s="310">
        <f>'Package Type'!K41</f>
        <v>-3.2372515253278493E-2</v>
      </c>
      <c r="L125" s="311">
        <f>'Package Type'!L41</f>
        <v>873359133.69689798</v>
      </c>
      <c r="M125" s="312">
        <f>'Package Type'!M41</f>
        <v>83507789.653709054</v>
      </c>
      <c r="N125" s="313">
        <f>'Package Type'!N41</f>
        <v>0.10572595752795587</v>
      </c>
      <c r="O125" s="62">
        <f>'Package Type'!O41</f>
        <v>211842254.98018932</v>
      </c>
      <c r="P125" s="63">
        <f>'Package Type'!P41</f>
        <v>18194577.142460823</v>
      </c>
      <c r="Q125" s="313">
        <f>'Package Type'!Q41</f>
        <v>9.3957115032938243E-2</v>
      </c>
    </row>
    <row r="126" spans="2:17" x14ac:dyDescent="0.25">
      <c r="B126" s="487"/>
      <c r="C126" s="49" t="s">
        <v>166</v>
      </c>
      <c r="D126" s="58">
        <f>'Package Type'!D42</f>
        <v>48325009.892337523</v>
      </c>
      <c r="E126" s="278">
        <f>'Package Type'!E42</f>
        <v>1650519.7222241089</v>
      </c>
      <c r="F126" s="280">
        <f>'Package Type'!F42</f>
        <v>3.5362351387417376E-2</v>
      </c>
      <c r="G126" s="334">
        <f>'Package Type'!G42</f>
        <v>1.1527841361264664</v>
      </c>
      <c r="H126" s="369">
        <f>'Package Type'!H42</f>
        <v>-2.942240932385598E-3</v>
      </c>
      <c r="I126" s="325">
        <f>'Package Type'!I42</f>
        <v>2.5075080396793261</v>
      </c>
      <c r="J126" s="334">
        <f>'Package Type'!J42</f>
        <v>4.1900465084079297E-2</v>
      </c>
      <c r="K126" s="291">
        <f>'Package Type'!K42</f>
        <v>1.6993971593779543E-2</v>
      </c>
      <c r="L126" s="295">
        <f>'Package Type'!L42</f>
        <v>121175350.8226193</v>
      </c>
      <c r="M126" s="281">
        <f>'Package Type'!M42</f>
        <v>6094374.3188162744</v>
      </c>
      <c r="N126" s="270">
        <f>'Package Type'!N42</f>
        <v>5.2957269776163884E-2</v>
      </c>
      <c r="O126" s="285">
        <f>'Package Type'!O42</f>
        <v>22050450.211525314</v>
      </c>
      <c r="P126" s="278">
        <f>'Package Type'!P42</f>
        <v>1699627.9325797819</v>
      </c>
      <c r="Q126" s="270">
        <f>'Package Type'!Q42</f>
        <v>8.3516425492948063E-2</v>
      </c>
    </row>
    <row r="127" spans="2:17" x14ac:dyDescent="0.25">
      <c r="B127" s="487"/>
      <c r="C127" s="49" t="s">
        <v>167</v>
      </c>
      <c r="D127" s="58">
        <f>'Package Type'!D43</f>
        <v>1534526396.7644253</v>
      </c>
      <c r="E127" s="278">
        <f>'Package Type'!E43</f>
        <v>61722713.176422834</v>
      </c>
      <c r="F127" s="280">
        <f>'Package Type'!F43</f>
        <v>4.190830988829123E-2</v>
      </c>
      <c r="G127" s="334">
        <f>'Package Type'!G43</f>
        <v>36.605842204655787</v>
      </c>
      <c r="H127" s="369">
        <f>'Package Type'!H43</f>
        <v>0.13714036885043868</v>
      </c>
      <c r="I127" s="325">
        <f>'Package Type'!I43</f>
        <v>2.1870495360510449</v>
      </c>
      <c r="J127" s="334">
        <f>'Package Type'!J43</f>
        <v>0.11479383205493709</v>
      </c>
      <c r="K127" s="291">
        <f>'Package Type'!K43</f>
        <v>5.5395592268642491E-2</v>
      </c>
      <c r="L127" s="295">
        <f>'Package Type'!L43</f>
        <v>3356085244.1017179</v>
      </c>
      <c r="M127" s="281">
        <f>'Package Type'!M43</f>
        <v>304059409.92000103</v>
      </c>
      <c r="N127" s="270">
        <f>'Package Type'!N43</f>
        <v>9.9625437804173378E-2</v>
      </c>
      <c r="O127" s="285">
        <f>'Package Type'!O43</f>
        <v>779046633.36247504</v>
      </c>
      <c r="P127" s="278">
        <f>'Package Type'!P43</f>
        <v>28047867.113354206</v>
      </c>
      <c r="Q127" s="270">
        <f>'Package Type'!Q43</f>
        <v>3.7347421026321881E-2</v>
      </c>
    </row>
    <row r="128" spans="2:17" ht="15" customHeight="1" x14ac:dyDescent="0.25">
      <c r="B128" s="487"/>
      <c r="C128" s="49" t="s">
        <v>168</v>
      </c>
      <c r="D128" s="58">
        <f>'Package Type'!D44</f>
        <v>21196057.476075355</v>
      </c>
      <c r="E128" s="278">
        <f>'Package Type'!E44</f>
        <v>12626387.124286575</v>
      </c>
      <c r="F128" s="280">
        <f>'Package Type'!F44</f>
        <v>1.4733807259751854</v>
      </c>
      <c r="G128" s="334">
        <f>'Package Type'!G44</f>
        <v>0.50562801458875273</v>
      </c>
      <c r="H128" s="369">
        <f>'Package Type'!H44</f>
        <v>0.29343085866559382</v>
      </c>
      <c r="I128" s="325">
        <f>'Package Type'!I44</f>
        <v>3.0170299088718542</v>
      </c>
      <c r="J128" s="334">
        <f>'Package Type'!J44</f>
        <v>-0.43857649936862186</v>
      </c>
      <c r="K128" s="291">
        <f>'Package Type'!K44</f>
        <v>-0.12691737644737613</v>
      </c>
      <c r="L128" s="295">
        <f>'Package Type'!L44</f>
        <v>63949139.355486214</v>
      </c>
      <c r="M128" s="281">
        <f>'Package Type'!M44</f>
        <v>34335731.571336493</v>
      </c>
      <c r="N128" s="270">
        <f>'Package Type'!N44</f>
        <v>1.1594657332789085</v>
      </c>
      <c r="O128" s="285">
        <f>'Package Type'!O44</f>
        <v>14000370.478550075</v>
      </c>
      <c r="P128" s="278">
        <f>'Package Type'!P44</f>
        <v>6781745.0474847713</v>
      </c>
      <c r="Q128" s="270">
        <f>'Package Type'!Q44</f>
        <v>0.93947872932976684</v>
      </c>
    </row>
    <row r="129" spans="2:20" x14ac:dyDescent="0.25">
      <c r="B129" s="487"/>
      <c r="C129" s="49" t="s">
        <v>169</v>
      </c>
      <c r="D129" s="58">
        <f>'Package Type'!D45</f>
        <v>1054438.9399970847</v>
      </c>
      <c r="E129" s="278">
        <f>'Package Type'!E45</f>
        <v>92745.922416620306</v>
      </c>
      <c r="F129" s="280">
        <f>'Package Type'!F45</f>
        <v>9.6440257671789015E-2</v>
      </c>
      <c r="G129" s="334">
        <f>'Package Type'!G45</f>
        <v>2.5153445084661719E-2</v>
      </c>
      <c r="H129" s="369">
        <f>'Package Type'!H45</f>
        <v>1.3405660794454932E-3</v>
      </c>
      <c r="I129" s="325">
        <f>'Package Type'!I45</f>
        <v>3.295943512340731</v>
      </c>
      <c r="J129" s="334">
        <f>'Package Type'!J45</f>
        <v>-5.7578876675630219E-2</v>
      </c>
      <c r="K129" s="291">
        <f>'Package Type'!K45</f>
        <v>-1.7169671168504999E-2</v>
      </c>
      <c r="L129" s="295">
        <f>'Package Type'!L45</f>
        <v>3475371.1834428287</v>
      </c>
      <c r="M129" s="281">
        <f>'Package Type'!M45</f>
        <v>250312.11762603652</v>
      </c>
      <c r="N129" s="270">
        <f>'Package Type'!N45</f>
        <v>7.7614738991653595E-2</v>
      </c>
      <c r="O129" s="285">
        <f>'Package Type'!O45</f>
        <v>968151.94833669683</v>
      </c>
      <c r="P129" s="278">
        <f>'Package Type'!P45</f>
        <v>52986.965520140366</v>
      </c>
      <c r="Q129" s="270">
        <f>'Package Type'!Q45</f>
        <v>5.7898812252480523E-2</v>
      </c>
    </row>
    <row r="130" spans="2:20" x14ac:dyDescent="0.25">
      <c r="B130" s="487"/>
      <c r="C130" s="49" t="s">
        <v>170</v>
      </c>
      <c r="D130" s="58">
        <f>'Package Type'!D46</f>
        <v>2380590674.6645784</v>
      </c>
      <c r="E130" s="278">
        <f>'Package Type'!E46</f>
        <v>52544353.890580177</v>
      </c>
      <c r="F130" s="280">
        <f>'Package Type'!F46</f>
        <v>2.2570149666571462E-2</v>
      </c>
      <c r="G130" s="334">
        <f>'Package Type'!G46</f>
        <v>56.788548424054618</v>
      </c>
      <c r="H130" s="369">
        <f>'Package Type'!H46</f>
        <v>-0.85717047136369473</v>
      </c>
      <c r="I130" s="325">
        <f>'Package Type'!I46</f>
        <v>2.0622664794500314</v>
      </c>
      <c r="J130" s="334">
        <f>'Package Type'!J46</f>
        <v>2.6157452961669492E-2</v>
      </c>
      <c r="K130" s="291">
        <f>'Package Type'!K46</f>
        <v>1.2846784048093312E-2</v>
      </c>
      <c r="L130" s="295">
        <f>'Package Type'!L46</f>
        <v>4909412349.6520948</v>
      </c>
      <c r="M130" s="281">
        <f>'Package Type'!M46</f>
        <v>169256221.84113693</v>
      </c>
      <c r="N130" s="270">
        <f>'Package Type'!N46</f>
        <v>3.5706887553364368E-2</v>
      </c>
      <c r="O130" s="285">
        <f>'Package Type'!O46</f>
        <v>1084409940.4167945</v>
      </c>
      <c r="P130" s="278">
        <f>'Package Type'!P46</f>
        <v>28522316.947450757</v>
      </c>
      <c r="Q130" s="270">
        <f>'Package Type'!Q46</f>
        <v>2.7012644445755133E-2</v>
      </c>
    </row>
    <row r="131" spans="2:20" x14ac:dyDescent="0.25">
      <c r="B131" s="487"/>
      <c r="C131" s="49" t="s">
        <v>171</v>
      </c>
      <c r="D131" s="58">
        <f>'Package Type'!D47</f>
        <v>50180980.265545607</v>
      </c>
      <c r="E131" s="278">
        <f>'Package Type'!E47</f>
        <v>4897292.8373290077</v>
      </c>
      <c r="F131" s="280">
        <f>'Package Type'!F47</f>
        <v>0.10814695347175876</v>
      </c>
      <c r="G131" s="334">
        <f>'Package Type'!G47</f>
        <v>1.1970579646910466</v>
      </c>
      <c r="H131" s="369">
        <f>'Package Type'!H47</f>
        <v>7.5769830197619958E-2</v>
      </c>
      <c r="I131" s="325">
        <f>'Package Type'!I47</f>
        <v>3.7656758246648074</v>
      </c>
      <c r="J131" s="334">
        <f>'Package Type'!J47</f>
        <v>6.3250392995910509E-3</v>
      </c>
      <c r="K131" s="291">
        <f>'Package Type'!K47</f>
        <v>1.682481806224045E-3</v>
      </c>
      <c r="L131" s="295">
        <f>'Package Type'!L47</f>
        <v>188965304.24394688</v>
      </c>
      <c r="M131" s="281">
        <f>'Package Type'!M47</f>
        <v>18728038.346447825</v>
      </c>
      <c r="N131" s="270">
        <f>'Package Type'!N47</f>
        <v>0.11001139055959755</v>
      </c>
      <c r="O131" s="285">
        <f>'Package Type'!O47</f>
        <v>29433732.869274255</v>
      </c>
      <c r="P131" s="278">
        <f>'Package Type'!P47</f>
        <v>-644364.04175895825</v>
      </c>
      <c r="Q131" s="270">
        <f>'Package Type'!Q47</f>
        <v>-2.1423032303702478E-2</v>
      </c>
      <c r="T131" s="60"/>
    </row>
    <row r="132" spans="2:20" ht="15" thickBot="1" x14ac:dyDescent="0.3">
      <c r="B132" s="487"/>
      <c r="C132" s="52" t="s">
        <v>172</v>
      </c>
      <c r="D132" s="297">
        <f>'Package Type'!D48</f>
        <v>387399.04810225964</v>
      </c>
      <c r="E132" s="298">
        <f>'Package Type'!E48</f>
        <v>-120110.40387648327</v>
      </c>
      <c r="F132" s="318">
        <f>'Package Type'!F48</f>
        <v>-0.23666633874143905</v>
      </c>
      <c r="G132" s="335">
        <f>'Package Type'!G48</f>
        <v>9.2413323452540108E-3</v>
      </c>
      <c r="H132" s="370">
        <f>'Package Type'!H48</f>
        <v>-3.3253193336558167E-3</v>
      </c>
      <c r="I132" s="326">
        <f>'Package Type'!I48</f>
        <v>3.0104872196284673</v>
      </c>
      <c r="J132" s="335">
        <f>'Package Type'!J48</f>
        <v>0.11312880640311684</v>
      </c>
      <c r="K132" s="343">
        <f>'Package Type'!K48</f>
        <v>3.9045499475220749E-2</v>
      </c>
      <c r="L132" s="349">
        <f>'Package Type'!L48</f>
        <v>1166259.8832080865</v>
      </c>
      <c r="M132" s="361">
        <f>'Package Type'!M48</f>
        <v>-304176.89727391116</v>
      </c>
      <c r="N132" s="355">
        <f>'Package Type'!N48</f>
        <v>-0.20686159467134954</v>
      </c>
      <c r="O132" s="299">
        <f>'Package Type'!O48</f>
        <v>402788.86907494068</v>
      </c>
      <c r="P132" s="298">
        <f>'Package Type'!P48</f>
        <v>-290393.85730768391</v>
      </c>
      <c r="Q132" s="355">
        <f>'Package Type'!Q48</f>
        <v>-0.41892829445289964</v>
      </c>
    </row>
    <row r="133" spans="2:20" ht="15.5" customHeight="1" thickBot="1" x14ac:dyDescent="0.3">
      <c r="B133" s="486" t="s">
        <v>280</v>
      </c>
      <c r="C133" s="255" t="s">
        <v>44</v>
      </c>
      <c r="D133" s="260">
        <f>'Sugar Content'!D25</f>
        <v>4192025929.0448799</v>
      </c>
      <c r="E133" s="261">
        <f>'Sugar Content'!E25</f>
        <v>153484359.29262638</v>
      </c>
      <c r="F133" s="272">
        <f>'Sugar Content'!F25</f>
        <v>3.8004897719064942E-2</v>
      </c>
      <c r="G133" s="336">
        <f>'Sugar Content'!G25</f>
        <v>99.999999999999986</v>
      </c>
      <c r="H133" s="371">
        <f>'Sugar Content'!H25</f>
        <v>1.4210854715202004E-14</v>
      </c>
      <c r="I133" s="327">
        <f>'Sugar Content'!I25</f>
        <v>2.2709148879179177</v>
      </c>
      <c r="J133" s="336">
        <f>'Sugar Content'!J25</f>
        <v>6.6538200542119785E-2</v>
      </c>
      <c r="K133" s="315">
        <f>'Sugar Content'!K25</f>
        <v>3.0184587290900015E-2</v>
      </c>
      <c r="L133" s="316">
        <f>'Sugar Content'!L25</f>
        <v>9519734092.8059578</v>
      </c>
      <c r="M133" s="273">
        <f>'Sugar Content'!M25</f>
        <v>617267205.44602966</v>
      </c>
      <c r="N133" s="275">
        <f>'Sugar Content'!N25</f>
        <v>6.9336647162647674E-2</v>
      </c>
      <c r="O133" s="303">
        <f>'Sugar Content'!O25</f>
        <v>2142503623.1299932</v>
      </c>
      <c r="P133" s="261">
        <f>'Sugar Content'!P25</f>
        <v>82539719.725511312</v>
      </c>
      <c r="Q133" s="317">
        <f>'Sugar Content'!Q25</f>
        <v>4.0068527215015144E-2</v>
      </c>
    </row>
    <row r="134" spans="2:20" ht="15.5" customHeight="1" x14ac:dyDescent="0.25">
      <c r="B134" s="491"/>
      <c r="C134" s="44" t="s">
        <v>33</v>
      </c>
      <c r="D134" s="259">
        <f>'Sugar Content'!D26</f>
        <v>3811500271.0814371</v>
      </c>
      <c r="E134" s="63">
        <f>'Sugar Content'!E26</f>
        <v>137311997.89481926</v>
      </c>
      <c r="F134" s="309">
        <f>'Sugar Content'!F26</f>
        <v>3.7372063619300809E-2</v>
      </c>
      <c r="G134" s="342">
        <f>'Sugar Content'!G26</f>
        <v>90.922631099990767</v>
      </c>
      <c r="H134" s="377">
        <f>'Sugar Content'!H26</f>
        <v>-5.5466060267320927E-2</v>
      </c>
      <c r="I134" s="333">
        <f>'Sugar Content'!I26</f>
        <v>2.2833735613631214</v>
      </c>
      <c r="J134" s="342">
        <f>'Sugar Content'!J26</f>
        <v>7.4825032024410376E-2</v>
      </c>
      <c r="K134" s="310">
        <f>'Sugar Content'!K26</f>
        <v>3.3879731882918901E-2</v>
      </c>
      <c r="L134" s="311">
        <f>'Sugar Content'!L26</f>
        <v>8703078948.1157246</v>
      </c>
      <c r="M134" s="312">
        <f>'Sugar Content'!M26</f>
        <v>588455840.85588169</v>
      </c>
      <c r="N134" s="313">
        <f>'Sugar Content'!N26</f>
        <v>7.2517950997553135E-2</v>
      </c>
      <c r="O134" s="62">
        <f>'Sugar Content'!O26</f>
        <v>1955410723.5239873</v>
      </c>
      <c r="P134" s="63">
        <f>'Sugar Content'!P26</f>
        <v>75206476.018551111</v>
      </c>
      <c r="Q134" s="314">
        <f>'Sugar Content'!Q26</f>
        <v>3.9999099096989815E-2</v>
      </c>
    </row>
    <row r="135" spans="2:20" ht="15.5" customHeight="1" x14ac:dyDescent="0.25">
      <c r="B135" s="491"/>
      <c r="C135" s="49" t="s">
        <v>455</v>
      </c>
      <c r="D135" s="58">
        <f>'Sugar Content'!D27</f>
        <v>376536725.04466617</v>
      </c>
      <c r="E135" s="278">
        <f>'Sugar Content'!E27</f>
        <v>16575863.867234468</v>
      </c>
      <c r="F135" s="279">
        <f>'Sugar Content'!F27</f>
        <v>4.6049072704779155E-2</v>
      </c>
      <c r="G135" s="334">
        <f>'Sugar Content'!G27</f>
        <v>8.9822136460510169</v>
      </c>
      <c r="H135" s="369">
        <f>'Sugar Content'!H27</f>
        <v>6.9073717680447899E-2</v>
      </c>
      <c r="I135" s="325">
        <f>'Sugar Content'!I27</f>
        <v>2.1257597859934072</v>
      </c>
      <c r="J135" s="334">
        <f>'Sugar Content'!J27</f>
        <v>-1.257049503778207E-2</v>
      </c>
      <c r="K135" s="291">
        <f>'Sugar Content'!K27</f>
        <v>-5.87864987429354E-3</v>
      </c>
      <c r="L135" s="295">
        <f>'Sugar Content'!L27</f>
        <v>800426628.04960799</v>
      </c>
      <c r="M135" s="281">
        <f>'Sugar Content'!M27</f>
        <v>30711418.607841492</v>
      </c>
      <c r="N135" s="270">
        <f>'Sugar Content'!N27</f>
        <v>3.9899716455018282E-2</v>
      </c>
      <c r="O135" s="285">
        <f>'Sugar Content'!O27</f>
        <v>182958593.53629687</v>
      </c>
      <c r="P135" s="278">
        <f>'Sugar Content'!P27</f>
        <v>7817476.0535595715</v>
      </c>
      <c r="Q135" s="262">
        <f>'Sugar Content'!Q27</f>
        <v>4.4635298471988438E-2</v>
      </c>
    </row>
    <row r="136" spans="2:20" ht="15.5" customHeight="1" thickBot="1" x14ac:dyDescent="0.3">
      <c r="B136" s="492"/>
      <c r="C136" s="52" t="s">
        <v>456</v>
      </c>
      <c r="D136" s="61">
        <f>'Sugar Content'!D28</f>
        <v>3988932.9187767031</v>
      </c>
      <c r="E136" s="51">
        <f>'Sugar Content'!E28</f>
        <v>-403502.46943389066</v>
      </c>
      <c r="F136" s="263">
        <f>'Sugar Content'!F28</f>
        <v>-9.1863040380036412E-2</v>
      </c>
      <c r="G136" s="368">
        <f>'Sugar Content'!G28</f>
        <v>9.5155253958210825E-2</v>
      </c>
      <c r="H136" s="378">
        <f>'Sugar Content'!H28</f>
        <v>-1.3607657413283333E-2</v>
      </c>
      <c r="I136" s="367">
        <f>'Sugar Content'!I28</f>
        <v>4.0683854482069171</v>
      </c>
      <c r="J136" s="368">
        <f>'Sugar Content'!J28</f>
        <v>-5.8839896297080863E-2</v>
      </c>
      <c r="K136" s="292">
        <f>'Sugar Content'!K28</f>
        <v>-1.4256526209656752E-2</v>
      </c>
      <c r="L136" s="296">
        <f>'Sugar Content'!L28</f>
        <v>16228516.640624683</v>
      </c>
      <c r="M136" s="265">
        <f>'Sugar Content'!M28</f>
        <v>-1900054.0176943354</v>
      </c>
      <c r="N136" s="271">
        <f>'Sugar Content'!N28</f>
        <v>-0.10480991874681636</v>
      </c>
      <c r="O136" s="50">
        <f>'Sugar Content'!O28</f>
        <v>4134306.0697090756</v>
      </c>
      <c r="P136" s="51">
        <f>'Sugar Content'!P28</f>
        <v>-484232.34659938794</v>
      </c>
      <c r="Q136" s="266">
        <f>'Sugar Content'!Q28</f>
        <v>-0.10484536512449937</v>
      </c>
    </row>
    <row r="137" spans="2:20" x14ac:dyDescent="0.25">
      <c r="B137" s="64"/>
      <c r="C137" s="65"/>
      <c r="D137" s="66"/>
      <c r="E137" s="66"/>
      <c r="F137" s="67"/>
      <c r="G137" s="68"/>
      <c r="H137" s="68"/>
      <c r="I137" s="69"/>
      <c r="J137" s="69"/>
      <c r="K137" s="67"/>
      <c r="L137" s="70"/>
      <c r="M137" s="70"/>
      <c r="N137" s="67"/>
      <c r="O137" s="66"/>
      <c r="P137" s="66"/>
      <c r="Q137" s="67"/>
    </row>
    <row r="138" spans="2:20" ht="23.5" x14ac:dyDescent="0.25">
      <c r="B138" s="497" t="s">
        <v>249</v>
      </c>
      <c r="C138" s="497"/>
      <c r="D138" s="497"/>
      <c r="E138" s="497"/>
      <c r="F138" s="497"/>
      <c r="G138" s="497"/>
      <c r="H138" s="497"/>
      <c r="I138" s="497"/>
      <c r="J138" s="497"/>
      <c r="K138" s="497"/>
      <c r="L138" s="497"/>
      <c r="M138" s="497"/>
      <c r="N138" s="497"/>
      <c r="O138" s="497"/>
      <c r="P138" s="497"/>
      <c r="Q138" s="497"/>
    </row>
    <row r="139" spans="2:20" x14ac:dyDescent="0.25">
      <c r="B139" s="496" t="s">
        <v>458</v>
      </c>
      <c r="C139" s="496"/>
      <c r="D139" s="496"/>
      <c r="E139" s="496"/>
      <c r="F139" s="496"/>
      <c r="G139" s="496"/>
      <c r="H139" s="496"/>
      <c r="I139" s="496"/>
      <c r="J139" s="496"/>
      <c r="K139" s="496"/>
      <c r="L139" s="496"/>
      <c r="M139" s="496"/>
      <c r="N139" s="496"/>
      <c r="O139" s="496"/>
      <c r="P139" s="496"/>
      <c r="Q139" s="496"/>
    </row>
    <row r="140" spans="2:20" ht="15" thickBot="1" x14ac:dyDescent="0.3">
      <c r="B140" s="496" t="str">
        <f>'HOME PAGE'!H7</f>
        <v>YTD ENDING 12-29-2024</v>
      </c>
      <c r="C140" s="496"/>
      <c r="D140" s="496"/>
      <c r="E140" s="496"/>
      <c r="F140" s="496"/>
      <c r="G140" s="496"/>
      <c r="H140" s="496"/>
      <c r="I140" s="496"/>
      <c r="J140" s="496"/>
      <c r="K140" s="496"/>
      <c r="L140" s="496"/>
      <c r="M140" s="496"/>
      <c r="N140" s="496"/>
      <c r="O140" s="496"/>
      <c r="P140" s="496"/>
      <c r="Q140" s="496"/>
    </row>
    <row r="141" spans="2:20" x14ac:dyDescent="0.25">
      <c r="D141" s="498" t="s">
        <v>266</v>
      </c>
      <c r="E141" s="499"/>
      <c r="F141" s="500"/>
      <c r="G141" s="501" t="s">
        <v>267</v>
      </c>
      <c r="H141" s="502"/>
      <c r="I141" s="498" t="s">
        <v>268</v>
      </c>
      <c r="J141" s="499"/>
      <c r="K141" s="500"/>
      <c r="L141" s="501" t="s">
        <v>269</v>
      </c>
      <c r="M141" s="499"/>
      <c r="N141" s="502"/>
      <c r="O141" s="498" t="s">
        <v>270</v>
      </c>
      <c r="P141" s="499"/>
      <c r="Q141" s="500"/>
    </row>
    <row r="142" spans="2:20" s="35" customFormat="1" ht="29.5" thickBot="1" x14ac:dyDescent="0.3">
      <c r="C142" s="36"/>
      <c r="D142" s="37" t="s">
        <v>271</v>
      </c>
      <c r="E142" s="38" t="s">
        <v>272</v>
      </c>
      <c r="F142" s="39" t="s">
        <v>273</v>
      </c>
      <c r="G142" s="40" t="s">
        <v>271</v>
      </c>
      <c r="H142" s="41" t="s">
        <v>272</v>
      </c>
      <c r="I142" s="42" t="s">
        <v>271</v>
      </c>
      <c r="J142" s="43" t="s">
        <v>272</v>
      </c>
      <c r="K142" s="39" t="s">
        <v>273</v>
      </c>
      <c r="L142" s="40" t="s">
        <v>271</v>
      </c>
      <c r="M142" s="43" t="s">
        <v>272</v>
      </c>
      <c r="N142" s="41" t="s">
        <v>273</v>
      </c>
      <c r="O142" s="42" t="s">
        <v>271</v>
      </c>
      <c r="P142" s="43" t="s">
        <v>272</v>
      </c>
      <c r="Q142" s="39" t="s">
        <v>273</v>
      </c>
    </row>
    <row r="143" spans="2:20" ht="15" thickBot="1" x14ac:dyDescent="0.3">
      <c r="C143" s="255" t="s">
        <v>281</v>
      </c>
      <c r="D143" s="260">
        <f>SubSegments!D69</f>
        <v>4192025929.0448823</v>
      </c>
      <c r="E143" s="261">
        <f>SubSegments!E69</f>
        <v>153484359.29262924</v>
      </c>
      <c r="F143" s="274">
        <f>SubSegments!F69</f>
        <v>3.8004897719065657E-2</v>
      </c>
      <c r="G143" s="336">
        <f>SubSegments!G69</f>
        <v>100.00000000000007</v>
      </c>
      <c r="H143" s="371">
        <f>SubSegments!H69</f>
        <v>1.1368683772161603E-13</v>
      </c>
      <c r="I143" s="327">
        <f>SubSegments!I69</f>
        <v>2.2709148879179177</v>
      </c>
      <c r="J143" s="336">
        <f>SubSegments!J69</f>
        <v>6.6538200542115344E-2</v>
      </c>
      <c r="K143" s="315">
        <f>SubSegments!K69</f>
        <v>3.018458729089794E-2</v>
      </c>
      <c r="L143" s="316">
        <f>SubSegments!L69</f>
        <v>9519734092.8059635</v>
      </c>
      <c r="M143" s="273">
        <f>SubSegments!M69</f>
        <v>617267205.44601822</v>
      </c>
      <c r="N143" s="275">
        <f>SubSegments!N69</f>
        <v>6.9336647162646259E-2</v>
      </c>
      <c r="O143" s="303">
        <f>SubSegments!O69</f>
        <v>2142503623.1299925</v>
      </c>
      <c r="P143" s="261">
        <f>SubSegments!P69</f>
        <v>82539719.72551012</v>
      </c>
      <c r="Q143" s="275">
        <f>SubSegments!Q69</f>
        <v>4.0068527215014554E-2</v>
      </c>
    </row>
    <row r="144" spans="2:20" x14ac:dyDescent="0.25">
      <c r="B144" s="493" t="s">
        <v>278</v>
      </c>
      <c r="C144" s="49" t="s">
        <v>28</v>
      </c>
      <c r="D144" s="387">
        <f>SubSegments!D70</f>
        <v>12468748.90279836</v>
      </c>
      <c r="E144" s="388">
        <f>SubSegments!E70</f>
        <v>915860.14515314624</v>
      </c>
      <c r="F144" s="391">
        <f>SubSegments!F70</f>
        <v>7.9275423174750878E-2</v>
      </c>
      <c r="G144" s="392">
        <f>SubSegments!G70</f>
        <v>0.29743968939713278</v>
      </c>
      <c r="H144" s="393">
        <f>SubSegments!H70</f>
        <v>1.1373827300437067E-2</v>
      </c>
      <c r="I144" s="394">
        <f>SubSegments!I70</f>
        <v>4.1990475414153119</v>
      </c>
      <c r="J144" s="392">
        <f>SubSegments!J70</f>
        <v>-1.4424133520544835E-2</v>
      </c>
      <c r="K144" s="395">
        <f>SubSegments!K70</f>
        <v>-3.4233370088489843E-3</v>
      </c>
      <c r="L144" s="396">
        <f>SubSegments!L70</f>
        <v>52356869.424820326</v>
      </c>
      <c r="M144" s="397">
        <f>SubSegments!M70</f>
        <v>3679099.8807973191</v>
      </c>
      <c r="N144" s="398">
        <f>SubSegments!N70</f>
        <v>7.558069967585572E-2</v>
      </c>
      <c r="O144" s="399">
        <f>SubSegments!O70</f>
        <v>13403478.067925045</v>
      </c>
      <c r="P144" s="388">
        <f>SubSegments!P70</f>
        <v>1029018.9291489162</v>
      </c>
      <c r="Q144" s="398">
        <f>SubSegments!Q70</f>
        <v>8.3156679221997029E-2</v>
      </c>
    </row>
    <row r="145" spans="2:17" x14ac:dyDescent="0.25">
      <c r="B145" s="494"/>
      <c r="C145" s="49" t="s">
        <v>134</v>
      </c>
      <c r="D145" s="282">
        <f>SubSegments!D71</f>
        <v>223005744.80834579</v>
      </c>
      <c r="E145" s="283">
        <f>SubSegments!E71</f>
        <v>-3390996.8118039668</v>
      </c>
      <c r="F145" s="320">
        <f>SubSegments!F71</f>
        <v>-1.4978116679317796E-2</v>
      </c>
      <c r="G145" s="338">
        <f>SubSegments!G71</f>
        <v>5.3197606260788541</v>
      </c>
      <c r="H145" s="373">
        <f>SubSegments!H71</f>
        <v>-0.28614283461124224</v>
      </c>
      <c r="I145" s="329">
        <f>SubSegments!I71</f>
        <v>2.6503421509890814</v>
      </c>
      <c r="J145" s="338">
        <f>SubSegments!J71</f>
        <v>-1.0397601756155783E-2</v>
      </c>
      <c r="K145" s="345">
        <f>SubSegments!K71</f>
        <v>-3.9077860754431109E-3</v>
      </c>
      <c r="L145" s="351">
        <f>SubSegments!L71</f>
        <v>591041525.37827337</v>
      </c>
      <c r="M145" s="363">
        <f>SubSegments!M71</f>
        <v>-11341284.942451239</v>
      </c>
      <c r="N145" s="357">
        <f>SubSegments!N71</f>
        <v>-1.8827371478965075E-2</v>
      </c>
      <c r="O145" s="286">
        <f>SubSegments!O71</f>
        <v>119267709.01695783</v>
      </c>
      <c r="P145" s="283">
        <f>SubSegments!P71</f>
        <v>-1804781.8634830415</v>
      </c>
      <c r="Q145" s="357">
        <f>SubSegments!Q71</f>
        <v>-1.4906622060541103E-2</v>
      </c>
    </row>
    <row r="146" spans="2:17" x14ac:dyDescent="0.25">
      <c r="B146" s="494"/>
      <c r="C146" s="49" t="s">
        <v>135</v>
      </c>
      <c r="D146" s="282">
        <f>SubSegments!D72</f>
        <v>3324923.3574559651</v>
      </c>
      <c r="E146" s="283">
        <f>SubSegments!E72</f>
        <v>154036.13018067461</v>
      </c>
      <c r="F146" s="320">
        <f>SubSegments!F72</f>
        <v>4.8578242977450892E-2</v>
      </c>
      <c r="G146" s="338">
        <f>SubSegments!G72</f>
        <v>7.9315429191859105E-2</v>
      </c>
      <c r="H146" s="373">
        <f>SubSegments!H72</f>
        <v>7.9977762535041186E-4</v>
      </c>
      <c r="I146" s="329">
        <f>SubSegments!I72</f>
        <v>3.0064794391468643</v>
      </c>
      <c r="J146" s="338">
        <f>SubSegments!J72</f>
        <v>5.414960582545314E-2</v>
      </c>
      <c r="K146" s="345">
        <f>SubSegments!K72</f>
        <v>1.8341313092559885E-2</v>
      </c>
      <c r="L146" s="351">
        <f>SubSegments!L72</f>
        <v>9996313.7109305188</v>
      </c>
      <c r="M146" s="363">
        <f>SubSegments!M72</f>
        <v>634808.75174786896</v>
      </c>
      <c r="N146" s="357">
        <f>SubSegments!N72</f>
        <v>6.7810544833946648E-2</v>
      </c>
      <c r="O146" s="286">
        <f>SubSegments!O72</f>
        <v>1804478.5735194273</v>
      </c>
      <c r="P146" s="283">
        <f>SubSegments!P72</f>
        <v>102984.42366472678</v>
      </c>
      <c r="Q146" s="357">
        <f>SubSegments!Q72</f>
        <v>6.0525875844780988E-2</v>
      </c>
    </row>
    <row r="147" spans="2:17" x14ac:dyDescent="0.25">
      <c r="B147" s="494"/>
      <c r="C147" s="49" t="s">
        <v>136</v>
      </c>
      <c r="D147" s="282">
        <f>SubSegments!D73</f>
        <v>2058549426.3056693</v>
      </c>
      <c r="E147" s="283">
        <f>SubSegments!E73</f>
        <v>28597707.631666183</v>
      </c>
      <c r="F147" s="320">
        <f>SubSegments!F73</f>
        <v>1.4087875769945239E-2</v>
      </c>
      <c r="G147" s="338">
        <f>SubSegments!G73</f>
        <v>49.106314253516409</v>
      </c>
      <c r="H147" s="373">
        <f>SubSegments!H73</f>
        <v>-1.1581607707813077</v>
      </c>
      <c r="I147" s="329">
        <f>SubSegments!I73</f>
        <v>1.9115939536341973</v>
      </c>
      <c r="J147" s="338">
        <f>SubSegments!J73</f>
        <v>2.5607133131587689E-2</v>
      </c>
      <c r="K147" s="345">
        <f>SubSegments!K73</f>
        <v>1.3577577983691035E-2</v>
      </c>
      <c r="L147" s="351">
        <f>SubSegments!L73</f>
        <v>3935110636.5830631</v>
      </c>
      <c r="M147" s="363">
        <f>SubSegments!M73</f>
        <v>106648448.90727234</v>
      </c>
      <c r="N147" s="357">
        <f>SubSegments!N73</f>
        <v>2.7856732985527332E-2</v>
      </c>
      <c r="O147" s="286">
        <f>SubSegments!O73</f>
        <v>871642283.68247235</v>
      </c>
      <c r="P147" s="283">
        <f>SubSegments!P73</f>
        <v>15627844.248945117</v>
      </c>
      <c r="Q147" s="357">
        <f>SubSegments!Q73</f>
        <v>1.8256519433582145E-2</v>
      </c>
    </row>
    <row r="148" spans="2:17" x14ac:dyDescent="0.25">
      <c r="B148" s="494"/>
      <c r="C148" s="49" t="s">
        <v>137</v>
      </c>
      <c r="D148" s="282">
        <f>SubSegments!D74</f>
        <v>288284232.74238992</v>
      </c>
      <c r="E148" s="283">
        <f>SubSegments!E74</f>
        <v>64645870.744351387</v>
      </c>
      <c r="F148" s="320">
        <f>SubSegments!F74</f>
        <v>0.28906431869197102</v>
      </c>
      <c r="G148" s="338">
        <f>SubSegments!G74</f>
        <v>6.8769668323133022</v>
      </c>
      <c r="H148" s="373">
        <f>SubSegments!H74</f>
        <v>1.3393647515760803</v>
      </c>
      <c r="I148" s="329">
        <f>SubSegments!I74</f>
        <v>2.9009466663632351</v>
      </c>
      <c r="J148" s="338">
        <f>SubSegments!J74</f>
        <v>5.5096955161072714E-2</v>
      </c>
      <c r="K148" s="345">
        <f>SubSegments!K74</f>
        <v>1.9360458475440118E-2</v>
      </c>
      <c r="L148" s="351">
        <f>SubSegments!L74</f>
        <v>836297183.93911803</v>
      </c>
      <c r="M148" s="363">
        <f>SubSegments!M74</f>
        <v>199856016.03327549</v>
      </c>
      <c r="N148" s="357">
        <f>SubSegments!N74</f>
        <v>0.31402119490617697</v>
      </c>
      <c r="O148" s="286">
        <f>SubSegments!O74</f>
        <v>156857824.38534439</v>
      </c>
      <c r="P148" s="283">
        <f>SubSegments!P74</f>
        <v>37703312.392349988</v>
      </c>
      <c r="Q148" s="357">
        <f>SubSegments!Q74</f>
        <v>0.31642370701469302</v>
      </c>
    </row>
    <row r="149" spans="2:17" x14ac:dyDescent="0.25">
      <c r="B149" s="494"/>
      <c r="C149" s="49" t="s">
        <v>138</v>
      </c>
      <c r="D149" s="282">
        <f>SubSegments!D75</f>
        <v>882544094.22765172</v>
      </c>
      <c r="E149" s="283">
        <f>SubSegments!E75</f>
        <v>11268826.321401</v>
      </c>
      <c r="F149" s="320">
        <f>SubSegments!F75</f>
        <v>1.2933715366994128E-2</v>
      </c>
      <c r="G149" s="338">
        <f>SubSegments!G75</f>
        <v>21.05292546290935</v>
      </c>
      <c r="H149" s="373">
        <f>SubSegments!H75</f>
        <v>-0.52108220441049724</v>
      </c>
      <c r="I149" s="329">
        <f>SubSegments!I75</f>
        <v>1.709894278277406</v>
      </c>
      <c r="J149" s="338">
        <f>SubSegments!J75</f>
        <v>7.0424275551180582E-2</v>
      </c>
      <c r="K149" s="345">
        <f>SubSegments!K75</f>
        <v>4.2955513326913067E-2</v>
      </c>
      <c r="L149" s="351">
        <f>SubSegments!L75</f>
        <v>1509057097.0473778</v>
      </c>
      <c r="M149" s="363">
        <f>SubSegments!M75</f>
        <v>80627431.197824717</v>
      </c>
      <c r="N149" s="357">
        <f>SubSegments!N75</f>
        <v>5.6444803076721221E-2</v>
      </c>
      <c r="O149" s="286">
        <f>SubSegments!O75</f>
        <v>418468922.92640477</v>
      </c>
      <c r="P149" s="283">
        <f>SubSegments!P75</f>
        <v>3674542.5523098111</v>
      </c>
      <c r="Q149" s="357">
        <f>SubSegments!Q75</f>
        <v>8.8587086184625085E-3</v>
      </c>
    </row>
    <row r="150" spans="2:17" x14ac:dyDescent="0.25">
      <c r="B150" s="494"/>
      <c r="C150" s="49" t="s">
        <v>139</v>
      </c>
      <c r="D150" s="282">
        <f>SubSegments!D76</f>
        <v>41329985.606606372</v>
      </c>
      <c r="E150" s="283">
        <f>SubSegments!E76</f>
        <v>-2094302.5727065578</v>
      </c>
      <c r="F150" s="320">
        <f>SubSegments!F76</f>
        <v>-4.8228829084278946E-2</v>
      </c>
      <c r="G150" s="338">
        <f>SubSegments!G76</f>
        <v>0.98591913089676642</v>
      </c>
      <c r="H150" s="373">
        <f>SubSegments!H76</f>
        <v>-8.932764889499889E-2</v>
      </c>
      <c r="I150" s="329">
        <f>SubSegments!I76</f>
        <v>3.1349826669446479</v>
      </c>
      <c r="J150" s="338">
        <f>SubSegments!J76</f>
        <v>7.5158293864710402E-2</v>
      </c>
      <c r="K150" s="345">
        <f>SubSegments!K76</f>
        <v>2.4562943718582798E-2</v>
      </c>
      <c r="L150" s="351">
        <f>SubSegments!L76</f>
        <v>129568788.5017828</v>
      </c>
      <c r="M150" s="363">
        <f>SubSegments!M76</f>
        <v>-3301906.8529258817</v>
      </c>
      <c r="N150" s="357">
        <f>SubSegments!N76</f>
        <v>-2.4850527380105777E-2</v>
      </c>
      <c r="O150" s="286">
        <f>SubSegments!O76</f>
        <v>28412091.885678388</v>
      </c>
      <c r="P150" s="283">
        <f>SubSegments!P76</f>
        <v>-1752267.8474301063</v>
      </c>
      <c r="Q150" s="357">
        <f>SubSegments!Q76</f>
        <v>-5.8090669350651311E-2</v>
      </c>
    </row>
    <row r="151" spans="2:17" x14ac:dyDescent="0.25">
      <c r="B151" s="494"/>
      <c r="C151" s="49" t="s">
        <v>140</v>
      </c>
      <c r="D151" s="282">
        <f>SubSegments!D77</f>
        <v>1494536.8271814962</v>
      </c>
      <c r="E151" s="283">
        <f>SubSegments!E77</f>
        <v>-168818.70174305001</v>
      </c>
      <c r="F151" s="320">
        <f>SubSegments!F77</f>
        <v>-0.1014928551397553</v>
      </c>
      <c r="G151" s="338">
        <f>SubSegments!G77</f>
        <v>3.5651898449063621E-2</v>
      </c>
      <c r="H151" s="373">
        <f>SubSegments!H77</f>
        <v>-5.5351365286792284E-3</v>
      </c>
      <c r="I151" s="329">
        <f>SubSegments!I77</f>
        <v>10.589347261462756</v>
      </c>
      <c r="J151" s="338">
        <f>SubSegments!J77</f>
        <v>-0.48027090322089627</v>
      </c>
      <c r="K151" s="345">
        <f>SubSegments!K77</f>
        <v>-4.3386401958573927E-2</v>
      </c>
      <c r="L151" s="351">
        <f>SubSegments!L77</f>
        <v>15826169.458069611</v>
      </c>
      <c r="M151" s="363">
        <f>SubSegments!M77</f>
        <v>-2586541.1192405298</v>
      </c>
      <c r="N151" s="357">
        <f>SubSegments!N77</f>
        <v>-0.14047584728931259</v>
      </c>
      <c r="O151" s="286">
        <f>SubSegments!O77</f>
        <v>3534257.1500830785</v>
      </c>
      <c r="P151" s="283">
        <f>SubSegments!P77</f>
        <v>-464843.11211898178</v>
      </c>
      <c r="Q151" s="357">
        <f>SubSegments!Q77</f>
        <v>-0.11623692371819182</v>
      </c>
    </row>
    <row r="152" spans="2:17" x14ac:dyDescent="0.25">
      <c r="B152" s="494"/>
      <c r="C152" s="49" t="s">
        <v>141</v>
      </c>
      <c r="D152" s="282">
        <f>SubSegments!D78</f>
        <v>4730653.8968273439</v>
      </c>
      <c r="E152" s="283">
        <f>SubSegments!E78</f>
        <v>537125.07578907115</v>
      </c>
      <c r="F152" s="320">
        <f>SubSegments!F78</f>
        <v>0.12808426952842183</v>
      </c>
      <c r="G152" s="338">
        <f>SubSegments!G78</f>
        <v>0.1128488701381956</v>
      </c>
      <c r="H152" s="373">
        <f>SubSegments!H78</f>
        <v>9.0111666353559217E-3</v>
      </c>
      <c r="I152" s="329">
        <f>SubSegments!I78</f>
        <v>4.3384497257343533</v>
      </c>
      <c r="J152" s="338">
        <f>SubSegments!J78</f>
        <v>-0.17892642301017947</v>
      </c>
      <c r="K152" s="345">
        <f>SubSegments!K78</f>
        <v>-3.9608484465015519E-2</v>
      </c>
      <c r="L152" s="351">
        <f>SubSegments!L78</f>
        <v>20523704.101234742</v>
      </c>
      <c r="M152" s="363">
        <f>SubSegments!M78</f>
        <v>1579957.0260036699</v>
      </c>
      <c r="N152" s="357">
        <f>SubSegments!N78</f>
        <v>8.3402561263577146E-2</v>
      </c>
      <c r="O152" s="286">
        <f>SubSegments!O78</f>
        <v>4786583.9963247795</v>
      </c>
      <c r="P152" s="283">
        <f>SubSegments!P78</f>
        <v>574412.34739445336</v>
      </c>
      <c r="Q152" s="357">
        <f>SubSegments!Q78</f>
        <v>0.13636964380127395</v>
      </c>
    </row>
    <row r="153" spans="2:17" x14ac:dyDescent="0.25">
      <c r="B153" s="494"/>
      <c r="C153" s="49" t="s">
        <v>142</v>
      </c>
      <c r="D153" s="282">
        <f>SubSegments!D79</f>
        <v>122635754.38743702</v>
      </c>
      <c r="E153" s="283">
        <f>SubSegments!E79</f>
        <v>208439.74259546399</v>
      </c>
      <c r="F153" s="320">
        <f>SubSegments!F79</f>
        <v>1.7025591323320474E-3</v>
      </c>
      <c r="G153" s="338">
        <f>SubSegments!G79</f>
        <v>2.925453145166462</v>
      </c>
      <c r="H153" s="373">
        <f>SubSegments!H79</f>
        <v>-0.10602028479137049</v>
      </c>
      <c r="I153" s="329">
        <f>SubSegments!I79</f>
        <v>5.8590703058145781</v>
      </c>
      <c r="J153" s="338">
        <f>SubSegments!J79</f>
        <v>-0.12673750863065969</v>
      </c>
      <c r="K153" s="345">
        <f>SubSegments!K79</f>
        <v>-2.1172999962479695E-2</v>
      </c>
      <c r="L153" s="351">
        <f>SubSegments!L79</f>
        <v>718531506.96260214</v>
      </c>
      <c r="M153" s="363">
        <f>SubSegments!M79</f>
        <v>-14294869.740036368</v>
      </c>
      <c r="N153" s="357">
        <f>SubSegments!N79</f>
        <v>-1.9506489114592619E-2</v>
      </c>
      <c r="O153" s="286">
        <f>SubSegments!O79</f>
        <v>187427336.22936055</v>
      </c>
      <c r="P153" s="283">
        <f>SubSegments!P79</f>
        <v>654736.49060997367</v>
      </c>
      <c r="Q153" s="357">
        <f>SubSegments!Q79</f>
        <v>3.5055275320137469E-3</v>
      </c>
    </row>
    <row r="154" spans="2:17" ht="15" thickBot="1" x14ac:dyDescent="0.3">
      <c r="B154" s="494"/>
      <c r="C154" s="385" t="s">
        <v>143</v>
      </c>
      <c r="D154" s="389">
        <f>SubSegments!D80</f>
        <v>553229790.85694373</v>
      </c>
      <c r="E154" s="390">
        <f>SubSegments!E80</f>
        <v>52383322.451113403</v>
      </c>
      <c r="F154" s="400">
        <f>SubSegments!F80</f>
        <v>0.10458958134984347</v>
      </c>
      <c r="G154" s="401">
        <f>SubSegments!G80</f>
        <v>13.197193915806547</v>
      </c>
      <c r="H154" s="402">
        <f>SubSegments!H80</f>
        <v>0.79552713200877889</v>
      </c>
      <c r="I154" s="403">
        <f>SubSegments!I80</f>
        <v>3.0728473872669348</v>
      </c>
      <c r="J154" s="401">
        <f>SubSegments!J80</f>
        <v>0.18642378241179181</v>
      </c>
      <c r="K154" s="404">
        <f>SubSegments!K80</f>
        <v>6.4586425255882568E-2</v>
      </c>
      <c r="L154" s="405">
        <f>SubSegments!L80</f>
        <v>1699990717.3929923</v>
      </c>
      <c r="M154" s="406">
        <f>SubSegments!M80</f>
        <v>254335648.57806802</v>
      </c>
      <c r="N154" s="407">
        <f>SubSegments!N80</f>
        <v>0.17593107378412173</v>
      </c>
      <c r="O154" s="408">
        <f>SubSegments!O80</f>
        <v>336629056.94056231</v>
      </c>
      <c r="P154" s="390">
        <f>SubSegments!P80</f>
        <v>26925445.836891532</v>
      </c>
      <c r="Q154" s="407">
        <f>SubSegments!Q80</f>
        <v>8.6939399062668524E-2</v>
      </c>
    </row>
    <row r="155" spans="2:17" s="257" customFormat="1" x14ac:dyDescent="0.25">
      <c r="B155" s="494"/>
      <c r="C155" s="386" t="s">
        <v>282</v>
      </c>
      <c r="D155" s="435">
        <f>'RFG vs SS'!E25</f>
        <v>1992528381.1260719</v>
      </c>
      <c r="E155" s="409">
        <f>'RFG vs SS'!F25</f>
        <v>26326247.901595354</v>
      </c>
      <c r="F155" s="414">
        <f>'RFG vs SS'!G25</f>
        <v>1.3389390366707403E-2</v>
      </c>
      <c r="G155" s="415">
        <f>'RFG vs SS'!H25</f>
        <v>47.531394482096005</v>
      </c>
      <c r="H155" s="416">
        <f>'RFG vs SS'!I25</f>
        <v>-1.1545506608456364</v>
      </c>
      <c r="I155" s="417">
        <f>'RFG vs SS'!J25</f>
        <v>1.8608537199004613</v>
      </c>
      <c r="J155" s="415">
        <f>'RFG vs SS'!K25</f>
        <v>2.4224545807854048E-2</v>
      </c>
      <c r="K155" s="418">
        <f>'RFG vs SS'!L25</f>
        <v>1.3189677126751656E-2</v>
      </c>
      <c r="L155" s="419">
        <f>'RFG vs SS'!M25</f>
        <v>3707803850.0256953</v>
      </c>
      <c r="M155" s="420">
        <f>'RFG vs SS'!N25</f>
        <v>96619649.98250246</v>
      </c>
      <c r="N155" s="421">
        <f>'RFG vs SS'!O25</f>
        <v>2.6755669229320069E-2</v>
      </c>
      <c r="O155" s="422">
        <f>'RFG vs SS'!P25</f>
        <v>834847823.02824581</v>
      </c>
      <c r="P155" s="423">
        <f>'RFG vs SS'!Q25</f>
        <v>16007187.055133462</v>
      </c>
      <c r="Q155" s="421">
        <f>'RFG vs SS'!R25</f>
        <v>1.9548598777233958E-2</v>
      </c>
    </row>
    <row r="156" spans="2:17" s="257" customFormat="1" ht="15" thickBot="1" x14ac:dyDescent="0.3">
      <c r="B156" s="495"/>
      <c r="C156" s="258" t="s">
        <v>283</v>
      </c>
      <c r="D156" s="434">
        <f>'RFG vs SS'!E26</f>
        <v>66021045.179687351</v>
      </c>
      <c r="E156" s="410">
        <f>'RFG vs SS'!F26</f>
        <v>2271459.7300792336</v>
      </c>
      <c r="F156" s="424">
        <f>'RFG vs SS'!G26</f>
        <v>3.5630972563339185E-2</v>
      </c>
      <c r="G156" s="425">
        <f>'RFG vs SS'!H26</f>
        <v>1.5749197714225427</v>
      </c>
      <c r="H156" s="426">
        <f>'RFG vs SS'!I26</f>
        <v>-3.6101099355649868E-3</v>
      </c>
      <c r="I156" s="427">
        <f>'RFG vs SS'!J26</f>
        <v>3.4429443814274241</v>
      </c>
      <c r="J156" s="425">
        <f>'RFG vs SS'!K26</f>
        <v>3.4640059129575906E-2</v>
      </c>
      <c r="K156" s="428">
        <f>'RFG vs SS'!L26</f>
        <v>1.0163429040931969E-2</v>
      </c>
      <c r="L156" s="429">
        <f>'RFG vs SS'!M26</f>
        <v>227306786.55737069</v>
      </c>
      <c r="M156" s="430">
        <f>'RFG vs SS'!N26</f>
        <v>10028798.924775332</v>
      </c>
      <c r="N156" s="431">
        <f>'RFG vs SS'!O26</f>
        <v>4.6156534465578061E-2</v>
      </c>
      <c r="O156" s="432">
        <f>'RFG vs SS'!P26</f>
        <v>36794460.654226631</v>
      </c>
      <c r="P156" s="433">
        <f>'RFG vs SS'!Q26</f>
        <v>-379342.8061876297</v>
      </c>
      <c r="Q156" s="431">
        <f>'RFG vs SS'!R26</f>
        <v>-1.0204573405882055E-2</v>
      </c>
    </row>
    <row r="157" spans="2:17" x14ac:dyDescent="0.25">
      <c r="B157" s="486" t="s">
        <v>274</v>
      </c>
      <c r="C157" s="44" t="s">
        <v>33</v>
      </c>
      <c r="D157" s="259">
        <f>'Fat Content'!D29</f>
        <v>25152003.566963624</v>
      </c>
      <c r="E157" s="63">
        <f>'Fat Content'!E29</f>
        <v>5599333.9473498426</v>
      </c>
      <c r="F157" s="324">
        <f>'Fat Content'!F29</f>
        <v>0.28637183854081022</v>
      </c>
      <c r="G157" s="342">
        <f>'Fat Content'!G29</f>
        <v>0.5999963738939541</v>
      </c>
      <c r="H157" s="377">
        <f>'Fat Content'!H29</f>
        <v>0.11584462549896984</v>
      </c>
      <c r="I157" s="333">
        <f>'Fat Content'!I29</f>
        <v>3.3524894193759796</v>
      </c>
      <c r="J157" s="342">
        <f>'Fat Content'!J29</f>
        <v>0.11638933670443974</v>
      </c>
      <c r="K157" s="310">
        <f>'Fat Content'!K29</f>
        <v>3.5965926186175098E-2</v>
      </c>
      <c r="L157" s="311">
        <f>'Fat Content'!L29</f>
        <v>84321825.834352449</v>
      </c>
      <c r="M157" s="312">
        <f>'Fat Content'!M29</f>
        <v>21047430.061870985</v>
      </c>
      <c r="N157" s="313">
        <f>'Fat Content'!N29</f>
        <v>0.33263739313374335</v>
      </c>
      <c r="O157" s="62">
        <f>'Fat Content'!O29</f>
        <v>14126099.530747749</v>
      </c>
      <c r="P157" s="63">
        <f>'Fat Content'!P29</f>
        <v>2730686.5823498815</v>
      </c>
      <c r="Q157" s="313">
        <f>'Fat Content'!Q29</f>
        <v>0.2396303314952532</v>
      </c>
    </row>
    <row r="158" spans="2:17" x14ac:dyDescent="0.25">
      <c r="B158" s="487"/>
      <c r="C158" s="49" t="s">
        <v>162</v>
      </c>
      <c r="D158" s="58">
        <f>'Fat Content'!D30</f>
        <v>235944566.65454099</v>
      </c>
      <c r="E158" s="278">
        <f>'Fat Content'!E30</f>
        <v>-5294892.0005744994</v>
      </c>
      <c r="F158" s="280">
        <f>'Fat Content'!F30</f>
        <v>-2.1948697904119678E-2</v>
      </c>
      <c r="G158" s="334">
        <f>'Fat Content'!G30</f>
        <v>5.6284138182394079</v>
      </c>
      <c r="H158" s="369">
        <f>'Fat Content'!H30</f>
        <v>-0.34501630470258249</v>
      </c>
      <c r="I158" s="325">
        <f>'Fat Content'!I30</f>
        <v>1.6081477277593625</v>
      </c>
      <c r="J158" s="334">
        <f>'Fat Content'!J30</f>
        <v>2.1732463221736387E-2</v>
      </c>
      <c r="K158" s="291">
        <f>'Fat Content'!K30</f>
        <v>1.3699101179583324E-2</v>
      </c>
      <c r="L158" s="295">
        <f>'Fat Content'!L30</f>
        <v>379433718.74266756</v>
      </c>
      <c r="M158" s="281">
        <f>'Fat Content'!M30</f>
        <v>-3272240.8766012192</v>
      </c>
      <c r="N158" s="270">
        <f>'Fat Content'!N30</f>
        <v>-8.5502741578850124E-3</v>
      </c>
      <c r="O158" s="285">
        <f>'Fat Content'!O30</f>
        <v>112257297.85737962</v>
      </c>
      <c r="P158" s="278">
        <f>'Fat Content'!P30</f>
        <v>-2649825.733082667</v>
      </c>
      <c r="Q158" s="270">
        <f>'Fat Content'!Q30</f>
        <v>-2.3060587109697803E-2</v>
      </c>
    </row>
    <row r="159" spans="2:17" x14ac:dyDescent="0.25">
      <c r="B159" s="487"/>
      <c r="C159" s="49" t="s">
        <v>163</v>
      </c>
      <c r="D159" s="58">
        <f>'Fat Content'!D31</f>
        <v>1850003.4903971641</v>
      </c>
      <c r="E159" s="278">
        <f>'Fat Content'!E31</f>
        <v>-521806.64842343144</v>
      </c>
      <c r="F159" s="280">
        <f>'Fat Content'!F31</f>
        <v>-0.2200035491385936</v>
      </c>
      <c r="G159" s="334">
        <f>'Fat Content'!G31</f>
        <v>4.4131489683287159E-2</v>
      </c>
      <c r="H159" s="369">
        <f>'Fat Content'!H31</f>
        <v>-1.4597883231551874E-2</v>
      </c>
      <c r="I159" s="325">
        <f>'Fat Content'!I31</f>
        <v>2.1325510106016727</v>
      </c>
      <c r="J159" s="334">
        <f>'Fat Content'!J31</f>
        <v>0.38936107086111238</v>
      </c>
      <c r="K159" s="291">
        <f>'Fat Content'!K31</f>
        <v>0.2233612425041078</v>
      </c>
      <c r="L159" s="295">
        <f>'Fat Content'!L31</f>
        <v>3945226.8130630944</v>
      </c>
      <c r="M159" s="281">
        <f>'Fat Content'!M31</f>
        <v>-189288.75990362978</v>
      </c>
      <c r="N159" s="270">
        <f>'Fat Content'!N31</f>
        <v>-4.5782572725395619E-2</v>
      </c>
      <c r="O159" s="285">
        <f>'Fat Content'!O31</f>
        <v>1047370.8833344813</v>
      </c>
      <c r="P159" s="278">
        <f>'Fat Content'!P31</f>
        <v>-141561.42058166943</v>
      </c>
      <c r="Q159" s="270">
        <f>'Fat Content'!Q31</f>
        <v>-0.11906600578972328</v>
      </c>
    </row>
    <row r="160" spans="2:17" ht="15" thickBot="1" x14ac:dyDescent="0.3">
      <c r="B160" s="490"/>
      <c r="C160" s="52" t="s">
        <v>164</v>
      </c>
      <c r="D160" s="297">
        <f>'Fat Content'!D32</f>
        <v>3929079355.3329701</v>
      </c>
      <c r="E160" s="298">
        <f>'Fat Content'!E32</f>
        <v>153701723.99426699</v>
      </c>
      <c r="F160" s="318">
        <f>'Fat Content'!F32</f>
        <v>4.0711615897286071E-2</v>
      </c>
      <c r="G160" s="335">
        <f>'Fat Content'!G32</f>
        <v>93.727458318183139</v>
      </c>
      <c r="H160" s="370">
        <f>'Fat Content'!H32</f>
        <v>0.24376956243497716</v>
      </c>
      <c r="I160" s="326">
        <f>'Fat Content'!I32</f>
        <v>2.303856069776117</v>
      </c>
      <c r="J160" s="335">
        <f>'Fat Content'!J32</f>
        <v>6.504638190970935E-2</v>
      </c>
      <c r="K160" s="343">
        <f>'Fat Content'!K32</f>
        <v>2.9054002339832085E-2</v>
      </c>
      <c r="L160" s="349">
        <f>'Fat Content'!L32</f>
        <v>9052033321.4158955</v>
      </c>
      <c r="M160" s="361">
        <f>'Fat Content'!M32</f>
        <v>599681305.02067566</v>
      </c>
      <c r="N160" s="355">
        <f>'Fat Content'!N32</f>
        <v>7.0948453620656146E-2</v>
      </c>
      <c r="O160" s="299">
        <f>'Fat Content'!O32</f>
        <v>2015072854.858531</v>
      </c>
      <c r="P160" s="298">
        <f>'Fat Content'!P32</f>
        <v>82600420.296824932</v>
      </c>
      <c r="Q160" s="355">
        <f>'Fat Content'!Q32</f>
        <v>4.2743388634963429E-2</v>
      </c>
    </row>
    <row r="161" spans="2:17" ht="15" thickBot="1" x14ac:dyDescent="0.3">
      <c r="B161" s="486" t="s">
        <v>284</v>
      </c>
      <c r="C161" s="255" t="s">
        <v>284</v>
      </c>
      <c r="D161" s="260">
        <f>Flavors!D104</f>
        <v>2376454757.967896</v>
      </c>
      <c r="E161" s="261">
        <f>Flavors!E104</f>
        <v>98156768.004945755</v>
      </c>
      <c r="F161" s="274">
        <f>Flavors!F104</f>
        <v>4.3083375588871931E-2</v>
      </c>
      <c r="G161" s="336">
        <f>Flavors!G104</f>
        <v>56.689886899372105</v>
      </c>
      <c r="H161" s="371">
        <f>Flavors!H104</f>
        <v>0.27600702187184822</v>
      </c>
      <c r="I161" s="327">
        <f>Flavors!I104</f>
        <v>2.0861049371188107</v>
      </c>
      <c r="J161" s="336">
        <f>Flavors!J104</f>
        <v>4.7295682145259921E-2</v>
      </c>
      <c r="K161" s="315">
        <f>Flavors!K104</f>
        <v>2.31976983770723E-2</v>
      </c>
      <c r="L161" s="316">
        <f>Flavors!L104</f>
        <v>4957534003.4363165</v>
      </c>
      <c r="M161" s="273">
        <f>Flavors!M104</f>
        <v>312518975.91221523</v>
      </c>
      <c r="N161" s="275">
        <f>Flavors!N104</f>
        <v>6.7280509117920967E-2</v>
      </c>
      <c r="O161" s="303">
        <f>Flavors!O104</f>
        <v>1064804706.1410791</v>
      </c>
      <c r="P161" s="261">
        <f>Flavors!P104</f>
        <v>58206916.247493148</v>
      </c>
      <c r="Q161" s="275">
        <f>Flavors!Q104</f>
        <v>5.7825396431325948E-2</v>
      </c>
    </row>
    <row r="162" spans="2:17" x14ac:dyDescent="0.25">
      <c r="B162" s="487"/>
      <c r="C162" s="379" t="s">
        <v>33</v>
      </c>
      <c r="D162" s="300">
        <f>Flavors!D105</f>
        <v>162864099.68268347</v>
      </c>
      <c r="E162" s="301">
        <f>Flavors!E105</f>
        <v>40902977.580913857</v>
      </c>
      <c r="F162" s="319">
        <f>Flavors!F105</f>
        <v>0.33537718312219733</v>
      </c>
      <c r="G162" s="337">
        <f>Flavors!G105</f>
        <v>3.8850928510308784</v>
      </c>
      <c r="H162" s="372">
        <f>Flavors!H105</f>
        <v>0.86516300766290843</v>
      </c>
      <c r="I162" s="328">
        <f>Flavors!I105</f>
        <v>2.4745308443448164</v>
      </c>
      <c r="J162" s="337">
        <f>Flavors!J105</f>
        <v>2.7647362500963002E-2</v>
      </c>
      <c r="K162" s="344">
        <f>Flavors!K105</f>
        <v>1.1299010641949032E-2</v>
      </c>
      <c r="L162" s="350">
        <f>Flavors!L105</f>
        <v>403012238.1012491</v>
      </c>
      <c r="M162" s="362">
        <f>Flavors!M105</f>
        <v>104587583.00328773</v>
      </c>
      <c r="N162" s="356">
        <f>Flavors!N105</f>
        <v>0.35046562412531113</v>
      </c>
      <c r="O162" s="302">
        <f>Flavors!O105</f>
        <v>91735257.09943001</v>
      </c>
      <c r="P162" s="301">
        <f>Flavors!P105</f>
        <v>22147569.184754819</v>
      </c>
      <c r="Q162" s="356">
        <f>Flavors!Q105</f>
        <v>0.31826850192107287</v>
      </c>
    </row>
    <row r="163" spans="2:17" x14ac:dyDescent="0.25">
      <c r="B163" s="487"/>
      <c r="C163" s="49" t="s">
        <v>145</v>
      </c>
      <c r="D163" s="282">
        <f>Flavors!D106</f>
        <v>23617210.693875819</v>
      </c>
      <c r="E163" s="283">
        <f>Flavors!E106</f>
        <v>3776089.9330599383</v>
      </c>
      <c r="F163" s="320">
        <f>Flavors!F106</f>
        <v>0.19031636259768739</v>
      </c>
      <c r="G163" s="338">
        <f>Flavors!G106</f>
        <v>0.5633841749460935</v>
      </c>
      <c r="H163" s="373">
        <f>Flavors!H106</f>
        <v>7.2089968408235838E-2</v>
      </c>
      <c r="I163" s="329">
        <f>Flavors!I106</f>
        <v>2.0988230074572969</v>
      </c>
      <c r="J163" s="338">
        <f>Flavors!J106</f>
        <v>-1.9335112399025522E-2</v>
      </c>
      <c r="K163" s="345">
        <f>Flavors!K106</f>
        <v>-9.1282667794116562E-3</v>
      </c>
      <c r="L163" s="351">
        <f>Flavors!L106</f>
        <v>49568345.176273085</v>
      </c>
      <c r="M163" s="363">
        <f>Flavors!M106</f>
        <v>7541714.1297010705</v>
      </c>
      <c r="N163" s="357">
        <f>Flavors!N106</f>
        <v>0.17945083728799682</v>
      </c>
      <c r="O163" s="286">
        <f>Flavors!O106</f>
        <v>12078444.357679265</v>
      </c>
      <c r="P163" s="283">
        <f>Flavors!P106</f>
        <v>1830674.0887974668</v>
      </c>
      <c r="Q163" s="357">
        <f>Flavors!Q106</f>
        <v>0.17864121079650469</v>
      </c>
    </row>
    <row r="164" spans="2:17" x14ac:dyDescent="0.25">
      <c r="B164" s="487"/>
      <c r="C164" s="49" t="s">
        <v>146</v>
      </c>
      <c r="D164" s="282">
        <f>Flavors!D107</f>
        <v>283207771.89710242</v>
      </c>
      <c r="E164" s="283">
        <f>Flavors!E107</f>
        <v>21808965.320512921</v>
      </c>
      <c r="F164" s="320">
        <f>Flavors!F107</f>
        <v>8.3431770810793365E-2</v>
      </c>
      <c r="G164" s="338">
        <f>Flavors!G107</f>
        <v>6.7558688016423831</v>
      </c>
      <c r="H164" s="373">
        <f>Flavors!H107</f>
        <v>0.28326471767290506</v>
      </c>
      <c r="I164" s="329">
        <f>Flavors!I107</f>
        <v>2.2867362894204146</v>
      </c>
      <c r="J164" s="338">
        <f>Flavors!J107</f>
        <v>5.4041356007657804E-2</v>
      </c>
      <c r="K164" s="345">
        <f>Flavors!K107</f>
        <v>2.4204540978222042E-2</v>
      </c>
      <c r="L164" s="351">
        <f>Flavors!L107</f>
        <v>647621489.44300318</v>
      </c>
      <c r="M164" s="363">
        <f>Flavors!M107</f>
        <v>63997698.399310589</v>
      </c>
      <c r="N164" s="357">
        <f>Flavors!N107</f>
        <v>0.10965573950449091</v>
      </c>
      <c r="O164" s="286">
        <f>Flavors!O107</f>
        <v>133497850.19158819</v>
      </c>
      <c r="P164" s="283">
        <f>Flavors!P107</f>
        <v>13031013.077590048</v>
      </c>
      <c r="Q164" s="357">
        <f>Flavors!Q107</f>
        <v>0.10817095716772875</v>
      </c>
    </row>
    <row r="165" spans="2:17" x14ac:dyDescent="0.25">
      <c r="B165" s="487"/>
      <c r="C165" s="49" t="s">
        <v>147</v>
      </c>
      <c r="D165" s="282">
        <f>Flavors!D108</f>
        <v>62178784.018625893</v>
      </c>
      <c r="E165" s="283">
        <f>Flavors!E108</f>
        <v>783494.27695237845</v>
      </c>
      <c r="F165" s="320">
        <f>Flavors!F108</f>
        <v>1.2761472097436215E-2</v>
      </c>
      <c r="G165" s="338">
        <f>Flavors!G108</f>
        <v>1.4832633450049486</v>
      </c>
      <c r="H165" s="373">
        <f>Flavors!H108</f>
        <v>-3.6970845513482287E-2</v>
      </c>
      <c r="I165" s="329">
        <f>Flavors!I108</f>
        <v>2.1847582787630531</v>
      </c>
      <c r="J165" s="338">
        <f>Flavors!J108</f>
        <v>-7.3470433143547176E-2</v>
      </c>
      <c r="K165" s="345">
        <f>Flavors!K108</f>
        <v>-3.2534540348447175E-2</v>
      </c>
      <c r="L165" s="351">
        <f>Flavors!L108</f>
        <v>135845613.14811274</v>
      </c>
      <c r="M165" s="363">
        <f>Flavors!M108</f>
        <v>-2798992.9223591387</v>
      </c>
      <c r="N165" s="357">
        <f>Flavors!N108</f>
        <v>-2.0188256879870498E-2</v>
      </c>
      <c r="O165" s="286">
        <f>Flavors!O108</f>
        <v>32827627.419100638</v>
      </c>
      <c r="P165" s="283">
        <f>Flavors!P108</f>
        <v>193946.80641394481</v>
      </c>
      <c r="Q165" s="357">
        <f>Flavors!Q108</f>
        <v>5.9431483906398812E-3</v>
      </c>
    </row>
    <row r="166" spans="2:17" x14ac:dyDescent="0.25">
      <c r="B166" s="487"/>
      <c r="C166" s="49" t="s">
        <v>148</v>
      </c>
      <c r="D166" s="282">
        <f>Flavors!D109</f>
        <v>19089178.912144005</v>
      </c>
      <c r="E166" s="283">
        <f>Flavors!E109</f>
        <v>-14081343.774648424</v>
      </c>
      <c r="F166" s="320">
        <f>Flavors!F109</f>
        <v>-0.4245137741002562</v>
      </c>
      <c r="G166" s="338">
        <f>Flavors!G109</f>
        <v>0.45536881773279764</v>
      </c>
      <c r="H166" s="373">
        <f>Flavors!H109</f>
        <v>-0.36598022904270172</v>
      </c>
      <c r="I166" s="329">
        <f>Flavors!I109</f>
        <v>2.327774103429697</v>
      </c>
      <c r="J166" s="338">
        <f>Flavors!J109</f>
        <v>6.139233168438718E-2</v>
      </c>
      <c r="K166" s="345">
        <f>Flavors!K109</f>
        <v>2.7088256907886167E-2</v>
      </c>
      <c r="L166" s="351">
        <f>Flavors!L109</f>
        <v>44435296.327425092</v>
      </c>
      <c r="M166" s="363">
        <f>Flavors!M109</f>
        <v>-30741771.649185523</v>
      </c>
      <c r="N166" s="357">
        <f>Flavors!N109</f>
        <v>-0.40892485536613404</v>
      </c>
      <c r="O166" s="286">
        <f>Flavors!O109</f>
        <v>10360984.487621181</v>
      </c>
      <c r="P166" s="283">
        <f>Flavors!P109</f>
        <v>-7095120.2300406583</v>
      </c>
      <c r="Q166" s="357">
        <f>Flavors!Q109</f>
        <v>-0.40645495342737697</v>
      </c>
    </row>
    <row r="167" spans="2:17" x14ac:dyDescent="0.25">
      <c r="B167" s="487"/>
      <c r="C167" s="49" t="s">
        <v>149</v>
      </c>
      <c r="D167" s="282">
        <f>Flavors!D110</f>
        <v>39373226.418421343</v>
      </c>
      <c r="E167" s="283">
        <f>Flavors!E110</f>
        <v>1230528.9010882601</v>
      </c>
      <c r="F167" s="320">
        <f>Flavors!F110</f>
        <v>3.2261192343018587E-2</v>
      </c>
      <c r="G167" s="338">
        <f>Flavors!G110</f>
        <v>0.93924100386927245</v>
      </c>
      <c r="H167" s="373">
        <f>Flavors!H110</f>
        <v>-5.2261226551416629E-3</v>
      </c>
      <c r="I167" s="329">
        <f>Flavors!I110</f>
        <v>2.1108249197380746</v>
      </c>
      <c r="J167" s="338">
        <f>Flavors!J110</f>
        <v>-5.8320090664425006E-2</v>
      </c>
      <c r="K167" s="345">
        <f>Flavors!K110</f>
        <v>-2.6886211103794907E-2</v>
      </c>
      <c r="L167" s="351">
        <f>Flavors!L110</f>
        <v>83109987.494493276</v>
      </c>
      <c r="M167" s="363">
        <f>Flavors!M110</f>
        <v>372945.49147841334</v>
      </c>
      <c r="N167" s="357">
        <f>Flavors!N110</f>
        <v>4.5076000114292643E-3</v>
      </c>
      <c r="O167" s="286">
        <f>Flavors!O110</f>
        <v>20188473.999811042</v>
      </c>
      <c r="P167" s="283">
        <f>Flavors!P110</f>
        <v>571765.07028067112</v>
      </c>
      <c r="Q167" s="357">
        <f>Flavors!Q110</f>
        <v>2.9146839683182234E-2</v>
      </c>
    </row>
    <row r="168" spans="2:17" x14ac:dyDescent="0.25">
      <c r="B168" s="487"/>
      <c r="C168" s="49" t="s">
        <v>150</v>
      </c>
      <c r="D168" s="282">
        <f>Flavors!D111</f>
        <v>313362915.20372891</v>
      </c>
      <c r="E168" s="283">
        <f>Flavors!E111</f>
        <v>-11793174.981567144</v>
      </c>
      <c r="F168" s="320">
        <f>Flavors!F111</f>
        <v>-3.626927293548951E-2</v>
      </c>
      <c r="G168" s="338">
        <f>Flavors!G111</f>
        <v>7.4752141448496729</v>
      </c>
      <c r="H168" s="373">
        <f>Flavors!H111</f>
        <v>-0.57611043778283566</v>
      </c>
      <c r="I168" s="329">
        <f>Flavors!I111</f>
        <v>1.9281297320447532</v>
      </c>
      <c r="J168" s="338">
        <f>Flavors!J111</f>
        <v>-7.6237821049907062E-4</v>
      </c>
      <c r="K168" s="345">
        <f>Flavors!K111</f>
        <v>-3.9524149974266024E-4</v>
      </c>
      <c r="L168" s="351">
        <f>Flavors!L111</f>
        <v>604204353.72452855</v>
      </c>
      <c r="M168" s="363">
        <f>Flavors!M111</f>
        <v>-22986663.235334277</v>
      </c>
      <c r="N168" s="357">
        <f>Flavors!N111</f>
        <v>-3.6650179313402559E-2</v>
      </c>
      <c r="O168" s="286">
        <f>Flavors!O111</f>
        <v>131457037.0065403</v>
      </c>
      <c r="P168" s="283">
        <f>Flavors!P111</f>
        <v>-5874056.6700856388</v>
      </c>
      <c r="Q168" s="357">
        <f>Flavors!Q111</f>
        <v>-4.2772954855491818E-2</v>
      </c>
    </row>
    <row r="169" spans="2:17" x14ac:dyDescent="0.25">
      <c r="B169" s="487"/>
      <c r="C169" s="49" t="s">
        <v>151</v>
      </c>
      <c r="D169" s="282">
        <f>Flavors!D112</f>
        <v>8589315.3738362975</v>
      </c>
      <c r="E169" s="283">
        <f>Flavors!E112</f>
        <v>451062.86138245463</v>
      </c>
      <c r="F169" s="320">
        <f>Flavors!F112</f>
        <v>5.5425026526542409E-2</v>
      </c>
      <c r="G169" s="338">
        <f>Flavors!G112</f>
        <v>0.20489652304687203</v>
      </c>
      <c r="H169" s="373">
        <f>Flavors!H112</f>
        <v>3.3818828755914077E-3</v>
      </c>
      <c r="I169" s="329">
        <f>Flavors!I112</f>
        <v>1.9636029625849212</v>
      </c>
      <c r="J169" s="338">
        <f>Flavors!J112</f>
        <v>3.4759688207992578E-2</v>
      </c>
      <c r="K169" s="345">
        <f>Flavors!K112</f>
        <v>1.8021001845896965E-2</v>
      </c>
      <c r="L169" s="351">
        <f>Flavors!L112</f>
        <v>16866005.114641163</v>
      </c>
      <c r="M169" s="363">
        <f>Flavors!M112</f>
        <v>1168591.4908134267</v>
      </c>
      <c r="N169" s="357">
        <f>Flavors!N112</f>
        <v>7.4444842877783038E-2</v>
      </c>
      <c r="O169" s="286">
        <f>Flavors!O112</f>
        <v>4267981.0919187544</v>
      </c>
      <c r="P169" s="283">
        <f>Flavors!P112</f>
        <v>210724.47120103333</v>
      </c>
      <c r="Q169" s="357">
        <f>Flavors!Q112</f>
        <v>5.1937673876728201E-2</v>
      </c>
    </row>
    <row r="170" spans="2:17" x14ac:dyDescent="0.25">
      <c r="B170" s="487"/>
      <c r="C170" s="49" t="s">
        <v>152</v>
      </c>
      <c r="D170" s="282">
        <f>Flavors!D113</f>
        <v>6452984.4466320593</v>
      </c>
      <c r="E170" s="283">
        <f>Flavors!E113</f>
        <v>-622053.84331290983</v>
      </c>
      <c r="F170" s="320">
        <f>Flavors!F113</f>
        <v>-8.7922328872335795E-2</v>
      </c>
      <c r="G170" s="338">
        <f>Flavors!G113</f>
        <v>0.15393474553489506</v>
      </c>
      <c r="H170" s="373">
        <f>Flavors!H113</f>
        <v>-2.1253207040246802E-2</v>
      </c>
      <c r="I170" s="329">
        <f>Flavors!I113</f>
        <v>2.0544546275924627</v>
      </c>
      <c r="J170" s="338">
        <f>Flavors!J113</f>
        <v>-2.969365235040744E-2</v>
      </c>
      <c r="K170" s="345">
        <f>Flavors!K113</f>
        <v>-1.4247379918295156E-2</v>
      </c>
      <c r="L170" s="351">
        <f>Flavors!L113</f>
        <v>13257363.758165421</v>
      </c>
      <c r="M170" s="363">
        <f>Flavors!M113</f>
        <v>-1488065.1243533306</v>
      </c>
      <c r="N170" s="357">
        <f>Flavors!N113</f>
        <v>-0.10091704596788545</v>
      </c>
      <c r="O170" s="286">
        <f>Flavors!O113</f>
        <v>3226492.2233160296</v>
      </c>
      <c r="P170" s="283">
        <f>Flavors!P113</f>
        <v>-311026.92165645491</v>
      </c>
      <c r="Q170" s="357">
        <f>Flavors!Q113</f>
        <v>-8.7922328872335795E-2</v>
      </c>
    </row>
    <row r="171" spans="2:17" x14ac:dyDescent="0.25">
      <c r="B171" s="487"/>
      <c r="C171" s="49" t="s">
        <v>153</v>
      </c>
      <c r="D171" s="282">
        <f>Flavors!D114</f>
        <v>504291.59177698928</v>
      </c>
      <c r="E171" s="283">
        <f>Flavors!E114</f>
        <v>262867.72403379244</v>
      </c>
      <c r="F171" s="320">
        <f>Flavors!F114</f>
        <v>1.0888224370318078</v>
      </c>
      <c r="G171" s="338">
        <f>Flavors!G114</f>
        <v>1.2029782265490134E-2</v>
      </c>
      <c r="H171" s="373">
        <f>Flavors!H114</f>
        <v>6.0517859127620617E-3</v>
      </c>
      <c r="I171" s="329">
        <f>Flavors!I114</f>
        <v>2.8833731941730036</v>
      </c>
      <c r="J171" s="338">
        <f>Flavors!J114</f>
        <v>0.40821736255407881</v>
      </c>
      <c r="K171" s="345">
        <f>Flavors!K114</f>
        <v>0.16492592399205674</v>
      </c>
      <c r="L171" s="351">
        <f>Flavors!L114</f>
        <v>1454060.857776606</v>
      </c>
      <c r="M171" s="363">
        <f>Flavors!M114</f>
        <v>856499.16364003625</v>
      </c>
      <c r="N171" s="357">
        <f>Flavors!N114</f>
        <v>1.4333234075146184</v>
      </c>
      <c r="O171" s="286">
        <f>Flavors!O114</f>
        <v>317663.99482015072</v>
      </c>
      <c r="P171" s="283">
        <f>Flavors!P114</f>
        <v>165585.59672259726</v>
      </c>
      <c r="Q171" s="357">
        <f>Flavors!Q114</f>
        <v>1.0888173389121272</v>
      </c>
    </row>
    <row r="172" spans="2:17" x14ac:dyDescent="0.25">
      <c r="B172" s="487"/>
      <c r="C172" s="49" t="s">
        <v>154</v>
      </c>
      <c r="D172" s="282">
        <f>Flavors!D115</f>
        <v>53529268.313407257</v>
      </c>
      <c r="E172" s="283">
        <f>Flavors!E115</f>
        <v>372154.4301783368</v>
      </c>
      <c r="F172" s="320">
        <f>Flavors!F115</f>
        <v>7.0010277645218728E-3</v>
      </c>
      <c r="G172" s="338">
        <f>Flavors!G115</f>
        <v>1.2769307542332748</v>
      </c>
      <c r="H172" s="373">
        <f>Flavors!H115</f>
        <v>-3.9314552769714961E-2</v>
      </c>
      <c r="I172" s="329">
        <f>Flavors!I115</f>
        <v>2.1976621770878442</v>
      </c>
      <c r="J172" s="338">
        <f>Flavors!J115</f>
        <v>8.656638553034135E-2</v>
      </c>
      <c r="K172" s="345">
        <f>Flavors!K115</f>
        <v>4.1005427549299069E-2</v>
      </c>
      <c r="L172" s="351">
        <f>Flavors!L115</f>
        <v>117639248.33956195</v>
      </c>
      <c r="M172" s="363">
        <f>Flavors!M115</f>
        <v>5419488.9293344766</v>
      </c>
      <c r="N172" s="357">
        <f>Flavors!N115</f>
        <v>4.8293535450589779E-2</v>
      </c>
      <c r="O172" s="286">
        <f>Flavors!O115</f>
        <v>27915411.466023017</v>
      </c>
      <c r="P172" s="283">
        <f>Flavors!P115</f>
        <v>903959.43185633793</v>
      </c>
      <c r="Q172" s="357">
        <f>Flavors!Q115</f>
        <v>3.3465784464786388E-2</v>
      </c>
    </row>
    <row r="173" spans="2:17" x14ac:dyDescent="0.25">
      <c r="B173" s="487"/>
      <c r="C173" s="49" t="s">
        <v>155</v>
      </c>
      <c r="D173" s="282">
        <f>Flavors!D116</f>
        <v>1753392387.0583081</v>
      </c>
      <c r="E173" s="283">
        <f>Flavors!E116</f>
        <v>54544097.010704517</v>
      </c>
      <c r="F173" s="320">
        <f>Flavors!F116</f>
        <v>3.2106514354602038E-2</v>
      </c>
      <c r="G173" s="338">
        <f>Flavors!G116</f>
        <v>41.826849755621716</v>
      </c>
      <c r="H173" s="373">
        <f>Flavors!H116</f>
        <v>-0.2390361763589226</v>
      </c>
      <c r="I173" s="329">
        <f>Flavors!I116</f>
        <v>2.5244517478757995</v>
      </c>
      <c r="J173" s="338">
        <f>Flavors!J116</f>
        <v>9.9981430017140216E-2</v>
      </c>
      <c r="K173" s="345">
        <f>Flavors!K116</f>
        <v>4.1238463214285016E-2</v>
      </c>
      <c r="L173" s="351">
        <f>Flavors!L116</f>
        <v>4426354476.2214661</v>
      </c>
      <c r="M173" s="363">
        <f>Flavors!M116</f>
        <v>307547222.45611286</v>
      </c>
      <c r="N173" s="357">
        <f>Flavors!N116</f>
        <v>7.4669000880038194E-2</v>
      </c>
      <c r="O173" s="286">
        <f>Flavors!O116</f>
        <v>1044871289.5698136</v>
      </c>
      <c r="P173" s="283">
        <f>Flavors!P116</f>
        <v>24138856.671604156</v>
      </c>
      <c r="Q173" s="357">
        <f>Flavors!Q116</f>
        <v>2.3648564397102247E-2</v>
      </c>
    </row>
    <row r="174" spans="2:17" x14ac:dyDescent="0.25">
      <c r="B174" s="487"/>
      <c r="C174" s="49" t="s">
        <v>156</v>
      </c>
      <c r="D174" s="282">
        <f>Flavors!D117</f>
        <v>58585482.844292231</v>
      </c>
      <c r="E174" s="283">
        <f>Flavors!E117</f>
        <v>-1612813.6247650608</v>
      </c>
      <c r="F174" s="320">
        <f>Flavors!F117</f>
        <v>-2.6791682146588117E-2</v>
      </c>
      <c r="G174" s="338">
        <f>Flavors!G117</f>
        <v>1.3975458128342362</v>
      </c>
      <c r="H174" s="373">
        <f>Flavors!H117</f>
        <v>-9.3049131636031568E-2</v>
      </c>
      <c r="I174" s="329">
        <f>Flavors!I117</f>
        <v>2.3380343786637865</v>
      </c>
      <c r="J174" s="338">
        <f>Flavors!J117</f>
        <v>0.14045936790485181</v>
      </c>
      <c r="K174" s="345">
        <f>Flavors!K117</f>
        <v>6.3915619360971898E-2</v>
      </c>
      <c r="L174" s="351">
        <f>Flavors!L117</f>
        <v>136974872.9805727</v>
      </c>
      <c r="M174" s="363">
        <f>Flavors!M117</f>
        <v>4684600.9699145854</v>
      </c>
      <c r="N174" s="357">
        <f>Flavors!N117</f>
        <v>3.5411530256262265E-2</v>
      </c>
      <c r="O174" s="286">
        <f>Flavors!O117</f>
        <v>31688628.963993073</v>
      </c>
      <c r="P174" s="283">
        <f>Flavors!P117</f>
        <v>986044.62410329282</v>
      </c>
      <c r="Q174" s="357">
        <f>Flavors!Q117</f>
        <v>3.2116013856924482E-2</v>
      </c>
    </row>
    <row r="175" spans="2:17" x14ac:dyDescent="0.25">
      <c r="B175" s="487"/>
      <c r="C175" s="49" t="s">
        <v>157</v>
      </c>
      <c r="D175" s="282">
        <f>Flavors!D118</f>
        <v>2253893.9194311663</v>
      </c>
      <c r="E175" s="283">
        <f>Flavors!E118</f>
        <v>-2387136.9483923116</v>
      </c>
      <c r="F175" s="320">
        <f>Flavors!F118</f>
        <v>-0.51435489579318749</v>
      </c>
      <c r="G175" s="338">
        <f>Flavors!G118</f>
        <v>5.3766220857910996E-2</v>
      </c>
      <c r="H175" s="373">
        <f>Flavors!H118</f>
        <v>-6.1152266117281473E-2</v>
      </c>
      <c r="I175" s="329">
        <f>Flavors!I118</f>
        <v>2.115480952203991</v>
      </c>
      <c r="J175" s="338">
        <f>Flavors!J118</f>
        <v>-2.4532986929095557E-3</v>
      </c>
      <c r="K175" s="345">
        <f>Flavors!K118</f>
        <v>-1.1583450675442994E-3</v>
      </c>
      <c r="L175" s="351">
        <f>Flavors!L118</f>
        <v>4768069.6548450291</v>
      </c>
      <c r="M175" s="363">
        <f>Flavors!M118</f>
        <v>-5061328.5795880817</v>
      </c>
      <c r="N175" s="357">
        <f>Flavors!N118</f>
        <v>-0.5149174404042226</v>
      </c>
      <c r="O175" s="286">
        <f>Flavors!O118</f>
        <v>1126946.9597155831</v>
      </c>
      <c r="P175" s="283">
        <f>Flavors!P118</f>
        <v>-1193568.4741961558</v>
      </c>
      <c r="Q175" s="357">
        <f>Flavors!Q118</f>
        <v>-0.51435489579318749</v>
      </c>
    </row>
    <row r="176" spans="2:17" x14ac:dyDescent="0.25">
      <c r="B176" s="487"/>
      <c r="C176" s="49" t="s">
        <v>158</v>
      </c>
      <c r="D176" s="282">
        <f>Flavors!D119</f>
        <v>407027524.90148282</v>
      </c>
      <c r="E176" s="283">
        <f>Flavors!E119</f>
        <v>35793046.351803541</v>
      </c>
      <c r="F176" s="320">
        <f>Flavors!F119</f>
        <v>9.6416277096992895E-2</v>
      </c>
      <c r="G176" s="338">
        <f>Flavors!G119</f>
        <v>9.7095660139254125</v>
      </c>
      <c r="H176" s="373">
        <f>Flavors!H119</f>
        <v>0.51727537786659461</v>
      </c>
      <c r="I176" s="329">
        <f>Flavors!I119</f>
        <v>2.1637060015365339</v>
      </c>
      <c r="J176" s="338">
        <f>Flavors!J119</f>
        <v>6.9827165808760583E-2</v>
      </c>
      <c r="K176" s="345">
        <f>Flavors!K119</f>
        <v>3.3348236114383679E-2</v>
      </c>
      <c r="L176" s="351">
        <f>Flavors!L119</f>
        <v>880687898.41989946</v>
      </c>
      <c r="M176" s="363">
        <f>Flavors!M119</f>
        <v>103367880.69228995</v>
      </c>
      <c r="N176" s="357">
        <f>Flavors!N119</f>
        <v>0.13297982598527699</v>
      </c>
      <c r="O176" s="286">
        <f>Flavors!O119</f>
        <v>185973005.52948806</v>
      </c>
      <c r="P176" s="283">
        <f>Flavors!P119</f>
        <v>19485533.848849833</v>
      </c>
      <c r="Q176" s="357">
        <f>Flavors!Q119</f>
        <v>0.11703903994786845</v>
      </c>
    </row>
    <row r="177" spans="2:17" x14ac:dyDescent="0.25">
      <c r="B177" s="487"/>
      <c r="C177" s="49" t="s">
        <v>159</v>
      </c>
      <c r="D177" s="282">
        <f>Flavors!D120</f>
        <v>2361987.6678944794</v>
      </c>
      <c r="E177" s="283">
        <f>Flavors!E120</f>
        <v>-1577222.0740239839</v>
      </c>
      <c r="F177" s="320">
        <f>Flavors!F120</f>
        <v>-0.40039047863845134</v>
      </c>
      <c r="G177" s="338">
        <f>Flavors!G120</f>
        <v>5.6344777152479077E-2</v>
      </c>
      <c r="H177" s="373">
        <f>Flavors!H120</f>
        <v>-4.1195626329367845E-2</v>
      </c>
      <c r="I177" s="329">
        <f>Flavors!I120</f>
        <v>2.0484748707727714</v>
      </c>
      <c r="J177" s="338">
        <f>Flavors!J120</f>
        <v>-3.7614839101506092E-2</v>
      </c>
      <c r="K177" s="345">
        <f>Flavors!K120</f>
        <v>-1.8031266308184336E-2</v>
      </c>
      <c r="L177" s="351">
        <f>Flavors!L120</f>
        <v>4838472.382757023</v>
      </c>
      <c r="M177" s="363">
        <f>Flavors!M120</f>
        <v>-3379072.5248955907</v>
      </c>
      <c r="N177" s="357">
        <f>Flavors!N120</f>
        <v>-0.41120219759904436</v>
      </c>
      <c r="O177" s="286">
        <f>Flavors!O120</f>
        <v>1180993.8339472397</v>
      </c>
      <c r="P177" s="283">
        <f>Flavors!P120</f>
        <v>-788611.03701199195</v>
      </c>
      <c r="Q177" s="357">
        <f>Flavors!Q120</f>
        <v>-0.40039047863845134</v>
      </c>
    </row>
    <row r="178" spans="2:17" x14ac:dyDescent="0.25">
      <c r="B178" s="487"/>
      <c r="C178" s="49" t="s">
        <v>160</v>
      </c>
      <c r="D178" s="282">
        <f>Flavors!D121</f>
        <v>966786264.94412029</v>
      </c>
      <c r="E178" s="283">
        <f>Flavors!E121</f>
        <v>13568566.131541252</v>
      </c>
      <c r="F178" s="320">
        <f>Flavors!F121</f>
        <v>1.4234488248008385E-2</v>
      </c>
      <c r="G178" s="338">
        <f>Flavors!G121</f>
        <v>23.062506800009096</v>
      </c>
      <c r="H178" s="373">
        <f>Flavors!H121</f>
        <v>-0.54051132792005419</v>
      </c>
      <c r="I178" s="329">
        <f>Flavors!I121</f>
        <v>1.9482316311432766</v>
      </c>
      <c r="J178" s="338">
        <f>Flavors!J121</f>
        <v>2.4856491251298074E-2</v>
      </c>
      <c r="K178" s="345">
        <f>Flavors!K121</f>
        <v>1.2923371388014341E-2</v>
      </c>
      <c r="L178" s="351">
        <f>Flavors!L121</f>
        <v>1883523581.9189994</v>
      </c>
      <c r="M178" s="363">
        <f>Flavors!M121</f>
        <v>50128357.117845297</v>
      </c>
      <c r="N178" s="357">
        <f>Flavors!N121</f>
        <v>2.7341817214170012E-2</v>
      </c>
      <c r="O178" s="286">
        <f>Flavors!O121</f>
        <v>394659681.17803448</v>
      </c>
      <c r="P178" s="283">
        <f>Flavors!P121</f>
        <v>7404905.1675588489</v>
      </c>
      <c r="Q178" s="357">
        <f>Flavors!Q121</f>
        <v>1.9121533487190714E-2</v>
      </c>
    </row>
    <row r="179" spans="2:17" ht="15" thickBot="1" x14ac:dyDescent="0.3">
      <c r="B179" s="487"/>
      <c r="C179" s="52" t="s">
        <v>161</v>
      </c>
      <c r="D179" s="304">
        <f>Flavors!D122</f>
        <v>28849341.157068826</v>
      </c>
      <c r="E179" s="305">
        <f>Flavors!E122</f>
        <v>12064254.017135702</v>
      </c>
      <c r="F179" s="321">
        <f>Flavors!F122</f>
        <v>0.7187483697021646</v>
      </c>
      <c r="G179" s="339">
        <f>Flavors!G122</f>
        <v>0.68819567544139471</v>
      </c>
      <c r="H179" s="374">
        <f>Flavors!H122</f>
        <v>0.2725731827660795</v>
      </c>
      <c r="I179" s="330">
        <f>Flavors!I122</f>
        <v>2.2729364731457213</v>
      </c>
      <c r="J179" s="339">
        <f>Flavors!J122</f>
        <v>0.39494788474125464</v>
      </c>
      <c r="K179" s="346">
        <f>Flavors!K122</f>
        <v>0.21030366594335972</v>
      </c>
      <c r="L179" s="352">
        <f>Flavors!L122</f>
        <v>65572719.74212572</v>
      </c>
      <c r="M179" s="364">
        <f>Flavors!M122</f>
        <v>34050517.637956746</v>
      </c>
      <c r="N179" s="358">
        <f>Flavors!N122</f>
        <v>1.0802074526847028</v>
      </c>
      <c r="O179" s="306">
        <f>Flavors!O122</f>
        <v>15129853.75715268</v>
      </c>
      <c r="P179" s="305">
        <f>Flavors!P122</f>
        <v>6731525.0187690742</v>
      </c>
      <c r="Q179" s="358">
        <f>Flavors!Q122</f>
        <v>0.80153149852343897</v>
      </c>
    </row>
    <row r="180" spans="2:17" x14ac:dyDescent="0.25">
      <c r="B180" s="486" t="s">
        <v>275</v>
      </c>
      <c r="C180" s="55" t="s">
        <v>276</v>
      </c>
      <c r="D180" s="307">
        <f>'NB vs PL'!D19</f>
        <v>2718477255.8570161</v>
      </c>
      <c r="E180" s="54">
        <f>'NB vs PL'!E19</f>
        <v>89138274.230781555</v>
      </c>
      <c r="F180" s="322">
        <f>'NB vs PL'!F19</f>
        <v>3.3901400638593177E-2</v>
      </c>
      <c r="G180" s="340">
        <f>'NB vs PL'!G19</f>
        <v>64.848770066562977</v>
      </c>
      <c r="H180" s="375">
        <f>'NB vs PL'!H19</f>
        <v>-0.25738115692269048</v>
      </c>
      <c r="I180" s="331">
        <f>'NB vs PL'!I19</f>
        <v>2.3705920555358309</v>
      </c>
      <c r="J180" s="340">
        <f>'NB vs PL'!J19</f>
        <v>4.6024082498883789E-2</v>
      </c>
      <c r="K180" s="347">
        <f>'NB vs PL'!K19</f>
        <v>1.9798983309038422E-2</v>
      </c>
      <c r="L180" s="353">
        <f>'NB vs PL'!L19</f>
        <v>6444400585.8894882</v>
      </c>
      <c r="M180" s="365">
        <f>'NB vs PL'!M19</f>
        <v>332323398.94356155</v>
      </c>
      <c r="N180" s="359">
        <f>'NB vs PL'!N19</f>
        <v>5.4371597213028061E-2</v>
      </c>
      <c r="O180" s="53">
        <f>'NB vs PL'!O19</f>
        <v>1328309216.5160408</v>
      </c>
      <c r="P180" s="54">
        <f>'NB vs PL'!P19</f>
        <v>47919879.370846272</v>
      </c>
      <c r="Q180" s="359">
        <f>'NB vs PL'!Q19</f>
        <v>3.742602189869082E-2</v>
      </c>
    </row>
    <row r="181" spans="2:17" ht="15" thickBot="1" x14ac:dyDescent="0.3">
      <c r="B181" s="490"/>
      <c r="C181" s="56" t="s">
        <v>144</v>
      </c>
      <c r="D181" s="308">
        <f>'NB vs PL'!D20</f>
        <v>1471133739.4966409</v>
      </c>
      <c r="E181" s="48">
        <f>'NB vs PL'!E20</f>
        <v>64419310.692351341</v>
      </c>
      <c r="F181" s="323">
        <f>'NB vs PL'!F20</f>
        <v>4.5794163600858133E-2</v>
      </c>
      <c r="G181" s="341">
        <f>'NB vs PL'!G20</f>
        <v>35.093622138731057</v>
      </c>
      <c r="H181" s="376">
        <f>'NB vs PL'!H20</f>
        <v>0.26138370542491884</v>
      </c>
      <c r="I181" s="332">
        <f>'NB vs PL'!I20</f>
        <v>2.0817862613308713</v>
      </c>
      <c r="J181" s="341">
        <f>'NB vs PL'!J20</f>
        <v>0.10360365488827106</v>
      </c>
      <c r="K181" s="348">
        <f>'NB vs PL'!K20</f>
        <v>5.2373150259663485E-2</v>
      </c>
      <c r="L181" s="354">
        <f>'NB vs PL'!L20</f>
        <v>3062586007.464416</v>
      </c>
      <c r="M181" s="366">
        <f>'NB vs PL'!M20</f>
        <v>279847992.1719327</v>
      </c>
      <c r="N181" s="360">
        <f>'NB vs PL'!N20</f>
        <v>0.1005656984718049</v>
      </c>
      <c r="O181" s="47">
        <f>'NB vs PL'!O20</f>
        <v>811511620.73027098</v>
      </c>
      <c r="P181" s="48">
        <f>'NB vs PL'!P20</f>
        <v>33546013.793520808</v>
      </c>
      <c r="Q181" s="360">
        <f>'NB vs PL'!Q20</f>
        <v>4.3120175872052594E-2</v>
      </c>
    </row>
    <row r="182" spans="2:17" x14ac:dyDescent="0.25">
      <c r="B182" s="487" t="s">
        <v>457</v>
      </c>
      <c r="C182" s="44" t="s">
        <v>39</v>
      </c>
      <c r="D182" s="259">
        <f>Size!D44</f>
        <v>135990543.65518612</v>
      </c>
      <c r="E182" s="63">
        <f>Size!E44</f>
        <v>31538704.281021416</v>
      </c>
      <c r="F182" s="324">
        <f>Size!F44</f>
        <v>0.30194493912207976</v>
      </c>
      <c r="G182" s="342">
        <f>Size!G44</f>
        <v>3.2440291629152798</v>
      </c>
      <c r="H182" s="377">
        <f>Size!H44</f>
        <v>0.65765391902810766</v>
      </c>
      <c r="I182" s="333">
        <f>Size!I44</f>
        <v>3.2764241457642513</v>
      </c>
      <c r="J182" s="342">
        <f>Size!J44</f>
        <v>6.534490339411736E-2</v>
      </c>
      <c r="K182" s="310">
        <f>Size!K44</f>
        <v>2.0349825856644244E-2</v>
      </c>
      <c r="L182" s="311">
        <f>Size!L44</f>
        <v>445562700.82745928</v>
      </c>
      <c r="M182" s="312">
        <f>Size!M44</f>
        <v>110159567.58569956</v>
      </c>
      <c r="N182" s="313">
        <f>Size!N44</f>
        <v>0.3284392919081533</v>
      </c>
      <c r="O182" s="62">
        <f>Size!O44</f>
        <v>89916794.233466983</v>
      </c>
      <c r="P182" s="63">
        <f>Size!P44</f>
        <v>20951209.44099924</v>
      </c>
      <c r="Q182" s="313">
        <f>Size!Q44</f>
        <v>0.30379223933279081</v>
      </c>
    </row>
    <row r="183" spans="2:17" x14ac:dyDescent="0.25">
      <c r="B183" s="487"/>
      <c r="C183" s="49" t="s">
        <v>173</v>
      </c>
      <c r="D183" s="58">
        <f>Size!D45</f>
        <v>2363944303.4358063</v>
      </c>
      <c r="E183" s="278">
        <f>Size!E45</f>
        <v>21349001.035099506</v>
      </c>
      <c r="F183" s="280">
        <f>Size!F45</f>
        <v>9.1133970145081886E-3</v>
      </c>
      <c r="G183" s="334">
        <f>Size!G45</f>
        <v>56.391452329933749</v>
      </c>
      <c r="H183" s="369">
        <f>Size!H45</f>
        <v>-1.614519923669036</v>
      </c>
      <c r="I183" s="325">
        <f>Size!I45</f>
        <v>2.1005021642291055</v>
      </c>
      <c r="J183" s="334">
        <f>Size!J45</f>
        <v>4.4340427826790485E-2</v>
      </c>
      <c r="K183" s="291">
        <f>Size!K45</f>
        <v>2.156465955074786E-2</v>
      </c>
      <c r="L183" s="295">
        <f>Size!L45</f>
        <v>4965470125.4839764</v>
      </c>
      <c r="M183" s="281">
        <f>Size!M45</f>
        <v>148715300.81183338</v>
      </c>
      <c r="N183" s="270">
        <f>Size!N45</f>
        <v>3.0874583869224821E-2</v>
      </c>
      <c r="O183" s="285">
        <f>Size!O45</f>
        <v>1188669964.287997</v>
      </c>
      <c r="P183" s="278">
        <f>Size!P45</f>
        <v>11741488.804948568</v>
      </c>
      <c r="Q183" s="270">
        <f>Size!Q45</f>
        <v>9.976382634577256E-3</v>
      </c>
    </row>
    <row r="184" spans="2:17" x14ac:dyDescent="0.25">
      <c r="B184" s="487"/>
      <c r="C184" s="49" t="s">
        <v>174</v>
      </c>
      <c r="D184" s="58">
        <f>Size!D46</f>
        <v>78768643.918106943</v>
      </c>
      <c r="E184" s="278">
        <f>Size!E46</f>
        <v>898837.21489132941</v>
      </c>
      <c r="F184" s="280">
        <f>Size!F46</f>
        <v>1.1542820676530743E-2</v>
      </c>
      <c r="G184" s="334">
        <f>Size!G46</f>
        <v>1.8790113718608068</v>
      </c>
      <c r="H184" s="369">
        <f>Size!H46</f>
        <v>-4.9155154551661751E-2</v>
      </c>
      <c r="I184" s="325">
        <f>Size!I46</f>
        <v>2.7796715508506868</v>
      </c>
      <c r="J184" s="334">
        <f>Size!J46</f>
        <v>0.11118166324261258</v>
      </c>
      <c r="K184" s="291">
        <f>Size!K46</f>
        <v>4.1664637276280371E-2</v>
      </c>
      <c r="L184" s="295">
        <f>Size!L46</f>
        <v>218950958.59824985</v>
      </c>
      <c r="M184" s="281">
        <f>Size!M46</f>
        <v>11156166.860723555</v>
      </c>
      <c r="N184" s="270">
        <f>Size!N46</f>
        <v>5.3688385389443948E-2</v>
      </c>
      <c r="O184" s="285">
        <f>Size!O46</f>
        <v>26592467.571672793</v>
      </c>
      <c r="P184" s="278">
        <f>Size!P46</f>
        <v>216335.17821462452</v>
      </c>
      <c r="Q184" s="270">
        <f>Size!Q46</f>
        <v>8.2019294939647842E-3</v>
      </c>
    </row>
    <row r="185" spans="2:17" x14ac:dyDescent="0.25">
      <c r="B185" s="487"/>
      <c r="C185" s="49" t="s">
        <v>175</v>
      </c>
      <c r="D185" s="58">
        <f>Size!D47</f>
        <v>50193615.601492628</v>
      </c>
      <c r="E185" s="278">
        <f>Size!E47</f>
        <v>10256575.554266289</v>
      </c>
      <c r="F185" s="280">
        <f>Size!F47</f>
        <v>0.2568186210629953</v>
      </c>
      <c r="G185" s="334">
        <f>Size!G47</f>
        <v>1.1973593782834457</v>
      </c>
      <c r="H185" s="369">
        <f>Size!H47</f>
        <v>0.20846179341405702</v>
      </c>
      <c r="I185" s="325">
        <f>Size!I47</f>
        <v>1.8563698270766724</v>
      </c>
      <c r="J185" s="334">
        <f>Size!J47</f>
        <v>3.0243560942373904E-2</v>
      </c>
      <c r="K185" s="291">
        <f>Size!K47</f>
        <v>1.6561593523538809E-2</v>
      </c>
      <c r="L185" s="295">
        <f>Size!L47</f>
        <v>93177913.514495835</v>
      </c>
      <c r="M185" s="281">
        <f>Size!M47</f>
        <v>20247835.692598447</v>
      </c>
      <c r="N185" s="270">
        <f>Size!N47</f>
        <v>0.27763354019785508</v>
      </c>
      <c r="O185" s="285">
        <f>Size!O47</f>
        <v>14043179.355196893</v>
      </c>
      <c r="P185" s="278">
        <f>Size!P47</f>
        <v>2860873.6765774041</v>
      </c>
      <c r="Q185" s="270">
        <f>Size!Q47</f>
        <v>0.2558393375033004</v>
      </c>
    </row>
    <row r="186" spans="2:17" x14ac:dyDescent="0.25">
      <c r="B186" s="487"/>
      <c r="C186" s="49" t="s">
        <v>176</v>
      </c>
      <c r="D186" s="58">
        <f>Size!D48</f>
        <v>1017031594.2580048</v>
      </c>
      <c r="E186" s="278">
        <f>Size!E48</f>
        <v>51898018.995085597</v>
      </c>
      <c r="F186" s="280">
        <f>Size!F48</f>
        <v>5.3772887323858432E-2</v>
      </c>
      <c r="G186" s="334">
        <f>Size!G48</f>
        <v>24.261099799297451</v>
      </c>
      <c r="H186" s="369">
        <f>Size!H48</f>
        <v>0.36302772071474365</v>
      </c>
      <c r="I186" s="325">
        <f>Size!I48</f>
        <v>1.6195797389722917</v>
      </c>
      <c r="J186" s="334">
        <f>Size!J48</f>
        <v>5.1839092173695089E-2</v>
      </c>
      <c r="K186" s="291">
        <f>Size!K48</f>
        <v>3.3066114780881048E-2</v>
      </c>
      <c r="L186" s="295">
        <f>Size!L48</f>
        <v>1647163763.954953</v>
      </c>
      <c r="M186" s="281">
        <f>Size!M48</f>
        <v>134084628.42522192</v>
      </c>
      <c r="N186" s="270">
        <f>Size!N48</f>
        <v>8.8617062569089425E-2</v>
      </c>
      <c r="O186" s="285">
        <f>Size!O48</f>
        <v>253478836.44463193</v>
      </c>
      <c r="P186" s="278">
        <f>Size!P48</f>
        <v>12934004.715107977</v>
      </c>
      <c r="Q186" s="270">
        <f>Size!Q48</f>
        <v>5.3769622161956784E-2</v>
      </c>
    </row>
    <row r="187" spans="2:17" x14ac:dyDescent="0.25">
      <c r="B187" s="487"/>
      <c r="C187" s="49" t="s">
        <v>177</v>
      </c>
      <c r="D187" s="58">
        <f>Size!D49</f>
        <v>472095404.10398036</v>
      </c>
      <c r="E187" s="278">
        <f>Size!E49</f>
        <v>34115864.433266759</v>
      </c>
      <c r="F187" s="280">
        <f>Size!F49</f>
        <v>7.7893740102371239E-2</v>
      </c>
      <c r="G187" s="334">
        <f>Size!G49</f>
        <v>11.261748187982784</v>
      </c>
      <c r="H187" s="369">
        <f>Size!H49</f>
        <v>0.41675545716432616</v>
      </c>
      <c r="I187" s="325">
        <f>Size!I49</f>
        <v>4.2696372675891885</v>
      </c>
      <c r="J187" s="334">
        <f>Size!J49</f>
        <v>7.5336806656607358E-2</v>
      </c>
      <c r="K187" s="291">
        <f>Size!K49</f>
        <v>1.7961709552838427E-2</v>
      </c>
      <c r="L187" s="295">
        <f>Size!L49</f>
        <v>2015676131.2199326</v>
      </c>
      <c r="M187" s="281">
        <f>Size!M49</f>
        <v>178658346.10001898</v>
      </c>
      <c r="N187" s="270">
        <f>Size!N49</f>
        <v>9.7254554390912892E-2</v>
      </c>
      <c r="O187" s="285">
        <f>Size!O49</f>
        <v>558025309.95831561</v>
      </c>
      <c r="P187" s="278">
        <f>Size!P49</f>
        <v>33168856.931279778</v>
      </c>
      <c r="Q187" s="270">
        <f>Size!Q49</f>
        <v>6.3196054349685629E-2</v>
      </c>
    </row>
    <row r="188" spans="2:17" ht="15" thickBot="1" x14ac:dyDescent="0.3">
      <c r="B188" s="487"/>
      <c r="C188" s="52" t="s">
        <v>178</v>
      </c>
      <c r="D188" s="297">
        <f>Size!D50</f>
        <v>74001824.072208524</v>
      </c>
      <c r="E188" s="298">
        <f>Size!E50</f>
        <v>3427357.7789659649</v>
      </c>
      <c r="F188" s="318">
        <f>Size!F50</f>
        <v>4.8563708079987722E-2</v>
      </c>
      <c r="G188" s="335">
        <f>Size!G50</f>
        <v>1.7652997697242114</v>
      </c>
      <c r="H188" s="370">
        <f>Size!H50</f>
        <v>1.777618789880564E-2</v>
      </c>
      <c r="I188" s="326">
        <f>Size!I50</f>
        <v>1.8071513896244153</v>
      </c>
      <c r="J188" s="335">
        <f>Size!J50</f>
        <v>0.11408666646414711</v>
      </c>
      <c r="K188" s="343">
        <f>Size!K50</f>
        <v>6.738470473307917E-2</v>
      </c>
      <c r="L188" s="349">
        <f>Size!L50</f>
        <v>133732499.20683314</v>
      </c>
      <c r="M188" s="361">
        <f>Size!M50</f>
        <v>14245359.969880745</v>
      </c>
      <c r="N188" s="355">
        <f>Size!N50</f>
        <v>0.11922086394278028</v>
      </c>
      <c r="O188" s="299">
        <f>Size!O50</f>
        <v>11777071.278711736</v>
      </c>
      <c r="P188" s="298">
        <f>Size!P50</f>
        <v>666950.97838346474</v>
      </c>
      <c r="Q188" s="355">
        <f>Size!Q50</f>
        <v>6.0030941191857146E-2</v>
      </c>
    </row>
    <row r="189" spans="2:17" x14ac:dyDescent="0.25">
      <c r="B189" s="486" t="s">
        <v>24</v>
      </c>
      <c r="C189" s="55" t="s">
        <v>453</v>
      </c>
      <c r="D189" s="307">
        <f>Organic!D19</f>
        <v>192104594.36222741</v>
      </c>
      <c r="E189" s="54">
        <f>Organic!E19</f>
        <v>14115921.67956239</v>
      </c>
      <c r="F189" s="322">
        <f>Organic!F19</f>
        <v>7.9307977675239963E-2</v>
      </c>
      <c r="G189" s="340">
        <f>Organic!G19</f>
        <v>4.5826194211064175</v>
      </c>
      <c r="H189" s="375">
        <f>Organic!H19</f>
        <v>0.17536819913660562</v>
      </c>
      <c r="I189" s="331">
        <f>Organic!I19</f>
        <v>2.4745491751499795</v>
      </c>
      <c r="J189" s="340">
        <f>Organic!J19</f>
        <v>1.6491578181963895E-2</v>
      </c>
      <c r="K189" s="347">
        <f>Organic!K19</f>
        <v>6.7091911118380863E-3</v>
      </c>
      <c r="L189" s="353">
        <f>Organic!L19</f>
        <v>475372265.52157128</v>
      </c>
      <c r="M189" s="365">
        <f>Organic!M19</f>
        <v>37865856.459693015</v>
      </c>
      <c r="N189" s="359">
        <f>Organic!N19</f>
        <v>8.6549261165994706E-2</v>
      </c>
      <c r="O189" s="53">
        <f>Organic!O19</f>
        <v>97030501.800033689</v>
      </c>
      <c r="P189" s="54">
        <f>Organic!P19</f>
        <v>5724664.1274531782</v>
      </c>
      <c r="Q189" s="359">
        <f>Organic!Q19</f>
        <v>6.2697679287293986E-2</v>
      </c>
    </row>
    <row r="190" spans="2:17" ht="15" thickBot="1" x14ac:dyDescent="0.3">
      <c r="B190" s="490"/>
      <c r="C190" s="56" t="s">
        <v>454</v>
      </c>
      <c r="D190" s="308">
        <f>Organic!D20</f>
        <v>3999921334.6826463</v>
      </c>
      <c r="E190" s="48">
        <f>Organic!E20</f>
        <v>139368437.61305237</v>
      </c>
      <c r="F190" s="323">
        <f>Organic!F20</f>
        <v>3.6100641884441453E-2</v>
      </c>
      <c r="G190" s="341">
        <f>Organic!G20</f>
        <v>95.417380578893429</v>
      </c>
      <c r="H190" s="376">
        <f>Organic!H20</f>
        <v>-0.17536819913688362</v>
      </c>
      <c r="I190" s="332">
        <f>Organic!I20</f>
        <v>2.2611349250452131</v>
      </c>
      <c r="J190" s="341">
        <f>Organic!J20</f>
        <v>6.8454056788364248E-2</v>
      </c>
      <c r="K190" s="348">
        <f>Organic!K20</f>
        <v>3.121934330680063E-2</v>
      </c>
      <c r="L190" s="354">
        <f>Organic!L20</f>
        <v>9044361827.2843933</v>
      </c>
      <c r="M190" s="366">
        <f>Organic!M20</f>
        <v>579401348.98634243</v>
      </c>
      <c r="N190" s="360">
        <f>Organic!N20</f>
        <v>6.8447023523828171E-2</v>
      </c>
      <c r="O190" s="47">
        <f>Organic!O20</f>
        <v>2045473121.3299589</v>
      </c>
      <c r="P190" s="48">
        <f>Organic!P20</f>
        <v>76815055.598057032</v>
      </c>
      <c r="Q190" s="360">
        <f>Organic!Q20</f>
        <v>3.9018993158417767E-2</v>
      </c>
    </row>
    <row r="191" spans="2:17" x14ac:dyDescent="0.25">
      <c r="B191" s="486" t="s">
        <v>277</v>
      </c>
      <c r="C191" s="44" t="s">
        <v>459</v>
      </c>
      <c r="D191" s="57">
        <f>Form!D19</f>
        <v>684975780.05665326</v>
      </c>
      <c r="E191" s="46">
        <f>Form!E19</f>
        <v>52612818.219961882</v>
      </c>
      <c r="F191" s="268">
        <f>Form!F19</f>
        <v>8.3200347577518652E-2</v>
      </c>
      <c r="G191" s="380">
        <f>Form!G19</f>
        <v>16.339970020479317</v>
      </c>
      <c r="H191" s="381">
        <f>Form!H19</f>
        <v>0.68176888735383123</v>
      </c>
      <c r="I191" s="382">
        <f>Form!I19</f>
        <v>2.4115328312675759</v>
      </c>
      <c r="J191" s="380">
        <f>Form!J19</f>
        <v>3.9161755164325296E-2</v>
      </c>
      <c r="K191" s="383">
        <f>Form!K19</f>
        <v>1.6507432399087679E-2</v>
      </c>
      <c r="L191" s="384">
        <f>Form!L19</f>
        <v>1651841582.2297373</v>
      </c>
      <c r="M191" s="267">
        <f>Form!M19</f>
        <v>151641981.96938705</v>
      </c>
      <c r="N191" s="269">
        <f>Form!N19</f>
        <v>0.10108120408982281</v>
      </c>
      <c r="O191" s="45">
        <f>Form!O19</f>
        <v>355253934.83434397</v>
      </c>
      <c r="P191" s="46">
        <f>Form!P19</f>
        <v>31603526.354110003</v>
      </c>
      <c r="Q191" s="269">
        <f>Form!Q19</f>
        <v>9.7647107885668244E-2</v>
      </c>
    </row>
    <row r="192" spans="2:17" ht="15" thickBot="1" x14ac:dyDescent="0.3">
      <c r="B192" s="490"/>
      <c r="C192" s="52" t="s">
        <v>165</v>
      </c>
      <c r="D192" s="61">
        <f>Form!D20</f>
        <v>3507050148.9882565</v>
      </c>
      <c r="E192" s="51">
        <f>Form!E20</f>
        <v>100871541.07267904</v>
      </c>
      <c r="F192" s="264">
        <f>Form!F20</f>
        <v>2.9614284124227921E-2</v>
      </c>
      <c r="G192" s="368">
        <f>Form!G20</f>
        <v>83.66002997952134</v>
      </c>
      <c r="H192" s="378">
        <f>Form!H20</f>
        <v>-0.68176888735351326</v>
      </c>
      <c r="I192" s="367">
        <f>Form!I20</f>
        <v>2.2434502434605874</v>
      </c>
      <c r="J192" s="368">
        <f>Form!J20</f>
        <v>7.0262005504556857E-2</v>
      </c>
      <c r="K192" s="292">
        <f>Form!K20</f>
        <v>3.2331302129005195E-2</v>
      </c>
      <c r="L192" s="296">
        <f>Form!L20</f>
        <v>7867892510.5761929</v>
      </c>
      <c r="M192" s="265">
        <f>Form!M20</f>
        <v>465625223.476614</v>
      </c>
      <c r="N192" s="271">
        <f>Form!N20</f>
        <v>6.2903054620587651E-2</v>
      </c>
      <c r="O192" s="50">
        <f>Form!O20</f>
        <v>1787249688.2956488</v>
      </c>
      <c r="P192" s="51">
        <f>Form!P20</f>
        <v>50936193.371400595</v>
      </c>
      <c r="Q192" s="271">
        <f>Form!Q20</f>
        <v>2.9335827614253979E-2</v>
      </c>
    </row>
    <row r="193" spans="1:20" x14ac:dyDescent="0.25">
      <c r="B193" s="487" t="s">
        <v>279</v>
      </c>
      <c r="C193" s="44" t="s">
        <v>37</v>
      </c>
      <c r="D193" s="259">
        <f>'Package Type'!D49</f>
        <v>154905331.76458135</v>
      </c>
      <c r="E193" s="63">
        <f>'Package Type'!E49</f>
        <v>19346737.405157089</v>
      </c>
      <c r="F193" s="324">
        <f>'Package Type'!F49</f>
        <v>0.14271863393523063</v>
      </c>
      <c r="G193" s="342">
        <f>'Package Type'!G49</f>
        <v>3.6952379204361296</v>
      </c>
      <c r="H193" s="377">
        <f>'Package Type'!H49</f>
        <v>0.3386154363511098</v>
      </c>
      <c r="I193" s="333">
        <f>'Package Type'!I49</f>
        <v>5.6380185481555465</v>
      </c>
      <c r="J193" s="342">
        <f>'Package Type'!J49</f>
        <v>-0.18862304381133832</v>
      </c>
      <c r="K193" s="310">
        <f>'Package Type'!K49</f>
        <v>-3.237251525327909E-2</v>
      </c>
      <c r="L193" s="311">
        <f>'Package Type'!L49</f>
        <v>873359133.69689822</v>
      </c>
      <c r="M193" s="312">
        <f>'Package Type'!M49</f>
        <v>83507789.653709292</v>
      </c>
      <c r="N193" s="313">
        <f>'Package Type'!N49</f>
        <v>0.10572595752795617</v>
      </c>
      <c r="O193" s="62">
        <f>'Package Type'!O49</f>
        <v>211842254.98018935</v>
      </c>
      <c r="P193" s="63">
        <f>'Package Type'!P49</f>
        <v>18194577.142461002</v>
      </c>
      <c r="Q193" s="313">
        <f>'Package Type'!Q49</f>
        <v>9.3957115032939242E-2</v>
      </c>
    </row>
    <row r="194" spans="1:20" x14ac:dyDescent="0.25">
      <c r="B194" s="487"/>
      <c r="C194" s="49" t="s">
        <v>166</v>
      </c>
      <c r="D194" s="58">
        <f>'Package Type'!D50</f>
        <v>48325009.892337508</v>
      </c>
      <c r="E194" s="278">
        <f>'Package Type'!E50</f>
        <v>1650519.7222240791</v>
      </c>
      <c r="F194" s="280">
        <f>'Package Type'!F50</f>
        <v>3.5362351387416731E-2</v>
      </c>
      <c r="G194" s="334">
        <f>'Package Type'!G50</f>
        <v>1.1527841361264668</v>
      </c>
      <c r="H194" s="369">
        <f>'Package Type'!H50</f>
        <v>-2.942240932385598E-3</v>
      </c>
      <c r="I194" s="325">
        <f>'Package Type'!I50</f>
        <v>2.507508039679327</v>
      </c>
      <c r="J194" s="334">
        <f>'Package Type'!J50</f>
        <v>4.1900465084081517E-2</v>
      </c>
      <c r="K194" s="291">
        <f>'Package Type'!K50</f>
        <v>1.6993971593780452E-2</v>
      </c>
      <c r="L194" s="295">
        <f>'Package Type'!L50</f>
        <v>121175350.82261932</v>
      </c>
      <c r="M194" s="281">
        <f>'Package Type'!M50</f>
        <v>6094374.3188163191</v>
      </c>
      <c r="N194" s="270">
        <f>'Package Type'!N50</f>
        <v>5.2957269776164287E-2</v>
      </c>
      <c r="O194" s="285">
        <f>'Package Type'!O50</f>
        <v>22050450.211525317</v>
      </c>
      <c r="P194" s="278">
        <f>'Package Type'!P50</f>
        <v>1699627.9325797781</v>
      </c>
      <c r="Q194" s="270">
        <f>'Package Type'!Q50</f>
        <v>8.3516425492947841E-2</v>
      </c>
    </row>
    <row r="195" spans="1:20" x14ac:dyDescent="0.25">
      <c r="B195" s="487"/>
      <c r="C195" s="49" t="s">
        <v>167</v>
      </c>
      <c r="D195" s="58">
        <f>'Package Type'!D51</f>
        <v>1534526396.7644258</v>
      </c>
      <c r="E195" s="278">
        <f>'Package Type'!E51</f>
        <v>61722713.176423311</v>
      </c>
      <c r="F195" s="280">
        <f>'Package Type'!F51</f>
        <v>4.1908309888291556E-2</v>
      </c>
      <c r="G195" s="334">
        <f>'Package Type'!G51</f>
        <v>36.605842204655815</v>
      </c>
      <c r="H195" s="369">
        <f>'Package Type'!H51</f>
        <v>0.1371403688504671</v>
      </c>
      <c r="I195" s="325">
        <f>'Package Type'!I51</f>
        <v>2.187049536051044</v>
      </c>
      <c r="J195" s="334">
        <f>'Package Type'!J51</f>
        <v>0.11479383205493709</v>
      </c>
      <c r="K195" s="291">
        <f>'Package Type'!K51</f>
        <v>5.5395592268642518E-2</v>
      </c>
      <c r="L195" s="295">
        <f>'Package Type'!L51</f>
        <v>3356085244.1017179</v>
      </c>
      <c r="M195" s="281">
        <f>'Package Type'!M51</f>
        <v>304059409.92000246</v>
      </c>
      <c r="N195" s="270">
        <f>'Package Type'!N51</f>
        <v>9.9625437804173905E-2</v>
      </c>
      <c r="O195" s="285">
        <f>'Package Type'!O51</f>
        <v>779046633.36247504</v>
      </c>
      <c r="P195" s="278">
        <f>'Package Type'!P51</f>
        <v>28047867.113354206</v>
      </c>
      <c r="Q195" s="270">
        <f>'Package Type'!Q51</f>
        <v>3.7347421026321881E-2</v>
      </c>
    </row>
    <row r="196" spans="1:20" ht="15" customHeight="1" x14ac:dyDescent="0.25">
      <c r="B196" s="487"/>
      <c r="C196" s="49" t="s">
        <v>168</v>
      </c>
      <c r="D196" s="58">
        <f>'Package Type'!D52</f>
        <v>21196057.476075351</v>
      </c>
      <c r="E196" s="278">
        <f>'Package Type'!E52</f>
        <v>12626387.124286566</v>
      </c>
      <c r="F196" s="280">
        <f>'Package Type'!F52</f>
        <v>1.4733807259751834</v>
      </c>
      <c r="G196" s="334">
        <f>'Package Type'!G52</f>
        <v>0.50562801458875295</v>
      </c>
      <c r="H196" s="369">
        <f>'Package Type'!H52</f>
        <v>0.29343085866559393</v>
      </c>
      <c r="I196" s="325">
        <f>'Package Type'!I52</f>
        <v>3.0170299088718542</v>
      </c>
      <c r="J196" s="334">
        <f>'Package Type'!J52</f>
        <v>-0.43857649936862098</v>
      </c>
      <c r="K196" s="291">
        <f>'Package Type'!K52</f>
        <v>-0.12691737644737591</v>
      </c>
      <c r="L196" s="295">
        <f>'Package Type'!L52</f>
        <v>63949139.355486199</v>
      </c>
      <c r="M196" s="281">
        <f>'Package Type'!M52</f>
        <v>34335731.571336463</v>
      </c>
      <c r="N196" s="270">
        <f>'Package Type'!N52</f>
        <v>1.1594657332789071</v>
      </c>
      <c r="O196" s="285">
        <f>'Package Type'!O52</f>
        <v>14000370.478550075</v>
      </c>
      <c r="P196" s="278">
        <f>'Package Type'!P52</f>
        <v>6781745.0474847713</v>
      </c>
      <c r="Q196" s="270">
        <f>'Package Type'!Q52</f>
        <v>0.93947872932976684</v>
      </c>
    </row>
    <row r="197" spans="1:20" x14ac:dyDescent="0.25">
      <c r="B197" s="487"/>
      <c r="C197" s="49" t="s">
        <v>169</v>
      </c>
      <c r="D197" s="58">
        <f>'Package Type'!D53</f>
        <v>1054438.9399970849</v>
      </c>
      <c r="E197" s="278">
        <f>'Package Type'!E53</f>
        <v>92745.922416620539</v>
      </c>
      <c r="F197" s="280">
        <f>'Package Type'!F53</f>
        <v>9.6440257671789251E-2</v>
      </c>
      <c r="G197" s="334">
        <f>'Package Type'!G53</f>
        <v>2.5153445084661736E-2</v>
      </c>
      <c r="H197" s="369">
        <f>'Package Type'!H53</f>
        <v>1.3405660794455106E-3</v>
      </c>
      <c r="I197" s="325">
        <f>'Package Type'!I53</f>
        <v>3.2959435123407306</v>
      </c>
      <c r="J197" s="334">
        <f>'Package Type'!J53</f>
        <v>-5.7578876675630219E-2</v>
      </c>
      <c r="K197" s="291">
        <f>'Package Type'!K53</f>
        <v>-1.7169671168504999E-2</v>
      </c>
      <c r="L197" s="295">
        <f>'Package Type'!L53</f>
        <v>3475371.1834428287</v>
      </c>
      <c r="M197" s="281">
        <f>'Package Type'!M53</f>
        <v>250312.11762603698</v>
      </c>
      <c r="N197" s="270">
        <f>'Package Type'!N53</f>
        <v>7.7614738991653762E-2</v>
      </c>
      <c r="O197" s="285">
        <f>'Package Type'!O53</f>
        <v>968151.94833669695</v>
      </c>
      <c r="P197" s="278">
        <f>'Package Type'!P53</f>
        <v>52986.965520140482</v>
      </c>
      <c r="Q197" s="270">
        <f>'Package Type'!Q53</f>
        <v>5.7898812252480648E-2</v>
      </c>
    </row>
    <row r="198" spans="1:20" x14ac:dyDescent="0.25">
      <c r="B198" s="487"/>
      <c r="C198" s="49" t="s">
        <v>170</v>
      </c>
      <c r="D198" s="58">
        <f>'Package Type'!D54</f>
        <v>2380590674.6645799</v>
      </c>
      <c r="E198" s="278">
        <f>'Package Type'!E54</f>
        <v>52544353.890581131</v>
      </c>
      <c r="F198" s="280">
        <f>'Package Type'!F54</f>
        <v>2.2570149666571868E-2</v>
      </c>
      <c r="G198" s="334">
        <f>'Package Type'!G54</f>
        <v>56.788548424054682</v>
      </c>
      <c r="H198" s="369">
        <f>'Package Type'!H54</f>
        <v>-0.85717047136363789</v>
      </c>
      <c r="I198" s="325">
        <f>'Package Type'!I54</f>
        <v>2.0622664794500296</v>
      </c>
      <c r="J198" s="334">
        <f>'Package Type'!J54</f>
        <v>2.6157452961667271E-2</v>
      </c>
      <c r="K198" s="291">
        <f>'Package Type'!K54</f>
        <v>1.2846784048092219E-2</v>
      </c>
      <c r="L198" s="295">
        <f>'Package Type'!L54</f>
        <v>4909412349.6520939</v>
      </c>
      <c r="M198" s="281">
        <f>'Package Type'!M54</f>
        <v>169256221.84113407</v>
      </c>
      <c r="N198" s="270">
        <f>'Package Type'!N54</f>
        <v>3.570688755336375E-2</v>
      </c>
      <c r="O198" s="285">
        <f>'Package Type'!O54</f>
        <v>1084409940.416795</v>
      </c>
      <c r="P198" s="278">
        <f>'Package Type'!P54</f>
        <v>28522316.947451115</v>
      </c>
      <c r="Q198" s="270">
        <f>'Package Type'!Q54</f>
        <v>2.701264444575547E-2</v>
      </c>
    </row>
    <row r="199" spans="1:20" x14ac:dyDescent="0.25">
      <c r="B199" s="487"/>
      <c r="C199" s="49" t="s">
        <v>171</v>
      </c>
      <c r="D199" s="58">
        <f>'Package Type'!D55</f>
        <v>50180980.265545629</v>
      </c>
      <c r="E199" s="278">
        <f>'Package Type'!E55</f>
        <v>4897292.8373290449</v>
      </c>
      <c r="F199" s="280">
        <f>'Package Type'!F55</f>
        <v>0.10814695347175962</v>
      </c>
      <c r="G199" s="334">
        <f>'Package Type'!G55</f>
        <v>1.1970579646910477</v>
      </c>
      <c r="H199" s="369">
        <f>'Package Type'!H55</f>
        <v>7.5769830197621513E-2</v>
      </c>
      <c r="I199" s="325">
        <f>'Package Type'!I55</f>
        <v>3.7656758246648057</v>
      </c>
      <c r="J199" s="334">
        <f>'Package Type'!J55</f>
        <v>6.3250392995870541E-3</v>
      </c>
      <c r="K199" s="291">
        <f>'Package Type'!K55</f>
        <v>1.6824818062229807E-3</v>
      </c>
      <c r="L199" s="295">
        <f>'Package Type'!L55</f>
        <v>188965304.24394688</v>
      </c>
      <c r="M199" s="281">
        <f>'Package Type'!M55</f>
        <v>18728038.346447796</v>
      </c>
      <c r="N199" s="270">
        <f>'Package Type'!N55</f>
        <v>0.11001139055959736</v>
      </c>
      <c r="O199" s="285">
        <f>'Package Type'!O55</f>
        <v>29433732.869274236</v>
      </c>
      <c r="P199" s="278">
        <f>'Package Type'!P55</f>
        <v>-644364.04175897315</v>
      </c>
      <c r="Q199" s="270">
        <f>'Package Type'!Q55</f>
        <v>-2.1423032303702978E-2</v>
      </c>
      <c r="T199" s="60"/>
    </row>
    <row r="200" spans="1:20" ht="15" thickBot="1" x14ac:dyDescent="0.3">
      <c r="B200" s="487"/>
      <c r="C200" s="52" t="s">
        <v>172</v>
      </c>
      <c r="D200" s="297">
        <f>'Package Type'!D56</f>
        <v>387399.04810225964</v>
      </c>
      <c r="E200" s="298">
        <f>'Package Type'!E56</f>
        <v>-120110.40387648321</v>
      </c>
      <c r="F200" s="318">
        <f>'Package Type'!F56</f>
        <v>-0.23666633874143897</v>
      </c>
      <c r="G200" s="335">
        <f>'Package Type'!G56</f>
        <v>9.241332345254016E-3</v>
      </c>
      <c r="H200" s="370">
        <f>'Package Type'!H56</f>
        <v>-3.3253193336558098E-3</v>
      </c>
      <c r="I200" s="326">
        <f>'Package Type'!I56</f>
        <v>3.0104872196284673</v>
      </c>
      <c r="J200" s="335">
        <f>'Package Type'!J56</f>
        <v>0.11312880640311684</v>
      </c>
      <c r="K200" s="343">
        <f>'Package Type'!K56</f>
        <v>3.9045499475220749E-2</v>
      </c>
      <c r="L200" s="349">
        <f>'Package Type'!L56</f>
        <v>1166259.8832080865</v>
      </c>
      <c r="M200" s="361">
        <f>'Package Type'!M56</f>
        <v>-304176.89727391116</v>
      </c>
      <c r="N200" s="355">
        <f>'Package Type'!N56</f>
        <v>-0.20686159467134954</v>
      </c>
      <c r="O200" s="299">
        <f>'Package Type'!O56</f>
        <v>402788.86907494068</v>
      </c>
      <c r="P200" s="298">
        <f>'Package Type'!P56</f>
        <v>-290393.85730768391</v>
      </c>
      <c r="Q200" s="355">
        <f>'Package Type'!Q56</f>
        <v>-0.41892829445289964</v>
      </c>
    </row>
    <row r="201" spans="1:20" ht="15.5" customHeight="1" thickBot="1" x14ac:dyDescent="0.3">
      <c r="B201" s="486" t="s">
        <v>280</v>
      </c>
      <c r="C201" s="255" t="s">
        <v>44</v>
      </c>
      <c r="D201" s="260">
        <f>'Sugar Content'!D29</f>
        <v>4192025929.0448809</v>
      </c>
      <c r="E201" s="261">
        <f>'Sugar Content'!E29</f>
        <v>153484359.2926259</v>
      </c>
      <c r="F201" s="272">
        <f>'Sugar Content'!F29</f>
        <v>3.800489771906481E-2</v>
      </c>
      <c r="G201" s="336">
        <f>'Sugar Content'!G29</f>
        <v>100</v>
      </c>
      <c r="H201" s="371">
        <f>'Sugar Content'!H29</f>
        <v>-2.8421709430404007E-14</v>
      </c>
      <c r="I201" s="327">
        <f>'Sugar Content'!I29</f>
        <v>2.2709148879179164</v>
      </c>
      <c r="J201" s="336">
        <f>'Sugar Content'!J29</f>
        <v>6.6538200542118453E-2</v>
      </c>
      <c r="K201" s="315">
        <f>'Sugar Content'!K29</f>
        <v>3.0184587290899411E-2</v>
      </c>
      <c r="L201" s="316">
        <f>'Sugar Content'!L29</f>
        <v>9519734092.8059559</v>
      </c>
      <c r="M201" s="273">
        <f>'Sugar Content'!M29</f>
        <v>617267205.44602585</v>
      </c>
      <c r="N201" s="275">
        <f>'Sugar Content'!N29</f>
        <v>6.933664716264723E-2</v>
      </c>
      <c r="O201" s="303">
        <f>'Sugar Content'!O29</f>
        <v>2142503623.129993</v>
      </c>
      <c r="P201" s="261">
        <f>'Sugar Content'!P29</f>
        <v>82539719.72551012</v>
      </c>
      <c r="Q201" s="317">
        <f>'Sugar Content'!Q29</f>
        <v>4.0068527215014547E-2</v>
      </c>
    </row>
    <row r="202" spans="1:20" ht="15.5" customHeight="1" x14ac:dyDescent="0.25">
      <c r="B202" s="491"/>
      <c r="C202" s="44" t="s">
        <v>33</v>
      </c>
      <c r="D202" s="259">
        <f>'Sugar Content'!D30</f>
        <v>3811500271.0814362</v>
      </c>
      <c r="E202" s="63">
        <f>'Sugar Content'!E30</f>
        <v>137311997.89481878</v>
      </c>
      <c r="F202" s="309">
        <f>'Sugar Content'!F30</f>
        <v>3.7372063619300684E-2</v>
      </c>
      <c r="G202" s="342">
        <f>'Sugar Content'!G30</f>
        <v>90.922631099990724</v>
      </c>
      <c r="H202" s="377">
        <f>'Sugar Content'!H30</f>
        <v>-5.5466060267349349E-2</v>
      </c>
      <c r="I202" s="333">
        <f>'Sugar Content'!I30</f>
        <v>2.2833735613631219</v>
      </c>
      <c r="J202" s="342">
        <f>'Sugar Content'!J30</f>
        <v>7.4825032024410376E-2</v>
      </c>
      <c r="K202" s="310">
        <f>'Sugar Content'!K30</f>
        <v>3.3879731882918894E-2</v>
      </c>
      <c r="L202" s="311">
        <f>'Sugar Content'!L30</f>
        <v>8703078948.1157227</v>
      </c>
      <c r="M202" s="312">
        <f>'Sugar Content'!M30</f>
        <v>588455840.85587883</v>
      </c>
      <c r="N202" s="313">
        <f>'Sugar Content'!N30</f>
        <v>7.2517950997552774E-2</v>
      </c>
      <c r="O202" s="62">
        <f>'Sugar Content'!O30</f>
        <v>1955410723.5239871</v>
      </c>
      <c r="P202" s="63">
        <f>'Sugar Content'!P30</f>
        <v>75206476.018549919</v>
      </c>
      <c r="Q202" s="314">
        <f>'Sugar Content'!Q30</f>
        <v>3.9999099096989163E-2</v>
      </c>
    </row>
    <row r="203" spans="1:20" ht="15.5" customHeight="1" x14ac:dyDescent="0.25">
      <c r="B203" s="491"/>
      <c r="C203" s="49" t="s">
        <v>455</v>
      </c>
      <c r="D203" s="58">
        <f>'Sugar Content'!D31</f>
        <v>376536725.04466641</v>
      </c>
      <c r="E203" s="278">
        <f>'Sugar Content'!E31</f>
        <v>16575863.867234647</v>
      </c>
      <c r="F203" s="279">
        <f>'Sugar Content'!F31</f>
        <v>4.6049072704779641E-2</v>
      </c>
      <c r="G203" s="334">
        <f>'Sugar Content'!G31</f>
        <v>8.9822136460510222</v>
      </c>
      <c r="H203" s="369">
        <f>'Sugar Content'!H31</f>
        <v>6.9073717680451452E-2</v>
      </c>
      <c r="I203" s="325">
        <f>'Sugar Content'!I31</f>
        <v>2.1257597859934054</v>
      </c>
      <c r="J203" s="334">
        <f>'Sugar Content'!J31</f>
        <v>-1.2570495037783846E-2</v>
      </c>
      <c r="K203" s="291">
        <f>'Sugar Content'!K31</f>
        <v>-5.8786498742943701E-3</v>
      </c>
      <c r="L203" s="295">
        <f>'Sugar Content'!L31</f>
        <v>800426628.04960775</v>
      </c>
      <c r="M203" s="281">
        <f>'Sugar Content'!M31</f>
        <v>30711418.607841253</v>
      </c>
      <c r="N203" s="270">
        <f>'Sugar Content'!N31</f>
        <v>3.9899716455017969E-2</v>
      </c>
      <c r="O203" s="285">
        <f>'Sugar Content'!O31</f>
        <v>182958593.53629687</v>
      </c>
      <c r="P203" s="278">
        <f>'Sugar Content'!P31</f>
        <v>7817476.0535596311</v>
      </c>
      <c r="Q203" s="262">
        <f>'Sugar Content'!Q31</f>
        <v>4.4635298471988792E-2</v>
      </c>
    </row>
    <row r="204" spans="1:20" ht="15.5" customHeight="1" thickBot="1" x14ac:dyDescent="0.3">
      <c r="B204" s="492"/>
      <c r="C204" s="52" t="s">
        <v>456</v>
      </c>
      <c r="D204" s="61">
        <f>'Sugar Content'!D32</f>
        <v>3988932.9187767031</v>
      </c>
      <c r="E204" s="51">
        <f>'Sugar Content'!E32</f>
        <v>-403502.46943389252</v>
      </c>
      <c r="F204" s="263">
        <f>'Sugar Content'!F32</f>
        <v>-9.1863040380036787E-2</v>
      </c>
      <c r="G204" s="368">
        <f>'Sugar Content'!G32</f>
        <v>9.5155253958210825E-2</v>
      </c>
      <c r="H204" s="378">
        <f>'Sugar Content'!H32</f>
        <v>-1.3607657413283403E-2</v>
      </c>
      <c r="I204" s="367">
        <f>'Sugar Content'!I32</f>
        <v>4.0683854482069162</v>
      </c>
      <c r="J204" s="368">
        <f>'Sugar Content'!J32</f>
        <v>-5.8839896297081751E-2</v>
      </c>
      <c r="K204" s="292">
        <f>'Sugar Content'!K32</f>
        <v>-1.4256526209656967E-2</v>
      </c>
      <c r="L204" s="296">
        <f>'Sugar Content'!L32</f>
        <v>16228516.64062468</v>
      </c>
      <c r="M204" s="265">
        <f>'Sugar Content'!M32</f>
        <v>-1900054.0176943466</v>
      </c>
      <c r="N204" s="271">
        <f>'Sugar Content'!N32</f>
        <v>-0.10480991874681693</v>
      </c>
      <c r="O204" s="50">
        <f>'Sugar Content'!O32</f>
        <v>4134306.0697090756</v>
      </c>
      <c r="P204" s="51">
        <f>'Sugar Content'!P32</f>
        <v>-484232.34659938607</v>
      </c>
      <c r="Q204" s="266">
        <f>'Sugar Content'!Q32</f>
        <v>-0.104845365124499</v>
      </c>
    </row>
    <row r="205" spans="1:20" x14ac:dyDescent="0.25">
      <c r="A205" s="71"/>
      <c r="B205" s="72"/>
      <c r="C205" s="77"/>
      <c r="D205" s="73"/>
      <c r="E205" s="73"/>
      <c r="F205" s="74"/>
      <c r="G205" s="75"/>
      <c r="H205" s="75"/>
      <c r="I205" s="76"/>
      <c r="J205" s="76"/>
      <c r="K205" s="74"/>
      <c r="L205" s="73"/>
      <c r="M205" s="73"/>
      <c r="N205" s="74"/>
      <c r="O205" s="73"/>
      <c r="P205" s="73"/>
      <c r="Q205" s="74"/>
    </row>
    <row r="206" spans="1:20" x14ac:dyDescent="0.25">
      <c r="A206" s="71"/>
      <c r="B206" s="72"/>
      <c r="C206" s="77"/>
      <c r="D206" s="73"/>
      <c r="E206" s="73"/>
      <c r="F206" s="74"/>
      <c r="G206" s="75"/>
      <c r="H206" s="75"/>
      <c r="I206" s="76"/>
      <c r="J206" s="76"/>
      <c r="K206" s="74"/>
      <c r="L206" s="73"/>
      <c r="M206" s="73"/>
      <c r="N206" s="74"/>
      <c r="O206" s="73"/>
      <c r="P206" s="73"/>
      <c r="Q206" s="74"/>
    </row>
    <row r="207" spans="1:20" x14ac:dyDescent="0.25">
      <c r="A207" s="71"/>
      <c r="B207" s="72"/>
      <c r="C207" s="77"/>
      <c r="D207" s="73"/>
      <c r="E207" s="73"/>
      <c r="F207" s="74"/>
      <c r="G207" s="75"/>
      <c r="H207" s="75"/>
      <c r="I207" s="76"/>
      <c r="J207" s="76"/>
      <c r="K207" s="74"/>
      <c r="L207" s="73"/>
      <c r="M207" s="73"/>
      <c r="N207" s="74"/>
      <c r="O207" s="73"/>
      <c r="P207" s="73"/>
      <c r="Q207" s="74"/>
    </row>
    <row r="208" spans="1:20" x14ac:dyDescent="0.25">
      <c r="A208" s="71"/>
      <c r="B208" s="72"/>
      <c r="C208" s="77"/>
      <c r="D208" s="73"/>
      <c r="E208" s="73"/>
      <c r="F208" s="74"/>
      <c r="G208" s="75"/>
      <c r="H208" s="75"/>
      <c r="I208" s="76"/>
      <c r="J208" s="76"/>
      <c r="K208" s="74"/>
      <c r="L208" s="73"/>
      <c r="M208" s="73"/>
      <c r="N208" s="74"/>
      <c r="O208" s="73"/>
      <c r="P208" s="73"/>
      <c r="Q208" s="74"/>
    </row>
    <row r="209" spans="1:17" x14ac:dyDescent="0.25">
      <c r="A209" s="71"/>
      <c r="B209" s="72"/>
      <c r="C209" s="77"/>
      <c r="D209" s="73"/>
      <c r="E209" s="73"/>
      <c r="F209" s="74"/>
      <c r="G209" s="75"/>
      <c r="H209" s="75"/>
      <c r="I209" s="76"/>
      <c r="J209" s="76"/>
      <c r="K209" s="74"/>
      <c r="L209" s="73"/>
      <c r="M209" s="73"/>
      <c r="N209" s="74"/>
      <c r="O209" s="73"/>
      <c r="P209" s="73"/>
      <c r="Q209" s="74"/>
    </row>
    <row r="210" spans="1:17" x14ac:dyDescent="0.25">
      <c r="A210" s="71"/>
      <c r="B210" s="72"/>
      <c r="C210" s="77"/>
      <c r="D210" s="73"/>
      <c r="E210" s="73"/>
      <c r="F210" s="74"/>
      <c r="G210" s="75"/>
      <c r="H210" s="75"/>
      <c r="I210" s="76"/>
      <c r="J210" s="76"/>
      <c r="K210" s="74"/>
      <c r="L210" s="73"/>
      <c r="M210" s="73"/>
      <c r="N210" s="74"/>
      <c r="O210" s="73"/>
      <c r="P210" s="73"/>
      <c r="Q210" s="74"/>
    </row>
    <row r="211" spans="1:17" x14ac:dyDescent="0.25">
      <c r="A211" s="71"/>
      <c r="B211" s="72"/>
      <c r="C211" s="77"/>
      <c r="D211" s="73"/>
      <c r="E211" s="73"/>
      <c r="F211" s="74"/>
      <c r="G211" s="75"/>
      <c r="H211" s="75"/>
      <c r="I211" s="76"/>
      <c r="J211" s="76"/>
      <c r="K211" s="74"/>
      <c r="L211" s="73"/>
      <c r="M211" s="73"/>
      <c r="N211" s="74"/>
      <c r="O211" s="73"/>
      <c r="P211" s="73"/>
      <c r="Q211" s="74"/>
    </row>
    <row r="212" spans="1:17" x14ac:dyDescent="0.25">
      <c r="A212" s="71"/>
      <c r="B212" s="72"/>
      <c r="C212" s="77"/>
      <c r="D212" s="73"/>
      <c r="E212" s="73"/>
      <c r="F212" s="74"/>
      <c r="G212" s="75"/>
      <c r="H212" s="75"/>
      <c r="I212" s="76"/>
      <c r="J212" s="76"/>
      <c r="K212" s="74"/>
      <c r="L212" s="73"/>
      <c r="M212" s="73"/>
      <c r="N212" s="74"/>
      <c r="O212" s="73"/>
      <c r="P212" s="73"/>
      <c r="Q212" s="74"/>
    </row>
    <row r="213" spans="1:17" x14ac:dyDescent="0.25">
      <c r="A213" s="71"/>
      <c r="B213" s="72"/>
      <c r="C213" s="77"/>
      <c r="D213" s="73"/>
      <c r="E213" s="73"/>
      <c r="F213" s="74"/>
      <c r="G213" s="75"/>
      <c r="H213" s="75"/>
      <c r="I213" s="76"/>
      <c r="J213" s="76"/>
      <c r="K213" s="74"/>
      <c r="L213" s="73"/>
      <c r="M213" s="73"/>
      <c r="N213" s="74"/>
      <c r="O213" s="73"/>
      <c r="P213" s="73"/>
      <c r="Q213" s="74"/>
    </row>
    <row r="214" spans="1:17" x14ac:dyDescent="0.25">
      <c r="A214" s="71"/>
      <c r="B214" s="72"/>
      <c r="C214" s="77"/>
      <c r="D214" s="73"/>
      <c r="E214" s="73"/>
      <c r="F214" s="74"/>
      <c r="G214" s="75"/>
      <c r="H214" s="75"/>
      <c r="I214" s="76"/>
      <c r="J214" s="76"/>
      <c r="K214" s="74"/>
      <c r="L214" s="73"/>
      <c r="M214" s="73"/>
      <c r="N214" s="74"/>
      <c r="O214" s="73"/>
      <c r="P214" s="73"/>
      <c r="Q214" s="74"/>
    </row>
    <row r="215" spans="1:17" x14ac:dyDescent="0.25">
      <c r="A215" s="71"/>
      <c r="B215" s="72"/>
      <c r="C215" s="77"/>
      <c r="D215" s="73"/>
      <c r="E215" s="73"/>
      <c r="F215" s="74"/>
      <c r="G215" s="75"/>
      <c r="H215" s="75"/>
      <c r="I215" s="76"/>
      <c r="J215" s="76"/>
      <c r="K215" s="74"/>
      <c r="L215" s="73"/>
      <c r="M215" s="73"/>
      <c r="N215" s="74"/>
      <c r="O215" s="73"/>
      <c r="P215" s="73"/>
      <c r="Q215" s="74"/>
    </row>
    <row r="216" spans="1:17" x14ac:dyDescent="0.25">
      <c r="A216" s="71"/>
      <c r="B216" s="72"/>
      <c r="C216" s="77"/>
      <c r="D216" s="73"/>
      <c r="E216" s="73"/>
      <c r="F216" s="74"/>
      <c r="G216" s="75"/>
      <c r="H216" s="75"/>
      <c r="I216" s="76"/>
      <c r="J216" s="76"/>
      <c r="K216" s="74"/>
      <c r="L216" s="73"/>
      <c r="M216" s="73"/>
      <c r="N216" s="74"/>
      <c r="O216" s="73"/>
      <c r="P216" s="73"/>
      <c r="Q216" s="74"/>
    </row>
    <row r="217" spans="1:17" x14ac:dyDescent="0.25">
      <c r="A217" s="71"/>
      <c r="B217" s="72"/>
      <c r="C217" s="77"/>
      <c r="D217" s="73"/>
      <c r="E217" s="73"/>
      <c r="F217" s="74"/>
      <c r="G217" s="75"/>
      <c r="H217" s="75"/>
      <c r="I217" s="76"/>
      <c r="J217" s="76"/>
      <c r="K217" s="74"/>
      <c r="L217" s="73"/>
      <c r="M217" s="73"/>
      <c r="N217" s="74"/>
      <c r="O217" s="73"/>
      <c r="P217" s="73"/>
      <c r="Q217" s="74"/>
    </row>
    <row r="218" spans="1:17" x14ac:dyDescent="0.25">
      <c r="A218" s="71"/>
      <c r="B218" s="488"/>
      <c r="C218" s="77"/>
      <c r="D218" s="73"/>
      <c r="E218" s="73"/>
      <c r="F218" s="74"/>
      <c r="G218" s="75"/>
      <c r="H218" s="75"/>
      <c r="I218" s="76"/>
      <c r="J218" s="76"/>
      <c r="K218" s="74"/>
      <c r="L218" s="73"/>
      <c r="M218" s="73"/>
      <c r="N218" s="74"/>
      <c r="O218" s="73"/>
      <c r="P218" s="73"/>
      <c r="Q218" s="74"/>
    </row>
    <row r="219" spans="1:17" x14ac:dyDescent="0.25">
      <c r="A219" s="71"/>
      <c r="B219" s="488"/>
      <c r="C219" s="77"/>
      <c r="D219" s="73"/>
      <c r="E219" s="73"/>
      <c r="F219" s="74"/>
      <c r="G219" s="75"/>
      <c r="H219" s="75"/>
      <c r="I219" s="76"/>
      <c r="J219" s="76"/>
      <c r="K219" s="74"/>
      <c r="L219" s="73"/>
      <c r="M219" s="73"/>
      <c r="N219" s="74"/>
      <c r="O219" s="73"/>
      <c r="P219" s="73"/>
      <c r="Q219" s="74"/>
    </row>
    <row r="220" spans="1:17" x14ac:dyDescent="0.25">
      <c r="A220" s="71"/>
      <c r="B220" s="488"/>
      <c r="C220" s="77"/>
      <c r="D220" s="73"/>
      <c r="E220" s="73"/>
      <c r="F220" s="74"/>
      <c r="G220" s="75"/>
      <c r="H220" s="75"/>
      <c r="I220" s="76"/>
      <c r="J220" s="76"/>
      <c r="K220" s="74"/>
      <c r="L220" s="73"/>
      <c r="M220" s="73"/>
      <c r="N220" s="74"/>
      <c r="O220" s="73"/>
      <c r="P220" s="73"/>
      <c r="Q220" s="74"/>
    </row>
    <row r="221" spans="1:17" x14ac:dyDescent="0.25">
      <c r="A221" s="71"/>
      <c r="B221" s="488"/>
      <c r="C221" s="77"/>
      <c r="D221" s="73"/>
      <c r="E221" s="73"/>
      <c r="F221" s="74"/>
      <c r="G221" s="75"/>
      <c r="H221" s="75"/>
      <c r="I221" s="76"/>
      <c r="J221" s="76"/>
      <c r="K221" s="74"/>
      <c r="L221" s="73"/>
      <c r="M221" s="73"/>
      <c r="N221" s="74"/>
      <c r="O221" s="73"/>
      <c r="P221" s="73"/>
      <c r="Q221" s="74"/>
    </row>
    <row r="222" spans="1:17" x14ac:dyDescent="0.25">
      <c r="A222" s="71"/>
      <c r="B222" s="488"/>
      <c r="C222" s="77"/>
      <c r="D222" s="73"/>
      <c r="E222" s="73"/>
      <c r="F222" s="74"/>
      <c r="G222" s="75"/>
      <c r="H222" s="75"/>
      <c r="I222" s="76"/>
      <c r="J222" s="76"/>
      <c r="K222" s="74"/>
      <c r="L222" s="73"/>
      <c r="M222" s="73"/>
      <c r="N222" s="74"/>
      <c r="O222" s="73"/>
      <c r="P222" s="73"/>
      <c r="Q222" s="74"/>
    </row>
    <row r="223" spans="1:17" x14ac:dyDescent="0.25">
      <c r="A223" s="71"/>
      <c r="B223" s="488"/>
      <c r="C223" s="77"/>
      <c r="D223" s="73"/>
      <c r="E223" s="73"/>
      <c r="F223" s="74"/>
      <c r="G223" s="75"/>
      <c r="H223" s="75"/>
      <c r="I223" s="76"/>
      <c r="J223" s="76"/>
      <c r="K223" s="74"/>
      <c r="L223" s="73"/>
      <c r="M223" s="73"/>
      <c r="N223" s="74"/>
      <c r="O223" s="73"/>
      <c r="P223" s="73"/>
      <c r="Q223" s="74"/>
    </row>
    <row r="224" spans="1:17" x14ac:dyDescent="0.25">
      <c r="A224" s="71"/>
      <c r="B224" s="488"/>
      <c r="C224" s="77"/>
      <c r="D224" s="73"/>
      <c r="E224" s="73"/>
      <c r="F224" s="74"/>
      <c r="G224" s="75"/>
      <c r="H224" s="75"/>
      <c r="I224" s="76"/>
      <c r="J224" s="76"/>
      <c r="K224" s="74"/>
      <c r="L224" s="73"/>
      <c r="M224" s="73"/>
      <c r="N224" s="74"/>
      <c r="O224" s="73"/>
      <c r="P224" s="73"/>
      <c r="Q224" s="74"/>
    </row>
    <row r="225" spans="1:17" x14ac:dyDescent="0.25">
      <c r="A225" s="71"/>
      <c r="B225" s="488"/>
      <c r="C225" s="77"/>
      <c r="D225" s="73"/>
      <c r="E225" s="73"/>
      <c r="F225" s="74"/>
      <c r="G225" s="75"/>
      <c r="H225" s="75"/>
      <c r="I225" s="76"/>
      <c r="J225" s="76"/>
      <c r="K225" s="74"/>
      <c r="L225" s="73"/>
      <c r="M225" s="73"/>
      <c r="N225" s="74"/>
      <c r="O225" s="73"/>
      <c r="P225" s="73"/>
      <c r="Q225" s="74"/>
    </row>
    <row r="226" spans="1:17" x14ac:dyDescent="0.25">
      <c r="A226" s="71"/>
      <c r="B226" s="488"/>
      <c r="C226" s="77"/>
      <c r="D226" s="73"/>
      <c r="E226" s="73"/>
      <c r="F226" s="74"/>
      <c r="G226" s="75"/>
      <c r="H226" s="75"/>
      <c r="I226" s="76"/>
      <c r="J226" s="76"/>
      <c r="K226" s="74"/>
      <c r="L226" s="73"/>
      <c r="M226" s="73"/>
      <c r="N226" s="74"/>
      <c r="O226" s="73"/>
      <c r="P226" s="73"/>
      <c r="Q226" s="74"/>
    </row>
    <row r="227" spans="1:17" x14ac:dyDescent="0.25">
      <c r="A227" s="71"/>
      <c r="B227" s="488"/>
      <c r="C227" s="77"/>
      <c r="D227" s="73"/>
      <c r="E227" s="73"/>
      <c r="F227" s="74"/>
      <c r="G227" s="75"/>
      <c r="H227" s="75"/>
      <c r="I227" s="76"/>
      <c r="J227" s="76"/>
      <c r="K227" s="74"/>
      <c r="L227" s="73"/>
      <c r="M227" s="73"/>
      <c r="N227" s="74"/>
      <c r="O227" s="73"/>
      <c r="P227" s="73"/>
      <c r="Q227" s="74"/>
    </row>
    <row r="228" spans="1:17" x14ac:dyDescent="0.25">
      <c r="A228" s="71"/>
      <c r="B228" s="488"/>
      <c r="C228" s="77"/>
      <c r="D228" s="73"/>
      <c r="E228" s="73"/>
      <c r="F228" s="74"/>
      <c r="G228" s="75"/>
      <c r="H228" s="75"/>
      <c r="I228" s="76"/>
      <c r="J228" s="76"/>
      <c r="K228" s="74"/>
      <c r="L228" s="73"/>
      <c r="M228" s="73"/>
      <c r="N228" s="74"/>
      <c r="O228" s="73"/>
      <c r="P228" s="73"/>
      <c r="Q228" s="74"/>
    </row>
    <row r="229" spans="1:17" x14ac:dyDescent="0.25">
      <c r="A229" s="71"/>
      <c r="B229" s="488"/>
      <c r="C229" s="77"/>
      <c r="D229" s="73"/>
      <c r="E229" s="73"/>
      <c r="F229" s="74"/>
      <c r="G229" s="75"/>
      <c r="H229" s="75"/>
      <c r="I229" s="76"/>
      <c r="J229" s="76"/>
      <c r="K229" s="74"/>
      <c r="L229" s="73"/>
      <c r="M229" s="73"/>
      <c r="N229" s="74"/>
      <c r="O229" s="73"/>
      <c r="P229" s="73"/>
      <c r="Q229" s="74"/>
    </row>
    <row r="230" spans="1:17" x14ac:dyDescent="0.25">
      <c r="A230" s="71"/>
      <c r="B230" s="488"/>
      <c r="C230" s="78"/>
      <c r="D230" s="73"/>
      <c r="E230" s="73"/>
      <c r="F230" s="74"/>
      <c r="G230" s="75"/>
      <c r="H230" s="75"/>
      <c r="I230" s="76"/>
      <c r="J230" s="76"/>
      <c r="K230" s="74"/>
      <c r="L230" s="73"/>
      <c r="M230" s="73"/>
      <c r="N230" s="74"/>
      <c r="O230" s="73"/>
      <c r="P230" s="73"/>
      <c r="Q230" s="74"/>
    </row>
    <row r="231" spans="1:17" x14ac:dyDescent="0.25">
      <c r="A231" s="71"/>
      <c r="B231" s="489"/>
      <c r="C231" s="77"/>
      <c r="D231" s="73"/>
      <c r="E231" s="73"/>
      <c r="F231" s="74"/>
      <c r="G231" s="75"/>
      <c r="H231" s="75"/>
      <c r="I231" s="76"/>
      <c r="J231" s="76"/>
      <c r="K231" s="74"/>
      <c r="L231" s="73"/>
      <c r="M231" s="73"/>
      <c r="N231" s="74"/>
      <c r="O231" s="73"/>
      <c r="P231" s="73"/>
      <c r="Q231" s="74"/>
    </row>
    <row r="232" spans="1:17" x14ac:dyDescent="0.25">
      <c r="A232" s="71"/>
      <c r="B232" s="489"/>
      <c r="C232" s="77"/>
      <c r="D232" s="73"/>
      <c r="E232" s="73"/>
      <c r="F232" s="74"/>
      <c r="G232" s="75"/>
      <c r="H232" s="75"/>
      <c r="I232" s="76"/>
      <c r="J232" s="76"/>
      <c r="K232" s="74"/>
      <c r="L232" s="73"/>
      <c r="M232" s="73"/>
      <c r="N232" s="74"/>
      <c r="O232" s="73"/>
      <c r="P232" s="73"/>
      <c r="Q232" s="74"/>
    </row>
    <row r="233" spans="1:17" x14ac:dyDescent="0.25">
      <c r="A233" s="71"/>
      <c r="B233" s="489"/>
      <c r="C233" s="77"/>
      <c r="D233" s="73"/>
      <c r="E233" s="73"/>
      <c r="F233" s="74"/>
      <c r="G233" s="75"/>
      <c r="H233" s="75"/>
      <c r="I233" s="76"/>
      <c r="J233" s="76"/>
      <c r="K233" s="74"/>
      <c r="L233" s="73"/>
      <c r="M233" s="73"/>
      <c r="N233" s="74"/>
      <c r="O233" s="73"/>
      <c r="P233" s="73"/>
      <c r="Q233" s="74"/>
    </row>
    <row r="234" spans="1:17" x14ac:dyDescent="0.25">
      <c r="A234" s="71"/>
      <c r="B234" s="489"/>
      <c r="C234" s="77"/>
      <c r="D234" s="73"/>
      <c r="E234" s="73"/>
      <c r="F234" s="74"/>
      <c r="G234" s="75"/>
      <c r="H234" s="75"/>
      <c r="I234" s="76"/>
      <c r="J234" s="76"/>
      <c r="K234" s="74"/>
      <c r="L234" s="73"/>
      <c r="M234" s="73"/>
      <c r="N234" s="74"/>
      <c r="O234" s="73"/>
      <c r="P234" s="73"/>
      <c r="Q234" s="74"/>
    </row>
    <row r="235" spans="1:17" x14ac:dyDescent="0.25">
      <c r="A235" s="71"/>
      <c r="B235" s="489"/>
      <c r="C235" s="77"/>
      <c r="D235" s="73"/>
      <c r="E235" s="73"/>
      <c r="F235" s="74"/>
      <c r="G235" s="75"/>
      <c r="H235" s="75"/>
      <c r="I235" s="76"/>
      <c r="J235" s="76"/>
      <c r="K235" s="74"/>
      <c r="L235" s="73"/>
      <c r="M235" s="73"/>
      <c r="N235" s="74"/>
      <c r="O235" s="73"/>
      <c r="P235" s="73"/>
      <c r="Q235" s="74"/>
    </row>
    <row r="236" spans="1:17" x14ac:dyDescent="0.25">
      <c r="A236" s="71"/>
      <c r="B236" s="489"/>
      <c r="C236" s="77"/>
      <c r="D236" s="73"/>
      <c r="E236" s="73"/>
      <c r="F236" s="74"/>
      <c r="G236" s="75"/>
      <c r="H236" s="75"/>
      <c r="I236" s="76"/>
      <c r="J236" s="76"/>
      <c r="K236" s="74"/>
      <c r="L236" s="73"/>
      <c r="M236" s="73"/>
      <c r="N236" s="74"/>
      <c r="O236" s="73"/>
      <c r="P236" s="73"/>
      <c r="Q236" s="74"/>
    </row>
    <row r="237" spans="1:17" x14ac:dyDescent="0.25">
      <c r="A237" s="71"/>
      <c r="B237" s="489"/>
      <c r="C237" s="77"/>
      <c r="D237" s="73"/>
      <c r="E237" s="73"/>
      <c r="F237" s="74"/>
      <c r="G237" s="75"/>
      <c r="H237" s="75"/>
      <c r="I237" s="76"/>
      <c r="J237" s="76"/>
      <c r="K237" s="74"/>
      <c r="L237" s="73"/>
      <c r="M237" s="73"/>
      <c r="N237" s="74"/>
      <c r="O237" s="73"/>
      <c r="P237" s="73"/>
      <c r="Q237" s="74"/>
    </row>
    <row r="238" spans="1:17" x14ac:dyDescent="0.25">
      <c r="A238" s="71"/>
      <c r="B238" s="489"/>
      <c r="C238" s="77"/>
      <c r="D238" s="73"/>
      <c r="E238" s="73"/>
      <c r="F238" s="74"/>
      <c r="G238" s="75"/>
      <c r="H238" s="75"/>
      <c r="I238" s="76"/>
      <c r="J238" s="76"/>
      <c r="K238" s="74"/>
      <c r="L238" s="73"/>
      <c r="M238" s="73"/>
      <c r="N238" s="74"/>
      <c r="O238" s="73"/>
      <c r="P238" s="73"/>
      <c r="Q238" s="74"/>
    </row>
    <row r="239" spans="1:17" x14ac:dyDescent="0.25">
      <c r="A239" s="71"/>
      <c r="B239" s="489"/>
      <c r="C239" s="77"/>
      <c r="D239" s="73"/>
      <c r="E239" s="73"/>
      <c r="F239" s="74"/>
      <c r="G239" s="75"/>
      <c r="H239" s="75"/>
      <c r="I239" s="76"/>
      <c r="J239" s="76"/>
      <c r="K239" s="74"/>
      <c r="L239" s="73"/>
      <c r="M239" s="73"/>
      <c r="N239" s="74"/>
      <c r="O239" s="73"/>
      <c r="P239" s="73"/>
      <c r="Q239" s="74"/>
    </row>
    <row r="240" spans="1:17" x14ac:dyDescent="0.25">
      <c r="A240" s="71"/>
      <c r="B240" s="489"/>
      <c r="C240" s="77"/>
      <c r="D240" s="73"/>
      <c r="E240" s="73"/>
      <c r="F240" s="74"/>
      <c r="G240" s="75"/>
      <c r="H240" s="75"/>
      <c r="I240" s="76"/>
      <c r="J240" s="76"/>
      <c r="K240" s="74"/>
      <c r="L240" s="73"/>
      <c r="M240" s="73"/>
      <c r="N240" s="74"/>
      <c r="O240" s="73"/>
      <c r="P240" s="73"/>
      <c r="Q240" s="74"/>
    </row>
    <row r="241" spans="1:17" x14ac:dyDescent="0.25">
      <c r="A241" s="71"/>
      <c r="B241" s="489"/>
      <c r="C241" s="77"/>
      <c r="D241" s="73"/>
      <c r="E241" s="73"/>
      <c r="F241" s="74"/>
      <c r="G241" s="75"/>
      <c r="H241" s="75"/>
      <c r="I241" s="76"/>
      <c r="J241" s="76"/>
      <c r="K241" s="74"/>
      <c r="L241" s="73"/>
      <c r="M241" s="73"/>
      <c r="N241" s="74"/>
      <c r="O241" s="73"/>
      <c r="P241" s="73"/>
      <c r="Q241" s="74"/>
    </row>
    <row r="242" spans="1:17" x14ac:dyDescent="0.25">
      <c r="A242" s="71"/>
      <c r="B242" s="489"/>
      <c r="C242" s="77"/>
      <c r="D242" s="73"/>
      <c r="E242" s="73"/>
      <c r="F242" s="74"/>
      <c r="G242" s="75"/>
      <c r="H242" s="75"/>
      <c r="I242" s="76"/>
      <c r="J242" s="76"/>
      <c r="K242" s="74"/>
      <c r="L242" s="73"/>
      <c r="M242" s="73"/>
      <c r="N242" s="74"/>
      <c r="O242" s="73"/>
      <c r="P242" s="73"/>
      <c r="Q242" s="74"/>
    </row>
    <row r="243" spans="1:17" x14ac:dyDescent="0.25">
      <c r="A243" s="71"/>
      <c r="B243" s="489"/>
      <c r="C243" s="77"/>
      <c r="D243" s="73"/>
      <c r="E243" s="73"/>
      <c r="F243" s="74"/>
      <c r="G243" s="75"/>
      <c r="H243" s="75"/>
      <c r="I243" s="76"/>
      <c r="J243" s="76"/>
      <c r="K243" s="74"/>
      <c r="L243" s="73"/>
      <c r="M243" s="73"/>
      <c r="N243" s="74"/>
      <c r="O243" s="73"/>
      <c r="P243" s="73"/>
      <c r="Q243" s="74"/>
    </row>
    <row r="244" spans="1:17" x14ac:dyDescent="0.25">
      <c r="A244" s="71"/>
      <c r="B244" s="489"/>
      <c r="C244" s="77"/>
      <c r="D244" s="73"/>
      <c r="E244" s="73"/>
      <c r="F244" s="74"/>
      <c r="G244" s="75"/>
      <c r="H244" s="75"/>
      <c r="I244" s="76"/>
      <c r="J244" s="76"/>
      <c r="K244" s="74"/>
      <c r="L244" s="73"/>
      <c r="M244" s="73"/>
      <c r="N244" s="74"/>
      <c r="O244" s="73"/>
      <c r="P244" s="73"/>
      <c r="Q244" s="74"/>
    </row>
    <row r="245" spans="1:17" x14ac:dyDescent="0.25">
      <c r="A245" s="71"/>
      <c r="B245" s="489"/>
      <c r="C245" s="79"/>
      <c r="D245" s="73"/>
      <c r="E245" s="73"/>
      <c r="F245" s="74"/>
      <c r="G245" s="75"/>
      <c r="H245" s="75"/>
      <c r="I245" s="76"/>
      <c r="J245" s="76"/>
      <c r="K245" s="74"/>
      <c r="L245" s="73"/>
      <c r="M245" s="73"/>
      <c r="N245" s="74"/>
      <c r="O245" s="73"/>
      <c r="P245" s="73"/>
      <c r="Q245" s="74"/>
    </row>
    <row r="246" spans="1:17" x14ac:dyDescent="0.25">
      <c r="A246" s="71"/>
      <c r="B246" s="489"/>
      <c r="C246" s="79"/>
      <c r="D246" s="73"/>
      <c r="E246" s="73"/>
      <c r="F246" s="74"/>
      <c r="G246" s="75"/>
      <c r="H246" s="75"/>
      <c r="I246" s="76"/>
      <c r="J246" s="76"/>
      <c r="K246" s="74"/>
      <c r="L246" s="73"/>
      <c r="M246" s="73"/>
      <c r="N246" s="74"/>
      <c r="O246" s="73"/>
      <c r="P246" s="73"/>
      <c r="Q246" s="74"/>
    </row>
    <row r="247" spans="1:17" x14ac:dyDescent="0.25">
      <c r="A247" s="71"/>
      <c r="B247" s="489"/>
      <c r="C247" s="79"/>
      <c r="D247" s="73"/>
      <c r="E247" s="73"/>
      <c r="F247" s="74"/>
      <c r="G247" s="75"/>
      <c r="H247" s="75"/>
      <c r="I247" s="76"/>
      <c r="J247" s="76"/>
      <c r="K247" s="74"/>
      <c r="L247" s="73"/>
      <c r="M247" s="73"/>
      <c r="N247" s="74"/>
      <c r="O247" s="73"/>
      <c r="P247" s="73"/>
      <c r="Q247" s="74"/>
    </row>
    <row r="248" spans="1:17" x14ac:dyDescent="0.25">
      <c r="A248" s="71"/>
      <c r="B248" s="489"/>
      <c r="C248" s="79"/>
      <c r="D248" s="73"/>
      <c r="E248" s="73"/>
      <c r="F248" s="74"/>
      <c r="G248" s="75"/>
      <c r="H248" s="75"/>
      <c r="I248" s="76"/>
      <c r="J248" s="76"/>
      <c r="K248" s="74"/>
      <c r="L248" s="73"/>
      <c r="M248" s="73"/>
      <c r="N248" s="74"/>
      <c r="O248" s="73"/>
      <c r="P248" s="73"/>
      <c r="Q248" s="74"/>
    </row>
    <row r="249" spans="1:17" x14ac:dyDescent="0.25">
      <c r="A249" s="71"/>
      <c r="B249" s="488"/>
      <c r="C249" s="77"/>
      <c r="D249" s="73"/>
      <c r="E249" s="73"/>
      <c r="F249" s="74"/>
      <c r="G249" s="75"/>
      <c r="H249" s="75"/>
      <c r="I249" s="76"/>
      <c r="J249" s="76"/>
      <c r="K249" s="74"/>
      <c r="L249" s="73"/>
      <c r="M249" s="73"/>
      <c r="N249" s="74"/>
      <c r="O249" s="73"/>
      <c r="P249" s="73"/>
      <c r="Q249" s="74"/>
    </row>
    <row r="250" spans="1:17" x14ac:dyDescent="0.25">
      <c r="A250" s="71"/>
      <c r="B250" s="488"/>
      <c r="C250" s="77"/>
      <c r="D250" s="73"/>
      <c r="E250" s="73"/>
      <c r="F250" s="74"/>
      <c r="G250" s="75"/>
      <c r="H250" s="75"/>
      <c r="I250" s="76"/>
      <c r="J250" s="76"/>
      <c r="K250" s="74"/>
      <c r="L250" s="73"/>
      <c r="M250" s="73"/>
      <c r="N250" s="74"/>
      <c r="O250" s="73"/>
      <c r="P250" s="73"/>
      <c r="Q250" s="74"/>
    </row>
    <row r="251" spans="1:17" x14ac:dyDescent="0.25">
      <c r="A251" s="71"/>
      <c r="B251" s="488"/>
      <c r="C251" s="77"/>
      <c r="D251" s="73"/>
      <c r="E251" s="73"/>
      <c r="F251" s="74"/>
      <c r="G251" s="75"/>
      <c r="H251" s="75"/>
      <c r="I251" s="76"/>
      <c r="J251" s="76"/>
      <c r="K251" s="74"/>
      <c r="L251" s="73"/>
      <c r="M251" s="73"/>
      <c r="N251" s="74"/>
      <c r="O251" s="73"/>
      <c r="P251" s="73"/>
      <c r="Q251" s="74"/>
    </row>
    <row r="252" spans="1:17" x14ac:dyDescent="0.25">
      <c r="A252" s="71"/>
      <c r="B252" s="488"/>
      <c r="C252" s="77"/>
      <c r="D252" s="73"/>
      <c r="E252" s="73"/>
      <c r="F252" s="74"/>
      <c r="G252" s="75"/>
      <c r="H252" s="75"/>
      <c r="I252" s="76"/>
      <c r="J252" s="76"/>
      <c r="K252" s="74"/>
      <c r="L252" s="73"/>
      <c r="M252" s="73"/>
      <c r="N252" s="74"/>
      <c r="O252" s="73"/>
      <c r="P252" s="73"/>
      <c r="Q252" s="74"/>
    </row>
    <row r="253" spans="1:17" x14ac:dyDescent="0.25">
      <c r="A253" s="71"/>
      <c r="B253" s="488"/>
      <c r="C253" s="77"/>
      <c r="D253" s="73"/>
      <c r="E253" s="73"/>
      <c r="F253" s="74"/>
      <c r="G253" s="75"/>
      <c r="H253" s="75"/>
      <c r="I253" s="76"/>
      <c r="J253" s="76"/>
      <c r="K253" s="74"/>
      <c r="L253" s="73"/>
      <c r="M253" s="73"/>
      <c r="N253" s="74"/>
      <c r="O253" s="73"/>
      <c r="P253" s="73"/>
      <c r="Q253" s="74"/>
    </row>
    <row r="254" spans="1:17" x14ac:dyDescent="0.25">
      <c r="A254" s="71"/>
      <c r="B254" s="488"/>
      <c r="C254" s="78"/>
      <c r="D254" s="80"/>
      <c r="E254" s="80"/>
      <c r="F254" s="81"/>
      <c r="G254" s="82"/>
      <c r="H254" s="82"/>
      <c r="I254" s="83"/>
      <c r="J254" s="83"/>
      <c r="K254" s="81"/>
      <c r="L254" s="84"/>
      <c r="M254" s="84"/>
      <c r="N254" s="81"/>
      <c r="O254" s="80"/>
      <c r="P254" s="80"/>
      <c r="Q254" s="81"/>
    </row>
    <row r="255" spans="1:17" x14ac:dyDescent="0.25">
      <c r="A255" s="71"/>
      <c r="B255" s="488"/>
      <c r="C255" s="78"/>
      <c r="D255" s="80"/>
      <c r="E255" s="80"/>
      <c r="F255" s="81"/>
      <c r="G255" s="82"/>
      <c r="H255" s="82"/>
      <c r="I255" s="83"/>
      <c r="J255" s="83"/>
      <c r="K255" s="81"/>
      <c r="L255" s="84"/>
      <c r="M255" s="84"/>
      <c r="N255" s="81"/>
      <c r="O255" s="80"/>
      <c r="P255" s="80"/>
      <c r="Q255" s="81"/>
    </row>
    <row r="256" spans="1:17" x14ac:dyDescent="0.25">
      <c r="A256" s="71"/>
      <c r="B256" s="488"/>
      <c r="C256" s="78"/>
      <c r="D256" s="80"/>
      <c r="E256" s="80"/>
      <c r="F256" s="81"/>
      <c r="G256" s="82"/>
      <c r="H256" s="82"/>
      <c r="I256" s="83"/>
      <c r="J256" s="83"/>
      <c r="K256" s="81"/>
      <c r="L256" s="84"/>
      <c r="M256" s="84"/>
      <c r="N256" s="81"/>
      <c r="O256" s="80"/>
      <c r="P256" s="80"/>
      <c r="Q256" s="81"/>
    </row>
    <row r="257" spans="1:17" x14ac:dyDescent="0.25">
      <c r="A257" s="71"/>
      <c r="B257" s="488"/>
      <c r="C257" s="78"/>
      <c r="D257" s="80"/>
      <c r="E257" s="80"/>
      <c r="F257" s="81"/>
      <c r="G257" s="82"/>
      <c r="H257" s="82"/>
      <c r="I257" s="83"/>
      <c r="J257" s="83"/>
      <c r="K257" s="81"/>
      <c r="L257" s="84"/>
      <c r="M257" s="84"/>
      <c r="N257" s="81"/>
      <c r="O257" s="80"/>
      <c r="P257" s="80"/>
      <c r="Q257" s="81"/>
    </row>
    <row r="258" spans="1:17" x14ac:dyDescent="0.25">
      <c r="A258" s="71"/>
      <c r="B258" s="488"/>
      <c r="C258" s="78"/>
      <c r="D258" s="80"/>
      <c r="E258" s="80"/>
      <c r="F258" s="81"/>
      <c r="G258" s="82"/>
      <c r="H258" s="82"/>
      <c r="I258" s="83"/>
      <c r="J258" s="83"/>
      <c r="K258" s="81"/>
      <c r="L258" s="84"/>
      <c r="M258" s="84"/>
      <c r="N258" s="81"/>
      <c r="O258" s="80"/>
      <c r="P258" s="80"/>
      <c r="Q258" s="81"/>
    </row>
    <row r="259" spans="1:17" x14ac:dyDescent="0.25">
      <c r="A259" s="71"/>
      <c r="B259" s="488"/>
      <c r="C259" s="78"/>
      <c r="D259" s="80"/>
      <c r="E259" s="80"/>
      <c r="F259" s="81"/>
      <c r="G259" s="82"/>
      <c r="H259" s="82"/>
      <c r="I259" s="83"/>
      <c r="J259" s="83"/>
      <c r="K259" s="81"/>
      <c r="L259" s="84"/>
      <c r="M259" s="84"/>
      <c r="N259" s="81"/>
      <c r="O259" s="80"/>
      <c r="P259" s="80"/>
      <c r="Q259" s="81"/>
    </row>
    <row r="260" spans="1:17" x14ac:dyDescent="0.25">
      <c r="A260" s="71"/>
      <c r="B260" s="488"/>
      <c r="C260" s="78"/>
      <c r="D260" s="80"/>
      <c r="E260" s="80"/>
      <c r="F260" s="81"/>
      <c r="G260" s="82"/>
      <c r="H260" s="82"/>
      <c r="I260" s="83"/>
      <c r="J260" s="83"/>
      <c r="K260" s="81"/>
      <c r="L260" s="84"/>
      <c r="M260" s="84"/>
      <c r="N260" s="81"/>
      <c r="O260" s="80"/>
      <c r="P260" s="80"/>
      <c r="Q260" s="81"/>
    </row>
    <row r="261" spans="1:17" x14ac:dyDescent="0.25">
      <c r="A261" s="71"/>
      <c r="B261" s="488"/>
      <c r="C261" s="78"/>
      <c r="D261" s="80"/>
      <c r="E261" s="80"/>
      <c r="F261" s="81"/>
      <c r="G261" s="82"/>
      <c r="H261" s="82"/>
      <c r="I261" s="83"/>
      <c r="J261" s="83"/>
      <c r="K261" s="81"/>
      <c r="L261" s="84"/>
      <c r="M261" s="84"/>
      <c r="N261" s="81"/>
      <c r="O261" s="80"/>
      <c r="P261" s="80"/>
      <c r="Q261" s="81"/>
    </row>
    <row r="262" spans="1:17" x14ac:dyDescent="0.25">
      <c r="A262" s="71"/>
      <c r="B262" s="488"/>
      <c r="C262" s="78"/>
      <c r="D262" s="80"/>
      <c r="E262" s="80"/>
      <c r="F262" s="81"/>
      <c r="G262" s="82"/>
      <c r="H262" s="82"/>
      <c r="I262" s="83"/>
      <c r="J262" s="83"/>
      <c r="K262" s="81"/>
      <c r="L262" s="84"/>
      <c r="M262" s="84"/>
      <c r="N262" s="81"/>
      <c r="O262" s="80"/>
      <c r="P262" s="80"/>
      <c r="Q262" s="81"/>
    </row>
    <row r="263" spans="1:17" x14ac:dyDescent="0.25">
      <c r="A263" s="71"/>
      <c r="B263" s="488"/>
      <c r="C263" s="78"/>
      <c r="D263" s="80"/>
      <c r="E263" s="80"/>
      <c r="F263" s="81"/>
      <c r="G263" s="82"/>
      <c r="H263" s="82"/>
      <c r="I263" s="83"/>
      <c r="J263" s="83"/>
      <c r="K263" s="81"/>
      <c r="L263" s="84"/>
      <c r="M263" s="84"/>
      <c r="N263" s="81"/>
      <c r="O263" s="80"/>
      <c r="P263" s="80"/>
      <c r="Q263" s="81"/>
    </row>
    <row r="264" spans="1:17" x14ac:dyDescent="0.25">
      <c r="A264" s="71"/>
      <c r="B264" s="488"/>
      <c r="C264" s="78"/>
      <c r="D264" s="80"/>
      <c r="E264" s="80"/>
      <c r="F264" s="81"/>
      <c r="G264" s="82"/>
      <c r="H264" s="82"/>
      <c r="I264" s="83"/>
      <c r="J264" s="83"/>
      <c r="K264" s="81"/>
      <c r="L264" s="84"/>
      <c r="M264" s="84"/>
      <c r="N264" s="81"/>
      <c r="O264" s="80"/>
      <c r="P264" s="80"/>
      <c r="Q264" s="81"/>
    </row>
    <row r="265" spans="1:17" x14ac:dyDescent="0.25">
      <c r="A265" s="71"/>
      <c r="B265" s="488"/>
      <c r="C265" s="78"/>
      <c r="D265" s="80"/>
      <c r="E265" s="80"/>
      <c r="F265" s="81"/>
      <c r="G265" s="82"/>
      <c r="H265" s="82"/>
      <c r="I265" s="83"/>
      <c r="J265" s="83"/>
      <c r="K265" s="81"/>
      <c r="L265" s="84"/>
      <c r="M265" s="84"/>
      <c r="N265" s="81"/>
      <c r="O265" s="80"/>
      <c r="P265" s="80"/>
      <c r="Q265" s="81"/>
    </row>
    <row r="266" spans="1:17" x14ac:dyDescent="0.25">
      <c r="A266" s="71"/>
      <c r="B266" s="488"/>
      <c r="C266" s="78"/>
      <c r="D266" s="80"/>
      <c r="E266" s="80"/>
      <c r="F266" s="81"/>
      <c r="G266" s="82"/>
      <c r="H266" s="82"/>
      <c r="I266" s="83"/>
      <c r="J266" s="83"/>
      <c r="K266" s="81"/>
      <c r="L266" s="84"/>
      <c r="M266" s="84"/>
      <c r="N266" s="81"/>
      <c r="O266" s="80"/>
      <c r="P266" s="80"/>
      <c r="Q266" s="81"/>
    </row>
    <row r="267" spans="1:17" x14ac:dyDescent="0.25">
      <c r="A267" s="71"/>
      <c r="B267" s="488"/>
      <c r="C267" s="78"/>
      <c r="D267" s="80"/>
      <c r="E267" s="80"/>
      <c r="F267" s="81"/>
      <c r="G267" s="82"/>
      <c r="H267" s="82"/>
      <c r="I267" s="83"/>
      <c r="J267" s="83"/>
      <c r="K267" s="81"/>
      <c r="L267" s="84"/>
      <c r="M267" s="84"/>
      <c r="N267" s="81"/>
      <c r="O267" s="80"/>
      <c r="P267" s="80"/>
      <c r="Q267" s="81"/>
    </row>
    <row r="268" spans="1:17" x14ac:dyDescent="0.25">
      <c r="A268" s="71"/>
      <c r="B268" s="488"/>
      <c r="C268" s="78"/>
      <c r="D268" s="80"/>
      <c r="E268" s="80"/>
      <c r="F268" s="81"/>
      <c r="G268" s="82"/>
      <c r="H268" s="82"/>
      <c r="I268" s="83"/>
      <c r="J268" s="83"/>
      <c r="K268" s="81"/>
      <c r="L268" s="84"/>
      <c r="M268" s="84"/>
      <c r="N268" s="81"/>
      <c r="O268" s="80"/>
      <c r="P268" s="80"/>
      <c r="Q268" s="81"/>
    </row>
    <row r="269" spans="1:17" x14ac:dyDescent="0.25">
      <c r="A269" s="71"/>
      <c r="B269" s="488"/>
      <c r="C269" s="78"/>
      <c r="D269" s="80"/>
      <c r="E269" s="80"/>
      <c r="F269" s="81"/>
      <c r="G269" s="82"/>
      <c r="H269" s="82"/>
      <c r="I269" s="83"/>
      <c r="J269" s="83"/>
      <c r="K269" s="81"/>
      <c r="L269" s="84"/>
      <c r="M269" s="84"/>
      <c r="N269" s="81"/>
      <c r="O269" s="80"/>
      <c r="P269" s="80"/>
      <c r="Q269" s="81"/>
    </row>
    <row r="270" spans="1:17" x14ac:dyDescent="0.25">
      <c r="A270" s="71"/>
      <c r="B270" s="488"/>
      <c r="C270" s="78"/>
      <c r="D270" s="80"/>
      <c r="E270" s="80"/>
      <c r="F270" s="81"/>
      <c r="G270" s="82"/>
      <c r="H270" s="82"/>
      <c r="I270" s="83"/>
      <c r="J270" s="83"/>
      <c r="K270" s="81"/>
      <c r="L270" s="84"/>
      <c r="M270" s="84"/>
      <c r="N270" s="81"/>
      <c r="O270" s="80"/>
      <c r="P270" s="80"/>
      <c r="Q270" s="81"/>
    </row>
    <row r="271" spans="1:17" x14ac:dyDescent="0.25">
      <c r="A271" s="71"/>
      <c r="B271" s="488"/>
      <c r="C271" s="78"/>
      <c r="D271" s="80"/>
      <c r="E271" s="80"/>
      <c r="F271" s="81"/>
      <c r="G271" s="82"/>
      <c r="H271" s="82"/>
      <c r="I271" s="83"/>
      <c r="J271" s="83"/>
      <c r="K271" s="81"/>
      <c r="L271" s="84"/>
      <c r="M271" s="84"/>
      <c r="N271" s="81"/>
      <c r="O271" s="80"/>
      <c r="P271" s="80"/>
      <c r="Q271" s="81"/>
    </row>
    <row r="272" spans="1:17" x14ac:dyDescent="0.25">
      <c r="A272" s="71"/>
      <c r="B272" s="488"/>
      <c r="C272" s="78"/>
      <c r="D272" s="80"/>
      <c r="E272" s="80"/>
      <c r="F272" s="81"/>
      <c r="G272" s="82"/>
      <c r="H272" s="82"/>
      <c r="I272" s="83"/>
      <c r="J272" s="83"/>
      <c r="K272" s="81"/>
      <c r="L272" s="84"/>
      <c r="M272" s="84"/>
      <c r="N272" s="81"/>
      <c r="O272" s="80"/>
      <c r="P272" s="80"/>
      <c r="Q272" s="81"/>
    </row>
    <row r="273" spans="1:17" x14ac:dyDescent="0.25">
      <c r="A273" s="71"/>
      <c r="B273" s="488"/>
      <c r="C273" s="78"/>
      <c r="D273" s="80"/>
      <c r="E273" s="80"/>
      <c r="F273" s="81"/>
      <c r="G273" s="82"/>
      <c r="H273" s="82"/>
      <c r="I273" s="83"/>
      <c r="J273" s="83"/>
      <c r="K273" s="81"/>
      <c r="L273" s="84"/>
      <c r="M273" s="84"/>
      <c r="N273" s="81"/>
      <c r="O273" s="80"/>
      <c r="P273" s="80"/>
      <c r="Q273" s="81"/>
    </row>
    <row r="274" spans="1:17" x14ac:dyDescent="0.25">
      <c r="A274" s="71"/>
      <c r="B274" s="488"/>
      <c r="C274" s="78"/>
      <c r="D274" s="80"/>
      <c r="E274" s="80"/>
      <c r="F274" s="81"/>
      <c r="G274" s="82"/>
      <c r="H274" s="82"/>
      <c r="I274" s="83"/>
      <c r="J274" s="83"/>
      <c r="K274" s="81"/>
      <c r="L274" s="84"/>
      <c r="M274" s="84"/>
      <c r="N274" s="81"/>
      <c r="O274" s="80"/>
      <c r="P274" s="80"/>
      <c r="Q274" s="81"/>
    </row>
    <row r="275" spans="1:17" x14ac:dyDescent="0.25">
      <c r="A275" s="71"/>
      <c r="B275" s="488"/>
      <c r="C275" s="78"/>
      <c r="D275" s="80"/>
      <c r="E275" s="80"/>
      <c r="F275" s="81"/>
      <c r="G275" s="82"/>
      <c r="H275" s="82"/>
      <c r="I275" s="83"/>
      <c r="J275" s="83"/>
      <c r="K275" s="81"/>
      <c r="L275" s="84"/>
      <c r="M275" s="84"/>
      <c r="N275" s="81"/>
      <c r="O275" s="80"/>
      <c r="P275" s="80"/>
      <c r="Q275" s="81"/>
    </row>
    <row r="276" spans="1:17" x14ac:dyDescent="0.25">
      <c r="A276" s="71"/>
      <c r="B276" s="488"/>
      <c r="C276" s="78"/>
      <c r="D276" s="80"/>
      <c r="E276" s="80"/>
      <c r="F276" s="81"/>
      <c r="G276" s="82"/>
      <c r="H276" s="82"/>
      <c r="I276" s="83"/>
      <c r="J276" s="83"/>
      <c r="K276" s="81"/>
      <c r="L276" s="84"/>
      <c r="M276" s="84"/>
      <c r="N276" s="81"/>
      <c r="O276" s="80"/>
      <c r="P276" s="80"/>
      <c r="Q276" s="81"/>
    </row>
    <row r="277" spans="1:17" x14ac:dyDescent="0.25">
      <c r="A277" s="71"/>
      <c r="B277" s="488"/>
      <c r="C277" s="78"/>
      <c r="D277" s="80"/>
      <c r="E277" s="80"/>
      <c r="F277" s="81"/>
      <c r="G277" s="82"/>
      <c r="H277" s="82"/>
      <c r="I277" s="83"/>
      <c r="J277" s="83"/>
      <c r="K277" s="81"/>
      <c r="L277" s="84"/>
      <c r="M277" s="84"/>
      <c r="N277" s="81"/>
      <c r="O277" s="80"/>
      <c r="P277" s="80"/>
      <c r="Q277" s="81"/>
    </row>
    <row r="278" spans="1:17" x14ac:dyDescent="0.25">
      <c r="A278" s="71"/>
      <c r="B278" s="488"/>
      <c r="C278" s="78"/>
      <c r="D278" s="80"/>
      <c r="E278" s="80"/>
      <c r="F278" s="81"/>
      <c r="G278" s="82"/>
      <c r="H278" s="82"/>
      <c r="I278" s="83"/>
      <c r="J278" s="83"/>
      <c r="K278" s="81"/>
      <c r="L278" s="84"/>
      <c r="M278" s="84"/>
      <c r="N278" s="81"/>
      <c r="O278" s="80"/>
      <c r="P278" s="80"/>
      <c r="Q278" s="81"/>
    </row>
    <row r="279" spans="1:17" x14ac:dyDescent="0.25">
      <c r="A279" s="71"/>
      <c r="B279" s="488"/>
      <c r="C279" s="78"/>
      <c r="D279" s="80"/>
      <c r="E279" s="80"/>
      <c r="F279" s="81"/>
      <c r="G279" s="82"/>
      <c r="H279" s="82"/>
      <c r="I279" s="83"/>
      <c r="J279" s="83"/>
      <c r="K279" s="81"/>
      <c r="L279" s="84"/>
      <c r="M279" s="84"/>
      <c r="N279" s="81"/>
      <c r="O279" s="80"/>
      <c r="P279" s="80"/>
      <c r="Q279" s="81"/>
    </row>
    <row r="280" spans="1:17" x14ac:dyDescent="0.25">
      <c r="A280" s="71"/>
      <c r="B280" s="488"/>
      <c r="C280" s="78"/>
      <c r="D280" s="80"/>
      <c r="E280" s="80"/>
      <c r="F280" s="81"/>
      <c r="G280" s="82"/>
      <c r="H280" s="82"/>
      <c r="I280" s="83"/>
      <c r="J280" s="83"/>
      <c r="K280" s="81"/>
      <c r="L280" s="84"/>
      <c r="M280" s="84"/>
      <c r="N280" s="81"/>
      <c r="O280" s="80"/>
      <c r="P280" s="80"/>
      <c r="Q280" s="81"/>
    </row>
    <row r="281" spans="1:17" x14ac:dyDescent="0.25">
      <c r="A281" s="71"/>
      <c r="B281" s="488"/>
      <c r="C281" s="78"/>
      <c r="D281" s="80"/>
      <c r="E281" s="80"/>
      <c r="F281" s="81"/>
      <c r="G281" s="82"/>
      <c r="H281" s="82"/>
      <c r="I281" s="83"/>
      <c r="J281" s="83"/>
      <c r="K281" s="81"/>
      <c r="L281" s="84"/>
      <c r="M281" s="84"/>
      <c r="N281" s="81"/>
      <c r="O281" s="80"/>
      <c r="P281" s="80"/>
      <c r="Q281" s="81"/>
    </row>
    <row r="282" spans="1:17" x14ac:dyDescent="0.25">
      <c r="A282" s="71"/>
      <c r="B282" s="488"/>
      <c r="C282" s="78"/>
      <c r="D282" s="80"/>
      <c r="E282" s="80"/>
      <c r="F282" s="81"/>
      <c r="G282" s="82"/>
      <c r="H282" s="82"/>
      <c r="I282" s="83"/>
      <c r="J282" s="83"/>
      <c r="K282" s="81"/>
      <c r="L282" s="84"/>
      <c r="M282" s="84"/>
      <c r="N282" s="81"/>
      <c r="O282" s="80"/>
      <c r="P282" s="80"/>
      <c r="Q282" s="81"/>
    </row>
    <row r="283" spans="1:17" x14ac:dyDescent="0.25">
      <c r="A283" s="71"/>
      <c r="B283" s="488"/>
      <c r="C283" s="78"/>
      <c r="D283" s="80"/>
      <c r="E283" s="80"/>
      <c r="F283" s="81"/>
      <c r="G283" s="82"/>
      <c r="H283" s="82"/>
      <c r="I283" s="83"/>
      <c r="J283" s="83"/>
      <c r="K283" s="81"/>
      <c r="L283" s="84"/>
      <c r="M283" s="84"/>
      <c r="N283" s="81"/>
      <c r="O283" s="80"/>
      <c r="P283" s="80"/>
      <c r="Q283" s="81"/>
    </row>
    <row r="284" spans="1:17" x14ac:dyDescent="0.25">
      <c r="A284" s="71"/>
      <c r="B284" s="488"/>
      <c r="C284" s="78"/>
      <c r="D284" s="80"/>
      <c r="E284" s="80"/>
      <c r="F284" s="81"/>
      <c r="G284" s="82"/>
      <c r="H284" s="82"/>
      <c r="I284" s="83"/>
      <c r="J284" s="83"/>
      <c r="K284" s="81"/>
      <c r="L284" s="84"/>
      <c r="M284" s="84"/>
      <c r="N284" s="81"/>
      <c r="O284" s="80"/>
      <c r="P284" s="80"/>
      <c r="Q284" s="81"/>
    </row>
    <row r="285" spans="1:17" x14ac:dyDescent="0.25">
      <c r="A285" s="71"/>
      <c r="B285" s="488"/>
      <c r="C285" s="78"/>
      <c r="D285" s="80"/>
      <c r="E285" s="80"/>
      <c r="F285" s="81"/>
      <c r="G285" s="82"/>
      <c r="H285" s="82"/>
      <c r="I285" s="83"/>
      <c r="J285" s="83"/>
      <c r="K285" s="81"/>
      <c r="L285" s="84"/>
      <c r="M285" s="84"/>
      <c r="N285" s="81"/>
      <c r="O285" s="80"/>
      <c r="P285" s="80"/>
      <c r="Q285" s="81"/>
    </row>
    <row r="286" spans="1:17" x14ac:dyDescent="0.25">
      <c r="A286" s="71"/>
      <c r="B286" s="488"/>
      <c r="C286" s="78"/>
      <c r="D286" s="80"/>
      <c r="E286" s="80"/>
      <c r="F286" s="81"/>
      <c r="G286" s="82"/>
      <c r="H286" s="82"/>
      <c r="I286" s="83"/>
      <c r="J286" s="83"/>
      <c r="K286" s="81"/>
      <c r="L286" s="84"/>
      <c r="M286" s="84"/>
      <c r="N286" s="81"/>
      <c r="O286" s="80"/>
      <c r="P286" s="80"/>
      <c r="Q286" s="81"/>
    </row>
    <row r="287" spans="1:17" x14ac:dyDescent="0.25">
      <c r="A287" s="71"/>
      <c r="B287" s="488"/>
      <c r="C287" s="78"/>
      <c r="D287" s="80"/>
      <c r="E287" s="80"/>
      <c r="F287" s="81"/>
      <c r="G287" s="82"/>
      <c r="H287" s="82"/>
      <c r="I287" s="83"/>
      <c r="J287" s="83"/>
      <c r="K287" s="81"/>
      <c r="L287" s="84"/>
      <c r="M287" s="84"/>
      <c r="N287" s="81"/>
      <c r="O287" s="80"/>
      <c r="P287" s="80"/>
      <c r="Q287" s="81"/>
    </row>
    <row r="288" spans="1:17" x14ac:dyDescent="0.25">
      <c r="A288" s="71"/>
      <c r="B288" s="488"/>
      <c r="C288" s="78"/>
      <c r="D288" s="80"/>
      <c r="E288" s="80"/>
      <c r="F288" s="81"/>
      <c r="G288" s="82"/>
      <c r="H288" s="82"/>
      <c r="I288" s="83"/>
      <c r="J288" s="83"/>
      <c r="K288" s="81"/>
      <c r="L288" s="84"/>
      <c r="M288" s="84"/>
      <c r="N288" s="81"/>
      <c r="O288" s="80"/>
      <c r="P288" s="80"/>
      <c r="Q288" s="81"/>
    </row>
    <row r="289" spans="1:17" x14ac:dyDescent="0.25">
      <c r="A289" s="71"/>
      <c r="B289" s="488"/>
      <c r="C289" s="78"/>
      <c r="D289" s="80"/>
      <c r="E289" s="80"/>
      <c r="F289" s="81"/>
      <c r="G289" s="82"/>
      <c r="H289" s="82"/>
      <c r="I289" s="83"/>
      <c r="J289" s="83"/>
      <c r="K289" s="81"/>
      <c r="L289" s="84"/>
      <c r="M289" s="84"/>
      <c r="N289" s="81"/>
      <c r="O289" s="80"/>
      <c r="P289" s="80"/>
      <c r="Q289" s="81"/>
    </row>
    <row r="290" spans="1:17" x14ac:dyDescent="0.25">
      <c r="A290" s="71"/>
      <c r="B290" s="488"/>
      <c r="C290" s="78"/>
      <c r="D290" s="80"/>
      <c r="E290" s="80"/>
      <c r="F290" s="81"/>
      <c r="G290" s="82"/>
      <c r="H290" s="82"/>
      <c r="I290" s="83"/>
      <c r="J290" s="83"/>
      <c r="K290" s="81"/>
      <c r="L290" s="84"/>
      <c r="M290" s="84"/>
      <c r="N290" s="81"/>
      <c r="O290" s="80"/>
      <c r="P290" s="80"/>
      <c r="Q290" s="81"/>
    </row>
    <row r="291" spans="1:17" x14ac:dyDescent="0.25">
      <c r="A291" s="71"/>
      <c r="B291" s="488"/>
      <c r="C291" s="78"/>
      <c r="D291" s="80"/>
      <c r="E291" s="80"/>
      <c r="F291" s="81"/>
      <c r="G291" s="82"/>
      <c r="H291" s="82"/>
      <c r="I291" s="83"/>
      <c r="J291" s="83"/>
      <c r="K291" s="81"/>
      <c r="L291" s="84"/>
      <c r="M291" s="84"/>
      <c r="N291" s="81"/>
      <c r="O291" s="80"/>
      <c r="P291" s="80"/>
      <c r="Q291" s="81"/>
    </row>
    <row r="292" spans="1:17" x14ac:dyDescent="0.25">
      <c r="A292" s="71"/>
      <c r="B292" s="488"/>
      <c r="C292" s="78"/>
      <c r="D292" s="80"/>
      <c r="E292" s="80"/>
      <c r="F292" s="81"/>
      <c r="G292" s="82"/>
      <c r="H292" s="82"/>
      <c r="I292" s="83"/>
      <c r="J292" s="83"/>
      <c r="K292" s="81"/>
      <c r="L292" s="84"/>
      <c r="M292" s="84"/>
      <c r="N292" s="81"/>
      <c r="O292" s="80"/>
      <c r="P292" s="80"/>
      <c r="Q292" s="81"/>
    </row>
    <row r="293" spans="1:17" x14ac:dyDescent="0.25">
      <c r="A293" s="71"/>
      <c r="B293" s="488"/>
      <c r="C293" s="78"/>
      <c r="D293" s="80"/>
      <c r="E293" s="80"/>
      <c r="F293" s="81"/>
      <c r="G293" s="82"/>
      <c r="H293" s="82"/>
      <c r="I293" s="83"/>
      <c r="J293" s="83"/>
      <c r="K293" s="81"/>
      <c r="L293" s="84"/>
      <c r="M293" s="84"/>
      <c r="N293" s="81"/>
      <c r="O293" s="80"/>
      <c r="P293" s="80"/>
      <c r="Q293" s="81"/>
    </row>
    <row r="294" spans="1:17" x14ac:dyDescent="0.25">
      <c r="A294" s="71"/>
      <c r="B294" s="488"/>
      <c r="C294" s="78"/>
      <c r="D294" s="80"/>
      <c r="E294" s="80"/>
      <c r="F294" s="81"/>
      <c r="G294" s="82"/>
      <c r="H294" s="82"/>
      <c r="I294" s="83"/>
      <c r="J294" s="83"/>
      <c r="K294" s="81"/>
      <c r="L294" s="84"/>
      <c r="M294" s="84"/>
      <c r="N294" s="81"/>
      <c r="O294" s="80"/>
      <c r="P294" s="80"/>
      <c r="Q294" s="81"/>
    </row>
    <row r="295" spans="1:17" x14ac:dyDescent="0.25">
      <c r="A295" s="71"/>
      <c r="B295" s="488"/>
      <c r="C295" s="78"/>
      <c r="D295" s="80"/>
      <c r="E295" s="80"/>
      <c r="F295" s="81"/>
      <c r="G295" s="82"/>
      <c r="H295" s="82"/>
      <c r="I295" s="83"/>
      <c r="J295" s="83"/>
      <c r="K295" s="81"/>
      <c r="L295" s="84"/>
      <c r="M295" s="84"/>
      <c r="N295" s="81"/>
      <c r="O295" s="80"/>
      <c r="P295" s="80"/>
      <c r="Q295" s="81"/>
    </row>
    <row r="296" spans="1:17" x14ac:dyDescent="0.25">
      <c r="A296" s="71"/>
      <c r="B296" s="488"/>
      <c r="C296" s="78"/>
      <c r="D296" s="80"/>
      <c r="E296" s="80"/>
      <c r="F296" s="81"/>
      <c r="G296" s="82"/>
      <c r="H296" s="82"/>
      <c r="I296" s="83"/>
      <c r="J296" s="83"/>
      <c r="K296" s="81"/>
      <c r="L296" s="84"/>
      <c r="M296" s="84"/>
      <c r="N296" s="81"/>
      <c r="O296" s="80"/>
      <c r="P296" s="80"/>
      <c r="Q296" s="81"/>
    </row>
    <row r="297" spans="1:17" x14ac:dyDescent="0.25">
      <c r="A297" s="71"/>
      <c r="B297" s="488"/>
      <c r="C297" s="78"/>
      <c r="D297" s="80"/>
      <c r="E297" s="80"/>
      <c r="F297" s="81"/>
      <c r="G297" s="82"/>
      <c r="H297" s="82"/>
      <c r="I297" s="83"/>
      <c r="J297" s="83"/>
      <c r="K297" s="81"/>
      <c r="L297" s="84"/>
      <c r="M297" s="84"/>
      <c r="N297" s="81"/>
      <c r="O297" s="80"/>
      <c r="P297" s="80"/>
      <c r="Q297" s="81"/>
    </row>
    <row r="298" spans="1:17" x14ac:dyDescent="0.25">
      <c r="A298" s="71"/>
      <c r="B298" s="488"/>
      <c r="C298" s="78"/>
      <c r="D298" s="80"/>
      <c r="E298" s="80"/>
      <c r="F298" s="81"/>
      <c r="G298" s="82"/>
      <c r="H298" s="82"/>
      <c r="I298" s="83"/>
      <c r="J298" s="83"/>
      <c r="K298" s="81"/>
      <c r="L298" s="84"/>
      <c r="M298" s="84"/>
      <c r="N298" s="81"/>
      <c r="O298" s="80"/>
      <c r="P298" s="80"/>
      <c r="Q298" s="81"/>
    </row>
    <row r="299" spans="1:17" x14ac:dyDescent="0.25">
      <c r="A299" s="71"/>
      <c r="B299" s="488"/>
      <c r="C299" s="78"/>
      <c r="D299" s="80"/>
      <c r="E299" s="80"/>
      <c r="F299" s="81"/>
      <c r="G299" s="82"/>
      <c r="H299" s="82"/>
      <c r="I299" s="83"/>
      <c r="J299" s="83"/>
      <c r="K299" s="81"/>
      <c r="L299" s="84"/>
      <c r="M299" s="84"/>
      <c r="N299" s="81"/>
      <c r="O299" s="80"/>
      <c r="P299" s="80"/>
      <c r="Q299" s="81"/>
    </row>
    <row r="300" spans="1:17" x14ac:dyDescent="0.25">
      <c r="A300" s="71"/>
      <c r="B300" s="488"/>
      <c r="C300" s="78"/>
      <c r="D300" s="80"/>
      <c r="E300" s="80"/>
      <c r="F300" s="81"/>
      <c r="G300" s="82"/>
      <c r="H300" s="82"/>
      <c r="I300" s="83"/>
      <c r="J300" s="83"/>
      <c r="K300" s="81"/>
      <c r="L300" s="84"/>
      <c r="M300" s="84"/>
      <c r="N300" s="81"/>
      <c r="O300" s="80"/>
      <c r="P300" s="80"/>
      <c r="Q300" s="81"/>
    </row>
    <row r="301" spans="1:17" x14ac:dyDescent="0.25">
      <c r="A301" s="71"/>
      <c r="B301" s="488"/>
      <c r="C301" s="78"/>
      <c r="D301" s="80"/>
      <c r="E301" s="80"/>
      <c r="F301" s="81"/>
      <c r="G301" s="82"/>
      <c r="H301" s="82"/>
      <c r="I301" s="83"/>
      <c r="J301" s="83"/>
      <c r="K301" s="81"/>
      <c r="L301" s="84"/>
      <c r="M301" s="84"/>
      <c r="N301" s="81"/>
      <c r="O301" s="80"/>
      <c r="P301" s="80"/>
      <c r="Q301" s="81"/>
    </row>
    <row r="302" spans="1:17" x14ac:dyDescent="0.25">
      <c r="A302" s="71"/>
      <c r="B302" s="488"/>
      <c r="C302" s="78"/>
      <c r="D302" s="80"/>
      <c r="E302" s="80"/>
      <c r="F302" s="81"/>
      <c r="G302" s="82"/>
      <c r="H302" s="82"/>
      <c r="I302" s="83"/>
      <c r="J302" s="83"/>
      <c r="K302" s="81"/>
      <c r="L302" s="84"/>
      <c r="M302" s="84"/>
      <c r="N302" s="81"/>
      <c r="O302" s="80"/>
      <c r="P302" s="80"/>
      <c r="Q302" s="81"/>
    </row>
    <row r="303" spans="1:17" x14ac:dyDescent="0.25">
      <c r="A303" s="71"/>
      <c r="B303" s="488"/>
      <c r="C303" s="78"/>
      <c r="D303" s="80"/>
      <c r="E303" s="80"/>
      <c r="F303" s="81"/>
      <c r="G303" s="82"/>
      <c r="H303" s="82"/>
      <c r="I303" s="83"/>
      <c r="J303" s="83"/>
      <c r="K303" s="81"/>
      <c r="L303" s="84"/>
      <c r="M303" s="84"/>
      <c r="N303" s="81"/>
      <c r="O303" s="80"/>
      <c r="P303" s="80"/>
      <c r="Q303" s="81"/>
    </row>
    <row r="304" spans="1:17" x14ac:dyDescent="0.25">
      <c r="A304" s="71"/>
      <c r="B304" s="488"/>
      <c r="C304" s="78"/>
      <c r="D304" s="80"/>
      <c r="E304" s="80"/>
      <c r="F304" s="81"/>
      <c r="G304" s="82"/>
      <c r="H304" s="82"/>
      <c r="I304" s="83"/>
      <c r="J304" s="83"/>
      <c r="K304" s="81"/>
      <c r="L304" s="84"/>
      <c r="M304" s="84"/>
      <c r="N304" s="81"/>
      <c r="O304" s="80"/>
      <c r="P304" s="80"/>
      <c r="Q304" s="81"/>
    </row>
    <row r="305" spans="1:17" x14ac:dyDescent="0.25">
      <c r="A305" s="71"/>
      <c r="B305" s="488"/>
      <c r="C305" s="78"/>
      <c r="D305" s="80"/>
      <c r="E305" s="80"/>
      <c r="F305" s="81"/>
      <c r="G305" s="82"/>
      <c r="H305" s="82"/>
      <c r="I305" s="83"/>
      <c r="J305" s="83"/>
      <c r="K305" s="81"/>
      <c r="L305" s="84"/>
      <c r="M305" s="84"/>
      <c r="N305" s="81"/>
      <c r="O305" s="80"/>
      <c r="P305" s="80"/>
      <c r="Q305" s="81"/>
    </row>
    <row r="306" spans="1:17" x14ac:dyDescent="0.25">
      <c r="A306" s="71"/>
      <c r="B306" s="488"/>
      <c r="C306" s="78"/>
      <c r="D306" s="80"/>
      <c r="E306" s="80"/>
      <c r="F306" s="81"/>
      <c r="G306" s="82"/>
      <c r="H306" s="82"/>
      <c r="I306" s="83"/>
      <c r="J306" s="83"/>
      <c r="K306" s="81"/>
      <c r="L306" s="84"/>
      <c r="M306" s="84"/>
      <c r="N306" s="81"/>
      <c r="O306" s="80"/>
      <c r="P306" s="80"/>
      <c r="Q306" s="81"/>
    </row>
    <row r="307" spans="1:17" x14ac:dyDescent="0.25">
      <c r="A307" s="71"/>
      <c r="B307" s="488"/>
      <c r="C307" s="78"/>
      <c r="D307" s="80"/>
      <c r="E307" s="80"/>
      <c r="F307" s="81"/>
      <c r="G307" s="82"/>
      <c r="H307" s="82"/>
      <c r="I307" s="83"/>
      <c r="J307" s="83"/>
      <c r="K307" s="81"/>
      <c r="L307" s="84"/>
      <c r="M307" s="84"/>
      <c r="N307" s="81"/>
      <c r="O307" s="80"/>
      <c r="P307" s="80"/>
      <c r="Q307" s="81"/>
    </row>
    <row r="308" spans="1:17" x14ac:dyDescent="0.25">
      <c r="A308" s="71"/>
      <c r="B308" s="488"/>
      <c r="C308" s="78"/>
      <c r="D308" s="80"/>
      <c r="E308" s="80"/>
      <c r="F308" s="81"/>
      <c r="G308" s="82"/>
      <c r="H308" s="82"/>
      <c r="I308" s="83"/>
      <c r="J308" s="83"/>
      <c r="K308" s="81"/>
      <c r="L308" s="84"/>
      <c r="M308" s="84"/>
      <c r="N308" s="81"/>
      <c r="O308" s="80"/>
      <c r="P308" s="80"/>
      <c r="Q308" s="81"/>
    </row>
    <row r="309" spans="1:17" x14ac:dyDescent="0.25">
      <c r="A309" s="71"/>
      <c r="B309" s="488"/>
      <c r="C309" s="78"/>
      <c r="D309" s="80"/>
      <c r="E309" s="80"/>
      <c r="F309" s="81"/>
      <c r="G309" s="82"/>
      <c r="H309" s="82"/>
      <c r="I309" s="83"/>
      <c r="J309" s="83"/>
      <c r="K309" s="81"/>
      <c r="L309" s="84"/>
      <c r="M309" s="84"/>
      <c r="N309" s="81"/>
      <c r="O309" s="80"/>
      <c r="P309" s="80"/>
      <c r="Q309" s="81"/>
    </row>
    <row r="310" spans="1:17" x14ac:dyDescent="0.25">
      <c r="A310" s="71"/>
      <c r="B310" s="488"/>
      <c r="C310" s="78"/>
      <c r="D310" s="80"/>
      <c r="E310" s="80"/>
      <c r="F310" s="81"/>
      <c r="G310" s="82"/>
      <c r="H310" s="82"/>
      <c r="I310" s="83"/>
      <c r="J310" s="83"/>
      <c r="K310" s="81"/>
      <c r="L310" s="84"/>
      <c r="M310" s="84"/>
      <c r="N310" s="81"/>
      <c r="O310" s="80"/>
      <c r="P310" s="80"/>
      <c r="Q310" s="81"/>
    </row>
    <row r="311" spans="1:17" x14ac:dyDescent="0.25">
      <c r="A311" s="71"/>
      <c r="B311" s="488"/>
      <c r="C311" s="78"/>
      <c r="D311" s="80"/>
      <c r="E311" s="80"/>
      <c r="F311" s="81"/>
      <c r="G311" s="82"/>
      <c r="H311" s="82"/>
      <c r="I311" s="83"/>
      <c r="J311" s="83"/>
      <c r="K311" s="81"/>
      <c r="L311" s="84"/>
      <c r="M311" s="84"/>
      <c r="N311" s="81"/>
      <c r="O311" s="80"/>
      <c r="P311" s="80"/>
      <c r="Q311" s="81"/>
    </row>
    <row r="312" spans="1:17" x14ac:dyDescent="0.25">
      <c r="A312" s="71"/>
      <c r="B312" s="488"/>
      <c r="C312" s="78"/>
      <c r="D312" s="80"/>
      <c r="E312" s="80"/>
      <c r="F312" s="81"/>
      <c r="G312" s="82"/>
      <c r="H312" s="82"/>
      <c r="I312" s="83"/>
      <c r="J312" s="83"/>
      <c r="K312" s="81"/>
      <c r="L312" s="84"/>
      <c r="M312" s="84"/>
      <c r="N312" s="81"/>
      <c r="O312" s="80"/>
      <c r="P312" s="80"/>
      <c r="Q312" s="81"/>
    </row>
    <row r="313" spans="1:17" x14ac:dyDescent="0.25">
      <c r="A313" s="71"/>
      <c r="B313" s="488"/>
      <c r="C313" s="78"/>
      <c r="D313" s="80"/>
      <c r="E313" s="80"/>
      <c r="F313" s="81"/>
      <c r="G313" s="82"/>
      <c r="H313" s="82"/>
      <c r="I313" s="83"/>
      <c r="J313" s="83"/>
      <c r="K313" s="81"/>
      <c r="L313" s="84"/>
      <c r="M313" s="84"/>
      <c r="N313" s="81"/>
      <c r="O313" s="80"/>
      <c r="P313" s="80"/>
      <c r="Q313" s="81"/>
    </row>
    <row r="314" spans="1:17" x14ac:dyDescent="0.25">
      <c r="A314" s="71"/>
      <c r="B314" s="488"/>
      <c r="C314" s="78"/>
      <c r="D314" s="80"/>
      <c r="E314" s="80"/>
      <c r="F314" s="81"/>
      <c r="G314" s="82"/>
      <c r="H314" s="82"/>
      <c r="I314" s="83"/>
      <c r="J314" s="83"/>
      <c r="K314" s="81"/>
      <c r="L314" s="84"/>
      <c r="M314" s="84"/>
      <c r="N314" s="81"/>
      <c r="O314" s="80"/>
      <c r="P314" s="80"/>
      <c r="Q314" s="81"/>
    </row>
    <row r="315" spans="1:17" x14ac:dyDescent="0.25">
      <c r="A315" s="71"/>
      <c r="B315" s="488"/>
      <c r="C315" s="78"/>
      <c r="D315" s="80"/>
      <c r="E315" s="80"/>
      <c r="F315" s="81"/>
      <c r="G315" s="82"/>
      <c r="H315" s="82"/>
      <c r="I315" s="83"/>
      <c r="J315" s="83"/>
      <c r="K315" s="81"/>
      <c r="L315" s="84"/>
      <c r="M315" s="84"/>
      <c r="N315" s="81"/>
      <c r="O315" s="80"/>
      <c r="P315" s="80"/>
      <c r="Q315" s="81"/>
    </row>
    <row r="316" spans="1:17" x14ac:dyDescent="0.25">
      <c r="A316" s="71"/>
      <c r="B316" s="488"/>
      <c r="C316" s="78"/>
      <c r="D316" s="80"/>
      <c r="E316" s="80"/>
      <c r="F316" s="81"/>
      <c r="G316" s="82"/>
      <c r="H316" s="82"/>
      <c r="I316" s="83"/>
      <c r="J316" s="83"/>
      <c r="K316" s="81"/>
      <c r="L316" s="84"/>
      <c r="M316" s="84"/>
      <c r="N316" s="81"/>
      <c r="O316" s="80"/>
      <c r="P316" s="80"/>
      <c r="Q316" s="81"/>
    </row>
    <row r="317" spans="1:17" x14ac:dyDescent="0.25">
      <c r="A317" s="71"/>
      <c r="B317" s="488"/>
      <c r="C317" s="78"/>
      <c r="D317" s="80"/>
      <c r="E317" s="80"/>
      <c r="F317" s="81"/>
      <c r="G317" s="82"/>
      <c r="H317" s="82"/>
      <c r="I317" s="83"/>
      <c r="J317" s="83"/>
      <c r="K317" s="81"/>
      <c r="L317" s="84"/>
      <c r="M317" s="84"/>
      <c r="N317" s="81"/>
      <c r="O317" s="80"/>
      <c r="P317" s="80"/>
      <c r="Q317" s="81"/>
    </row>
    <row r="318" spans="1:17" x14ac:dyDescent="0.25">
      <c r="A318" s="71"/>
      <c r="B318" s="488"/>
      <c r="C318" s="78"/>
      <c r="D318" s="80"/>
      <c r="E318" s="80"/>
      <c r="F318" s="81"/>
      <c r="G318" s="82"/>
      <c r="H318" s="82"/>
      <c r="I318" s="83"/>
      <c r="J318" s="83"/>
      <c r="K318" s="81"/>
      <c r="L318" s="84"/>
      <c r="M318" s="84"/>
      <c r="N318" s="81"/>
      <c r="O318" s="80"/>
      <c r="P318" s="80"/>
      <c r="Q318" s="81"/>
    </row>
    <row r="319" spans="1:17" x14ac:dyDescent="0.25">
      <c r="A319" s="71"/>
      <c r="B319" s="488"/>
      <c r="C319" s="78"/>
      <c r="D319" s="80"/>
      <c r="E319" s="80"/>
      <c r="F319" s="81"/>
      <c r="G319" s="82"/>
      <c r="H319" s="82"/>
      <c r="I319" s="83"/>
      <c r="J319" s="83"/>
      <c r="K319" s="81"/>
      <c r="L319" s="84"/>
      <c r="M319" s="84"/>
      <c r="N319" s="81"/>
      <c r="O319" s="80"/>
      <c r="P319" s="80"/>
      <c r="Q319" s="81"/>
    </row>
    <row r="320" spans="1:17" x14ac:dyDescent="0.25">
      <c r="A320" s="71"/>
      <c r="B320" s="488"/>
      <c r="C320" s="78"/>
      <c r="D320" s="80"/>
      <c r="E320" s="80"/>
      <c r="F320" s="81"/>
      <c r="G320" s="82"/>
      <c r="H320" s="82"/>
      <c r="I320" s="83"/>
      <c r="J320" s="83"/>
      <c r="K320" s="81"/>
      <c r="L320" s="84"/>
      <c r="M320" s="84"/>
      <c r="N320" s="81"/>
      <c r="O320" s="80"/>
      <c r="P320" s="80"/>
      <c r="Q320" s="81"/>
    </row>
    <row r="321" spans="1:17" x14ac:dyDescent="0.25">
      <c r="A321" s="71"/>
      <c r="B321" s="488"/>
      <c r="C321" s="78"/>
      <c r="D321" s="80"/>
      <c r="E321" s="80"/>
      <c r="F321" s="81"/>
      <c r="G321" s="82"/>
      <c r="H321" s="82"/>
      <c r="I321" s="83"/>
      <c r="J321" s="83"/>
      <c r="K321" s="81"/>
      <c r="L321" s="84"/>
      <c r="M321" s="84"/>
      <c r="N321" s="81"/>
      <c r="O321" s="80"/>
      <c r="P321" s="80"/>
      <c r="Q321" s="81"/>
    </row>
    <row r="322" spans="1:17" x14ac:dyDescent="0.25">
      <c r="A322" s="71"/>
      <c r="B322" s="488"/>
      <c r="C322" s="78"/>
      <c r="D322" s="80"/>
      <c r="E322" s="80"/>
      <c r="F322" s="81"/>
      <c r="G322" s="82"/>
      <c r="H322" s="82"/>
      <c r="I322" s="83"/>
      <c r="J322" s="83"/>
      <c r="K322" s="81"/>
      <c r="L322" s="84"/>
      <c r="M322" s="84"/>
      <c r="N322" s="81"/>
      <c r="O322" s="80"/>
      <c r="P322" s="80"/>
      <c r="Q322" s="81"/>
    </row>
    <row r="323" spans="1:17" x14ac:dyDescent="0.25">
      <c r="A323" s="71"/>
      <c r="B323" s="488"/>
      <c r="C323" s="78"/>
      <c r="D323" s="80"/>
      <c r="E323" s="80"/>
      <c r="F323" s="81"/>
      <c r="G323" s="82"/>
      <c r="H323" s="82"/>
      <c r="I323" s="83"/>
      <c r="J323" s="83"/>
      <c r="K323" s="81"/>
      <c r="L323" s="84"/>
      <c r="M323" s="84"/>
      <c r="N323" s="81"/>
      <c r="O323" s="80"/>
      <c r="P323" s="80"/>
      <c r="Q323" s="81"/>
    </row>
    <row r="324" spans="1:17" x14ac:dyDescent="0.25">
      <c r="A324" s="71"/>
      <c r="B324" s="488"/>
      <c r="C324" s="78"/>
      <c r="D324" s="80"/>
      <c r="E324" s="80"/>
      <c r="F324" s="81"/>
      <c r="G324" s="82"/>
      <c r="H324" s="82"/>
      <c r="I324" s="83"/>
      <c r="J324" s="83"/>
      <c r="K324" s="81"/>
      <c r="L324" s="84"/>
      <c r="M324" s="84"/>
      <c r="N324" s="81"/>
      <c r="O324" s="80"/>
      <c r="P324" s="80"/>
      <c r="Q324" s="81"/>
    </row>
    <row r="325" spans="1:17" x14ac:dyDescent="0.25">
      <c r="A325" s="71"/>
      <c r="B325" s="488"/>
      <c r="C325" s="78"/>
      <c r="D325" s="80"/>
      <c r="E325" s="80"/>
      <c r="F325" s="81"/>
      <c r="G325" s="82"/>
      <c r="H325" s="82"/>
      <c r="I325" s="83"/>
      <c r="J325" s="83"/>
      <c r="K325" s="81"/>
      <c r="L325" s="84"/>
      <c r="M325" s="84"/>
      <c r="N325" s="81"/>
      <c r="O325" s="80"/>
      <c r="P325" s="80"/>
      <c r="Q325" s="81"/>
    </row>
    <row r="326" spans="1:17" x14ac:dyDescent="0.25">
      <c r="A326" s="71"/>
      <c r="B326" s="71"/>
      <c r="C326" s="77"/>
      <c r="D326" s="71"/>
      <c r="E326" s="71"/>
      <c r="F326" s="85"/>
      <c r="G326" s="85"/>
      <c r="H326" s="85"/>
      <c r="I326" s="85"/>
      <c r="J326" s="85"/>
      <c r="K326" s="85"/>
      <c r="L326" s="71"/>
      <c r="M326" s="71"/>
      <c r="N326" s="85"/>
      <c r="O326" s="71"/>
      <c r="P326" s="71"/>
      <c r="Q326" s="85"/>
    </row>
    <row r="327" spans="1:17" x14ac:dyDescent="0.25">
      <c r="A327" s="71"/>
      <c r="B327" s="71"/>
      <c r="C327" s="77"/>
      <c r="D327" s="71"/>
      <c r="E327" s="71"/>
      <c r="F327" s="85"/>
      <c r="G327" s="85"/>
      <c r="H327" s="85"/>
      <c r="I327" s="85"/>
      <c r="J327" s="85"/>
      <c r="K327" s="85"/>
      <c r="L327" s="71"/>
      <c r="M327" s="71"/>
      <c r="N327" s="85"/>
      <c r="O327" s="71"/>
      <c r="P327" s="71"/>
      <c r="Q327" s="85"/>
    </row>
    <row r="328" spans="1:17" x14ac:dyDescent="0.25">
      <c r="A328" s="71"/>
      <c r="B328" s="71"/>
      <c r="C328" s="77"/>
      <c r="D328" s="71"/>
      <c r="E328" s="71"/>
      <c r="F328" s="85"/>
      <c r="G328" s="85"/>
      <c r="H328" s="85"/>
      <c r="I328" s="85"/>
      <c r="J328" s="85"/>
      <c r="K328" s="85"/>
      <c r="L328" s="71"/>
      <c r="M328" s="71"/>
      <c r="N328" s="85"/>
      <c r="O328" s="71"/>
      <c r="P328" s="71"/>
      <c r="Q328" s="85"/>
    </row>
    <row r="329" spans="1:17" x14ac:dyDescent="0.25">
      <c r="A329" s="71"/>
      <c r="B329" s="71"/>
      <c r="C329" s="77"/>
      <c r="D329" s="71"/>
      <c r="E329" s="71"/>
      <c r="F329" s="85"/>
      <c r="G329" s="85"/>
      <c r="H329" s="85"/>
      <c r="I329" s="85"/>
      <c r="J329" s="85"/>
      <c r="K329" s="85"/>
      <c r="L329" s="71"/>
      <c r="M329" s="71"/>
      <c r="N329" s="85"/>
      <c r="O329" s="71"/>
      <c r="P329" s="71"/>
      <c r="Q329" s="85"/>
    </row>
    <row r="330" spans="1:17" x14ac:dyDescent="0.25">
      <c r="A330" s="71"/>
      <c r="B330" s="71"/>
      <c r="C330" s="77"/>
      <c r="D330" s="71"/>
      <c r="E330" s="71"/>
      <c r="F330" s="85"/>
      <c r="G330" s="85"/>
      <c r="H330" s="85"/>
      <c r="I330" s="85"/>
      <c r="J330" s="85"/>
      <c r="K330" s="85"/>
      <c r="L330" s="71"/>
      <c r="M330" s="71"/>
      <c r="N330" s="85"/>
      <c r="O330" s="71"/>
      <c r="P330" s="71"/>
      <c r="Q330" s="85"/>
    </row>
    <row r="331" spans="1:17" x14ac:dyDescent="0.25">
      <c r="A331" s="71"/>
      <c r="B331" s="71"/>
      <c r="C331" s="77"/>
      <c r="D331" s="71"/>
      <c r="E331" s="71"/>
      <c r="F331" s="85"/>
      <c r="G331" s="85"/>
      <c r="H331" s="85"/>
      <c r="I331" s="85"/>
      <c r="J331" s="85"/>
      <c r="K331" s="85"/>
      <c r="L331" s="71"/>
      <c r="M331" s="71"/>
      <c r="N331" s="85"/>
      <c r="O331" s="71"/>
      <c r="P331" s="71"/>
      <c r="Q331" s="85"/>
    </row>
  </sheetData>
  <mergeCells count="58"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O73:Q73"/>
    <mergeCell ref="B76:B88"/>
    <mergeCell ref="B55:B56"/>
    <mergeCell ref="B57:B64"/>
    <mergeCell ref="B65:B68"/>
    <mergeCell ref="B70:Q70"/>
    <mergeCell ref="B71:Q71"/>
    <mergeCell ref="B72:Q72"/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</mergeCells>
  <conditionalFormatting sqref="C7">
    <cfRule type="cellIs" dxfId="155" priority="60" operator="lessThan">
      <formula>0</formula>
    </cfRule>
  </conditionalFormatting>
  <conditionalFormatting sqref="C25">
    <cfRule type="cellIs" dxfId="154" priority="58" operator="lessThan">
      <formula>0</formula>
    </cfRule>
  </conditionalFormatting>
  <conditionalFormatting sqref="C65">
    <cfRule type="cellIs" dxfId="153" priority="59" operator="lessThan">
      <formula>0</formula>
    </cfRule>
  </conditionalFormatting>
  <conditionalFormatting sqref="C75">
    <cfRule type="cellIs" dxfId="152" priority="57" operator="lessThan">
      <formula>0</formula>
    </cfRule>
  </conditionalFormatting>
  <conditionalFormatting sqref="C93">
    <cfRule type="cellIs" dxfId="151" priority="55" operator="lessThan">
      <formula>0</formula>
    </cfRule>
  </conditionalFormatting>
  <conditionalFormatting sqref="C133">
    <cfRule type="cellIs" dxfId="150" priority="56" operator="lessThan">
      <formula>0</formula>
    </cfRule>
  </conditionalFormatting>
  <conditionalFormatting sqref="C143">
    <cfRule type="cellIs" dxfId="149" priority="54" operator="lessThan">
      <formula>0</formula>
    </cfRule>
  </conditionalFormatting>
  <conditionalFormatting sqref="C161">
    <cfRule type="cellIs" dxfId="148" priority="52" operator="lessThan">
      <formula>0</formula>
    </cfRule>
  </conditionalFormatting>
  <conditionalFormatting sqref="C201">
    <cfRule type="cellIs" dxfId="147" priority="53" operator="lessThan">
      <formula>0</formula>
    </cfRule>
  </conditionalFormatting>
  <conditionalFormatting sqref="D20">
    <cfRule type="cellIs" dxfId="146" priority="14" operator="lessThan">
      <formula>0</formula>
    </cfRule>
  </conditionalFormatting>
  <conditionalFormatting sqref="D69 D137">
    <cfRule type="dataBar" priority="11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{923FF5B1-546E-4817-8347-1A10C0FC0A8B}</x14:id>
        </ext>
      </extLst>
    </cfRule>
  </conditionalFormatting>
  <conditionalFormatting sqref="D88">
    <cfRule type="cellIs" dxfId="145" priority="9" operator="lessThan">
      <formula>0</formula>
    </cfRule>
  </conditionalFormatting>
  <conditionalFormatting sqref="D156">
    <cfRule type="cellIs" dxfId="144" priority="4" operator="lessThan">
      <formula>0</formula>
    </cfRule>
  </conditionalFormatting>
  <conditionalFormatting sqref="D254">
    <cfRule type="cellIs" dxfId="143" priority="114" operator="lessThan">
      <formula>0</formula>
    </cfRule>
  </conditionalFormatting>
  <conditionalFormatting sqref="D254:D325">
    <cfRule type="dataBar" priority="110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{7054BEF4-4DA6-4969-83E0-DDC391514CB4}</x14:id>
        </ext>
      </extLst>
    </cfRule>
  </conditionalFormatting>
  <conditionalFormatting sqref="D7:Q69">
    <cfRule type="cellIs" dxfId="142" priority="11" operator="lessThan">
      <formula>0</formula>
    </cfRule>
  </conditionalFormatting>
  <conditionalFormatting sqref="D75:Q137">
    <cfRule type="cellIs" dxfId="141" priority="6" operator="lessThan">
      <formula>0</formula>
    </cfRule>
  </conditionalFormatting>
  <conditionalFormatting sqref="D143:Q325">
    <cfRule type="cellIs" dxfId="140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23FF5B1-546E-4817-8347-1A10C0FC0A8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7054BEF4-4DA6-4969-83E0-DDC391514CB4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30666-401A-4EA8-AA3D-0C5A267C0AD5}">
  <sheetPr>
    <tabColor rgb="FFC00000"/>
    <pageSetUpPr fitToPage="1"/>
  </sheetPr>
  <dimension ref="A1:T331"/>
  <sheetViews>
    <sheetView showGridLines="0" topLeftCell="B1" zoomScale="57" zoomScaleNormal="70" workbookViewId="0">
      <selection activeCell="B4" sqref="B4:Q4"/>
    </sheetView>
  </sheetViews>
  <sheetFormatPr defaultColWidth="9.1796875" defaultRowHeight="14.5" x14ac:dyDescent="0.25"/>
  <cols>
    <col min="1" max="1" width="9.1796875" style="33"/>
    <col min="2" max="2" width="21.7265625" style="33" customWidth="1"/>
    <col min="3" max="3" width="40.453125" style="32" customWidth="1"/>
    <col min="4" max="4" width="20.26953125" style="33" bestFit="1" customWidth="1"/>
    <col min="5" max="5" width="18.81640625" style="33" bestFit="1" customWidth="1"/>
    <col min="6" max="6" width="11.54296875" style="34" bestFit="1" customWidth="1"/>
    <col min="7" max="7" width="12.81640625" style="34" bestFit="1" customWidth="1"/>
    <col min="8" max="8" width="9.54296875" style="34" bestFit="1" customWidth="1"/>
    <col min="9" max="9" width="8.54296875" style="34" bestFit="1" customWidth="1"/>
    <col min="10" max="10" width="9.54296875" style="34" bestFit="1" customWidth="1"/>
    <col min="11" max="11" width="11.54296875" style="34" bestFit="1" customWidth="1"/>
    <col min="12" max="12" width="21.1796875" style="33" bestFit="1" customWidth="1"/>
    <col min="13" max="13" width="18.7265625" style="33" bestFit="1" customWidth="1"/>
    <col min="14" max="14" width="13.54296875" style="34" customWidth="1"/>
    <col min="15" max="15" width="20.26953125" style="33" bestFit="1" customWidth="1"/>
    <col min="16" max="16" width="18.81640625" style="33" bestFit="1" customWidth="1"/>
    <col min="17" max="17" width="11.54296875" style="34" bestFit="1" customWidth="1"/>
    <col min="18" max="16384" width="9.1796875" style="33"/>
  </cols>
  <sheetData>
    <row r="1" spans="1:17" x14ac:dyDescent="0.25">
      <c r="A1" s="32"/>
      <c r="B1" s="32"/>
    </row>
    <row r="2" spans="1:17" ht="23.5" x14ac:dyDescent="0.25">
      <c r="B2" s="497" t="s">
        <v>249</v>
      </c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</row>
    <row r="3" spans="1:17" x14ac:dyDescent="0.25">
      <c r="B3" s="496" t="s">
        <v>253</v>
      </c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</row>
    <row r="4" spans="1:17" ht="15" thickBot="1" x14ac:dyDescent="0.3">
      <c r="B4" s="496" t="str">
        <f>'HOME PAGE'!H5</f>
        <v>4 WEEKS ENDING 12-29-2024</v>
      </c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</row>
    <row r="5" spans="1:17" x14ac:dyDescent="0.25">
      <c r="D5" s="498" t="s">
        <v>266</v>
      </c>
      <c r="E5" s="499"/>
      <c r="F5" s="500"/>
      <c r="G5" s="501" t="s">
        <v>267</v>
      </c>
      <c r="H5" s="502"/>
      <c r="I5" s="498" t="s">
        <v>268</v>
      </c>
      <c r="J5" s="499"/>
      <c r="K5" s="500"/>
      <c r="L5" s="501" t="s">
        <v>269</v>
      </c>
      <c r="M5" s="499"/>
      <c r="N5" s="502"/>
      <c r="O5" s="498" t="s">
        <v>270</v>
      </c>
      <c r="P5" s="499"/>
      <c r="Q5" s="500"/>
    </row>
    <row r="6" spans="1:17" s="35" customFormat="1" ht="29.5" thickBot="1" x14ac:dyDescent="0.3">
      <c r="C6" s="36"/>
      <c r="D6" s="37" t="s">
        <v>271</v>
      </c>
      <c r="E6" s="38" t="s">
        <v>272</v>
      </c>
      <c r="F6" s="39" t="s">
        <v>273</v>
      </c>
      <c r="G6" s="40" t="s">
        <v>271</v>
      </c>
      <c r="H6" s="41" t="s">
        <v>272</v>
      </c>
      <c r="I6" s="42" t="s">
        <v>271</v>
      </c>
      <c r="J6" s="43" t="s">
        <v>272</v>
      </c>
      <c r="K6" s="39" t="s">
        <v>273</v>
      </c>
      <c r="L6" s="40" t="s">
        <v>271</v>
      </c>
      <c r="M6" s="43" t="s">
        <v>272</v>
      </c>
      <c r="N6" s="41" t="s">
        <v>273</v>
      </c>
      <c r="O6" s="42" t="s">
        <v>271</v>
      </c>
      <c r="P6" s="43" t="s">
        <v>272</v>
      </c>
      <c r="Q6" s="39" t="s">
        <v>273</v>
      </c>
    </row>
    <row r="7" spans="1:17" ht="15" thickBot="1" x14ac:dyDescent="0.3">
      <c r="C7" s="255" t="s">
        <v>281</v>
      </c>
      <c r="D7" s="260">
        <f>SubSegments!D81</f>
        <v>201478271.05874121</v>
      </c>
      <c r="E7" s="261">
        <f>SubSegments!E81</f>
        <v>2784772.2929919064</v>
      </c>
      <c r="F7" s="274">
        <f>SubSegments!F81</f>
        <v>1.40154172647341E-2</v>
      </c>
      <c r="G7" s="336">
        <f>SubSegments!G81</f>
        <v>99.999999999999943</v>
      </c>
      <c r="H7" s="371">
        <f>SubSegments!H81</f>
        <v>-2.8421709430404007E-14</v>
      </c>
      <c r="I7" s="327">
        <f>SubSegments!I81</f>
        <v>2.5130978775834669</v>
      </c>
      <c r="J7" s="336">
        <f>SubSegments!J81</f>
        <v>9.6691767956947672E-2</v>
      </c>
      <c r="K7" s="315">
        <f>SubSegments!K81</f>
        <v>4.001470099406941E-2</v>
      </c>
      <c r="L7" s="316">
        <f>SubSegments!L81</f>
        <v>506334615.37690896</v>
      </c>
      <c r="M7" s="273">
        <f>SubSegments!M81</f>
        <v>26210431.016283095</v>
      </c>
      <c r="N7" s="275">
        <f>SubSegments!N81</f>
        <v>5.4590940989958946E-2</v>
      </c>
      <c r="O7" s="303">
        <f>SubSegments!O81</f>
        <v>116237160.65171981</v>
      </c>
      <c r="P7" s="261">
        <f>SubSegments!P81</f>
        <v>2871325.4810698479</v>
      </c>
      <c r="Q7" s="275">
        <f>SubSegments!Q81</f>
        <v>2.5327961257001569E-2</v>
      </c>
    </row>
    <row r="8" spans="1:17" x14ac:dyDescent="0.25">
      <c r="B8" s="493" t="s">
        <v>278</v>
      </c>
      <c r="C8" s="49" t="s">
        <v>28</v>
      </c>
      <c r="D8" s="387">
        <f>SubSegments!D82</f>
        <v>601744.33221831138</v>
      </c>
      <c r="E8" s="388">
        <f>SubSegments!E82</f>
        <v>51403.451707502361</v>
      </c>
      <c r="F8" s="391">
        <f>SubSegments!F82</f>
        <v>9.340293176075036E-2</v>
      </c>
      <c r="G8" s="392">
        <f>SubSegments!G82</f>
        <v>0.29866462971725211</v>
      </c>
      <c r="H8" s="393">
        <f>SubSegments!H82</f>
        <v>2.1684817126787825E-2</v>
      </c>
      <c r="I8" s="394">
        <f>SubSegments!I82</f>
        <v>4.4463324465142211</v>
      </c>
      <c r="J8" s="392">
        <f>SubSegments!J82</f>
        <v>-0.14359174476406</v>
      </c>
      <c r="K8" s="395">
        <f>SubSegments!K82</f>
        <v>-3.128412121422644E-2</v>
      </c>
      <c r="L8" s="396">
        <f>SubSegments!L82</f>
        <v>2675555.3488483108</v>
      </c>
      <c r="M8" s="397">
        <f>SubSegments!M82</f>
        <v>149532.42794235842</v>
      </c>
      <c r="N8" s="398">
        <f>SubSegments!N82</f>
        <v>5.9196781907556471E-2</v>
      </c>
      <c r="O8" s="399">
        <f>SubSegments!O82</f>
        <v>664713.18353557587</v>
      </c>
      <c r="P8" s="388">
        <f>SubSegments!P82</f>
        <v>56624.68301153183</v>
      </c>
      <c r="Q8" s="398">
        <f>SubSegments!Q82</f>
        <v>9.3119147891685655E-2</v>
      </c>
    </row>
    <row r="9" spans="1:17" x14ac:dyDescent="0.25">
      <c r="B9" s="494"/>
      <c r="C9" s="49" t="s">
        <v>134</v>
      </c>
      <c r="D9" s="282">
        <f>SubSegments!D83</f>
        <v>11745970.458789373</v>
      </c>
      <c r="E9" s="283">
        <f>SubSegments!E83</f>
        <v>-212296.53130697273</v>
      </c>
      <c r="F9" s="320">
        <f>SubSegments!F83</f>
        <v>-1.7753118531539182E-2</v>
      </c>
      <c r="G9" s="338">
        <f>SubSegments!G83</f>
        <v>5.8298944084966937</v>
      </c>
      <c r="H9" s="373">
        <f>SubSegments!H83</f>
        <v>-0.18855464211597894</v>
      </c>
      <c r="I9" s="329">
        <f>SubSegments!I83</f>
        <v>2.6856826338816453</v>
      </c>
      <c r="J9" s="338">
        <f>SubSegments!J83</f>
        <v>2.6622903436005707E-2</v>
      </c>
      <c r="K9" s="345">
        <f>SubSegments!K83</f>
        <v>1.0012149456884858E-2</v>
      </c>
      <c r="L9" s="351">
        <f>SubSegments!L83</f>
        <v>31545948.879257441</v>
      </c>
      <c r="M9" s="363">
        <f>SubSegments!M83</f>
        <v>-251797.32002513856</v>
      </c>
      <c r="N9" s="357">
        <f>SubSegments!N83</f>
        <v>-7.9187159507179035E-3</v>
      </c>
      <c r="O9" s="286">
        <f>SubSegments!O83</f>
        <v>6327203.6967037916</v>
      </c>
      <c r="P9" s="283">
        <f>SubSegments!P83</f>
        <v>-57098.22045631893</v>
      </c>
      <c r="Q9" s="357">
        <f>SubSegments!Q83</f>
        <v>-8.9435338737422331E-3</v>
      </c>
    </row>
    <row r="10" spans="1:17" x14ac:dyDescent="0.25">
      <c r="B10" s="494"/>
      <c r="C10" s="49" t="s">
        <v>135</v>
      </c>
      <c r="D10" s="282">
        <f>SubSegments!D84</f>
        <v>208478.81732906707</v>
      </c>
      <c r="E10" s="283">
        <f>SubSegments!E84</f>
        <v>40981.247791606263</v>
      </c>
      <c r="F10" s="320">
        <f>SubSegments!F84</f>
        <v>0.24466771610343166</v>
      </c>
      <c r="G10" s="338">
        <f>SubSegments!G84</f>
        <v>0.10347459119712453</v>
      </c>
      <c r="H10" s="373">
        <f>SubSegments!H84</f>
        <v>1.9175119610017971E-2</v>
      </c>
      <c r="I10" s="329">
        <f>SubSegments!I84</f>
        <v>3.1798647051197055</v>
      </c>
      <c r="J10" s="338">
        <f>SubSegments!J84</f>
        <v>-0.11511589402340405</v>
      </c>
      <c r="K10" s="345">
        <f>SubSegments!K84</f>
        <v>-3.4936744105061202E-2</v>
      </c>
      <c r="L10" s="351">
        <f>SubSegments!L84</f>
        <v>662934.43298979884</v>
      </c>
      <c r="M10" s="363">
        <f>SubSegments!M84</f>
        <v>111033.1909602416</v>
      </c>
      <c r="N10" s="357">
        <f>SubSegments!N84</f>
        <v>0.20118307861009521</v>
      </c>
      <c r="O10" s="286">
        <f>SubSegments!O84</f>
        <v>115467.48970377445</v>
      </c>
      <c r="P10" s="283">
        <f>SubSegments!P84</f>
        <v>21844.296170473099</v>
      </c>
      <c r="Q10" s="357">
        <f>SubSegments!Q84</f>
        <v>0.23332141690619834</v>
      </c>
    </row>
    <row r="11" spans="1:17" x14ac:dyDescent="0.25">
      <c r="B11" s="494"/>
      <c r="C11" s="49" t="s">
        <v>136</v>
      </c>
      <c r="D11" s="282">
        <f>SubSegments!D85</f>
        <v>90120348.53379266</v>
      </c>
      <c r="E11" s="283">
        <f>SubSegments!E85</f>
        <v>-2107122.0994504243</v>
      </c>
      <c r="F11" s="320">
        <f>SubSegments!F85</f>
        <v>-2.2847011687328212E-2</v>
      </c>
      <c r="G11" s="338">
        <f>SubSegments!G85</f>
        <v>44.729562180686933</v>
      </c>
      <c r="H11" s="373">
        <f>SubSegments!H85</f>
        <v>-1.6873921767251829</v>
      </c>
      <c r="I11" s="329">
        <f>SubSegments!I85</f>
        <v>1.947943727345542</v>
      </c>
      <c r="J11" s="338">
        <f>SubSegments!J85</f>
        <v>2.6888956466249336E-2</v>
      </c>
      <c r="K11" s="345">
        <f>SubSegments!K85</f>
        <v>1.3996975450076261E-2</v>
      </c>
      <c r="L11" s="351">
        <f>SubSegments!L85</f>
        <v>175549367.63259542</v>
      </c>
      <c r="M11" s="363">
        <f>SubSegments!M85</f>
        <v>-1624654.8335260749</v>
      </c>
      <c r="N11" s="357">
        <f>SubSegments!N85</f>
        <v>-9.1698252989471686E-3</v>
      </c>
      <c r="O11" s="286">
        <f>SubSegments!O85</f>
        <v>40511614.128424406</v>
      </c>
      <c r="P11" s="283">
        <f>SubSegments!P85</f>
        <v>-933179.12376706302</v>
      </c>
      <c r="Q11" s="357">
        <f>SubSegments!Q85</f>
        <v>-2.2516196861899401E-2</v>
      </c>
    </row>
    <row r="12" spans="1:17" x14ac:dyDescent="0.25">
      <c r="B12" s="494"/>
      <c r="C12" s="49" t="s">
        <v>137</v>
      </c>
      <c r="D12" s="282">
        <f>SubSegments!D86</f>
        <v>13534541.523336228</v>
      </c>
      <c r="E12" s="283">
        <f>SubSegments!E86</f>
        <v>4087124.5911295619</v>
      </c>
      <c r="F12" s="320">
        <f>SubSegments!F86</f>
        <v>0.4326182088139216</v>
      </c>
      <c r="G12" s="338">
        <f>SubSegments!G86</f>
        <v>6.7176184569254165</v>
      </c>
      <c r="H12" s="373">
        <f>SubSegments!H86</f>
        <v>1.9628494328292918</v>
      </c>
      <c r="I12" s="329">
        <f>SubSegments!I86</f>
        <v>3.2824031895275727</v>
      </c>
      <c r="J12" s="338">
        <f>SubSegments!J86</f>
        <v>0.2464021085901642</v>
      </c>
      <c r="K12" s="345">
        <f>SubSegments!K86</f>
        <v>8.1160085922658512E-2</v>
      </c>
      <c r="L12" s="351">
        <f>SubSegments!L86</f>
        <v>44425822.264992207</v>
      </c>
      <c r="M12" s="363">
        <f>SubSegments!M86</f>
        <v>15743454.246746387</v>
      </c>
      <c r="N12" s="357">
        <f>SubSegments!N86</f>
        <v>0.54888962573562428</v>
      </c>
      <c r="O12" s="286">
        <f>SubSegments!O86</f>
        <v>8135375.8596631289</v>
      </c>
      <c r="P12" s="283">
        <f>SubSegments!P86</f>
        <v>2725922.7414878709</v>
      </c>
      <c r="Q12" s="357">
        <f>SubSegments!Q86</f>
        <v>0.50391835957114128</v>
      </c>
    </row>
    <row r="13" spans="1:17" x14ac:dyDescent="0.25">
      <c r="B13" s="494"/>
      <c r="C13" s="49" t="s">
        <v>138</v>
      </c>
      <c r="D13" s="282">
        <f>SubSegments!D87</f>
        <v>45122938.935112536</v>
      </c>
      <c r="E13" s="283">
        <f>SubSegments!E87</f>
        <v>-370184.86677252501</v>
      </c>
      <c r="F13" s="320">
        <f>SubSegments!F87</f>
        <v>-8.1371608681922603E-3</v>
      </c>
      <c r="G13" s="338">
        <f>SubSegments!G87</f>
        <v>22.3959331683747</v>
      </c>
      <c r="H13" s="373">
        <f>SubSegments!H87</f>
        <v>-0.50019784974149673</v>
      </c>
      <c r="I13" s="329">
        <f>SubSegments!I87</f>
        <v>1.8967144691851321</v>
      </c>
      <c r="J13" s="338">
        <f>SubSegments!J87</f>
        <v>8.4520237465347536E-2</v>
      </c>
      <c r="K13" s="345">
        <f>SubSegments!K87</f>
        <v>4.6639723262520964E-2</v>
      </c>
      <c r="L13" s="351">
        <f>SubSegments!L87</f>
        <v>85585331.170385107</v>
      </c>
      <c r="M13" s="363">
        <f>SubSegments!M87</f>
        <v>3142954.6336949617</v>
      </c>
      <c r="N13" s="357">
        <f>SubSegments!N87</f>
        <v>3.8123047463293605E-2</v>
      </c>
      <c r="O13" s="286">
        <f>SubSegments!O87</f>
        <v>23356969.590890288</v>
      </c>
      <c r="P13" s="283">
        <f>SubSegments!P87</f>
        <v>-134848.66365436465</v>
      </c>
      <c r="Q13" s="357">
        <f>SubSegments!Q87</f>
        <v>-5.7402395248089084E-3</v>
      </c>
    </row>
    <row r="14" spans="1:17" x14ac:dyDescent="0.25">
      <c r="B14" s="494"/>
      <c r="C14" s="49" t="s">
        <v>139</v>
      </c>
      <c r="D14" s="282">
        <f>SubSegments!D88</f>
        <v>3890245.4803485563</v>
      </c>
      <c r="E14" s="283">
        <f>SubSegments!E88</f>
        <v>-146196.36086470541</v>
      </c>
      <c r="F14" s="320">
        <f>SubSegments!F88</f>
        <v>-3.6219117385019012E-2</v>
      </c>
      <c r="G14" s="338">
        <f>SubSegments!G88</f>
        <v>1.9308511334278566</v>
      </c>
      <c r="H14" s="373">
        <f>SubSegments!H88</f>
        <v>-0.10064051893468151</v>
      </c>
      <c r="I14" s="329">
        <f>SubSegments!I88</f>
        <v>3.2938371089603162</v>
      </c>
      <c r="J14" s="338">
        <f>SubSegments!J88</f>
        <v>0.10318968688820274</v>
      </c>
      <c r="K14" s="345">
        <f>SubSegments!K88</f>
        <v>3.2341300444029601E-2</v>
      </c>
      <c r="L14" s="351">
        <f>SubSegments!L88</f>
        <v>12813834.92613722</v>
      </c>
      <c r="M14" s="363">
        <f>SubSegments!M88</f>
        <v>-65027.828873902559</v>
      </c>
      <c r="N14" s="357">
        <f>SubSegments!N88</f>
        <v>-5.0491902981573775E-3</v>
      </c>
      <c r="O14" s="286">
        <f>SubSegments!O88</f>
        <v>2756839.7905170918</v>
      </c>
      <c r="P14" s="283">
        <f>SubSegments!P88</f>
        <v>-80507.387609004974</v>
      </c>
      <c r="Q14" s="357">
        <f>SubSegments!Q88</f>
        <v>-2.8374175789857143E-2</v>
      </c>
    </row>
    <row r="15" spans="1:17" x14ac:dyDescent="0.25">
      <c r="B15" s="494"/>
      <c r="C15" s="49" t="s">
        <v>140</v>
      </c>
      <c r="D15" s="282">
        <f>SubSegments!D89</f>
        <v>88436.304182045234</v>
      </c>
      <c r="E15" s="283">
        <f>SubSegments!E89</f>
        <v>-19328.198081049079</v>
      </c>
      <c r="F15" s="320">
        <f>SubSegments!F89</f>
        <v>-0.17935588876809883</v>
      </c>
      <c r="G15" s="338">
        <f>SubSegments!G89</f>
        <v>4.3893718025931186E-2</v>
      </c>
      <c r="H15" s="373">
        <f>SubSegments!H89</f>
        <v>-1.0342833714568275E-2</v>
      </c>
      <c r="I15" s="329">
        <f>SubSegments!I89</f>
        <v>12.462038558086721</v>
      </c>
      <c r="J15" s="338">
        <f>SubSegments!J89</f>
        <v>9.9324755109298835E-2</v>
      </c>
      <c r="K15" s="345">
        <f>SubSegments!K89</f>
        <v>8.0342194029742534E-3</v>
      </c>
      <c r="L15" s="351">
        <f>SubSegments!L89</f>
        <v>1102096.6326513337</v>
      </c>
      <c r="M15" s="363">
        <f>SubSegments!M89</f>
        <v>-230165.06694761408</v>
      </c>
      <c r="N15" s="357">
        <f>SubSegments!N89</f>
        <v>-0.17276265392670292</v>
      </c>
      <c r="O15" s="286">
        <f>SubSegments!O89</f>
        <v>230783.11861300468</v>
      </c>
      <c r="P15" s="283">
        <f>SubSegments!P89</f>
        <v>-50376.090398907661</v>
      </c>
      <c r="Q15" s="357">
        <f>SubSegments!Q89</f>
        <v>-0.17917282729577352</v>
      </c>
    </row>
    <row r="16" spans="1:17" x14ac:dyDescent="0.25">
      <c r="B16" s="494"/>
      <c r="C16" s="49" t="s">
        <v>141</v>
      </c>
      <c r="D16" s="282">
        <f>SubSegments!D90</f>
        <v>397634.55342518113</v>
      </c>
      <c r="E16" s="283">
        <f>SubSegments!E90</f>
        <v>12392.212967006606</v>
      </c>
      <c r="F16" s="320">
        <f>SubSegments!F90</f>
        <v>3.2167318245103486E-2</v>
      </c>
      <c r="G16" s="338">
        <f>SubSegments!G90</f>
        <v>0.1973585296993392</v>
      </c>
      <c r="H16" s="373">
        <f>SubSegments!H90</f>
        <v>3.4707865918720826E-3</v>
      </c>
      <c r="I16" s="329">
        <f>SubSegments!I90</f>
        <v>4.4282888508639235</v>
      </c>
      <c r="J16" s="338">
        <f>SubSegments!J90</f>
        <v>-0.23113745716915091</v>
      </c>
      <c r="K16" s="345">
        <f>SubSegments!K90</f>
        <v>-4.9606419736837312E-2</v>
      </c>
      <c r="L16" s="351">
        <f>SubSegments!L90</f>
        <v>1760840.6596509849</v>
      </c>
      <c r="M16" s="363">
        <f>SubSegments!M90</f>
        <v>-34167.636448067846</v>
      </c>
      <c r="N16" s="357">
        <f>SubSegments!N90</f>
        <v>-1.9034806982408729E-2</v>
      </c>
      <c r="O16" s="286">
        <f>SubSegments!O90</f>
        <v>414708.32081019878</v>
      </c>
      <c r="P16" s="283">
        <f>SubSegments!P90</f>
        <v>13331.515636595723</v>
      </c>
      <c r="Q16" s="357">
        <f>SubSegments!Q90</f>
        <v>3.3214464475169632E-2</v>
      </c>
    </row>
    <row r="17" spans="2:17" x14ac:dyDescent="0.25">
      <c r="B17" s="494"/>
      <c r="C17" s="49" t="s">
        <v>142</v>
      </c>
      <c r="D17" s="282">
        <f>SubSegments!D91</f>
        <v>8034850.2798472233</v>
      </c>
      <c r="E17" s="283">
        <f>SubSegments!E91</f>
        <v>183935.7722790055</v>
      </c>
      <c r="F17" s="320">
        <f>SubSegments!F91</f>
        <v>2.3428579193123668E-2</v>
      </c>
      <c r="G17" s="338">
        <f>SubSegments!G91</f>
        <v>3.9879487934977611</v>
      </c>
      <c r="H17" s="373">
        <f>SubSegments!H91</f>
        <v>3.6679850962258342E-2</v>
      </c>
      <c r="I17" s="329">
        <f>SubSegments!I91</f>
        <v>6.0652640230752581</v>
      </c>
      <c r="J17" s="338">
        <f>SubSegments!J91</f>
        <v>-0.26611798752935112</v>
      </c>
      <c r="K17" s="345">
        <f>SubSegments!K91</f>
        <v>-4.2031579690440829E-2</v>
      </c>
      <c r="L17" s="351">
        <f>SubSegments!L91</f>
        <v>48733488.333153531</v>
      </c>
      <c r="M17" s="363">
        <f>SubSegments!M91</f>
        <v>-973650.54685863107</v>
      </c>
      <c r="N17" s="357">
        <f>SubSegments!N91</f>
        <v>-1.9587740690706856E-2</v>
      </c>
      <c r="O17" s="286">
        <f>SubSegments!O91</f>
        <v>13246628.924554229</v>
      </c>
      <c r="P17" s="283">
        <f>SubSegments!P91</f>
        <v>17774.295353734866</v>
      </c>
      <c r="Q17" s="357">
        <f>SubSegments!Q91</f>
        <v>1.3436004742618508E-3</v>
      </c>
    </row>
    <row r="18" spans="2:17" ht="15" thickBot="1" x14ac:dyDescent="0.3">
      <c r="B18" s="494"/>
      <c r="C18" s="385" t="s">
        <v>143</v>
      </c>
      <c r="D18" s="389">
        <f>SubSegments!D92</f>
        <v>27651215.064263791</v>
      </c>
      <c r="E18" s="390">
        <f>SubSegments!E92</f>
        <v>1182196.2974965647</v>
      </c>
      <c r="F18" s="400">
        <f>SubSegments!F92</f>
        <v>4.466339715550216E-2</v>
      </c>
      <c r="G18" s="401">
        <f>SubSegments!G92</f>
        <v>13.724167335246804</v>
      </c>
      <c r="H18" s="402">
        <f>SubSegments!H92</f>
        <v>0.40263495940747163</v>
      </c>
      <c r="I18" s="403">
        <f>SubSegments!I92</f>
        <v>3.6600077072164727</v>
      </c>
      <c r="J18" s="401">
        <f>SubSegments!J92</f>
        <v>0.21309204515272606</v>
      </c>
      <c r="K18" s="404">
        <f>SubSegments!K92</f>
        <v>6.1821078913530197E-2</v>
      </c>
      <c r="L18" s="405">
        <f>SubSegments!L92</f>
        <v>101203660.24910571</v>
      </c>
      <c r="M18" s="406">
        <f>SubSegments!M92</f>
        <v>9967184.9024765193</v>
      </c>
      <c r="N18" s="407">
        <f>SubSegments!N92</f>
        <v>0.10924561546912899</v>
      </c>
      <c r="O18" s="408">
        <f>SubSegments!O92</f>
        <v>20425286.925566554</v>
      </c>
      <c r="P18" s="390">
        <f>SubSegments!P92</f>
        <v>1240267.8125575297</v>
      </c>
      <c r="Q18" s="407">
        <f>SubSegments!Q92</f>
        <v>6.4647723583268465E-2</v>
      </c>
    </row>
    <row r="19" spans="2:17" s="257" customFormat="1" x14ac:dyDescent="0.25">
      <c r="B19" s="494"/>
      <c r="C19" s="386" t="s">
        <v>282</v>
      </c>
      <c r="D19" s="435">
        <f>'RFG vs SS'!E28</f>
        <v>89075355.448909074</v>
      </c>
      <c r="E19" s="409">
        <f>'RFG vs SS'!F28</f>
        <v>-1999484.8905838728</v>
      </c>
      <c r="F19" s="414">
        <f>'RFG vs SS'!G28</f>
        <v>-2.1954305746027563E-2</v>
      </c>
      <c r="G19" s="415">
        <f>'RFG vs SS'!H28</f>
        <v>44.210899260168375</v>
      </c>
      <c r="H19" s="416">
        <f>'RFG vs SS'!I28</f>
        <v>-1.6259504129384936</v>
      </c>
      <c r="I19" s="417">
        <f>'RFG vs SS'!J28</f>
        <v>1.9267206639400478</v>
      </c>
      <c r="J19" s="415">
        <f>'RFG vs SS'!K28</f>
        <v>2.8163303303867071E-2</v>
      </c>
      <c r="K19" s="418">
        <f>'RFG vs SS'!L28</f>
        <v>1.4834054470932567E-2</v>
      </c>
      <c r="L19" s="419">
        <f>'RFG vs SS'!M28</f>
        <v>171623327.99121785</v>
      </c>
      <c r="M19" s="420">
        <f>'RFG vs SS'!N28</f>
        <v>-1287480.5040914416</v>
      </c>
      <c r="N19" s="421">
        <f>'RFG vs SS'!O28</f>
        <v>-7.4459226424030533E-3</v>
      </c>
      <c r="O19" s="422">
        <f>'RFG vs SS'!P28</f>
        <v>39598850.543838739</v>
      </c>
      <c r="P19" s="423">
        <f>'RFG vs SS'!Q28</f>
        <v>-801199.78087590635</v>
      </c>
      <c r="Q19" s="421">
        <f>'RFG vs SS'!R28</f>
        <v>-1.9831653040931339E-2</v>
      </c>
    </row>
    <row r="20" spans="2:17" s="257" customFormat="1" ht="15" thickBot="1" x14ac:dyDescent="0.3">
      <c r="B20" s="495"/>
      <c r="C20" s="258" t="s">
        <v>283</v>
      </c>
      <c r="D20" s="434">
        <f>'RFG vs SS'!E29</f>
        <v>1044993.0848835942</v>
      </c>
      <c r="E20" s="410">
        <f>'RFG vs SS'!F29</f>
        <v>-107637.20886656456</v>
      </c>
      <c r="F20" s="424">
        <f>'RFG vs SS'!G29</f>
        <v>-9.3383983962767272E-2</v>
      </c>
      <c r="G20" s="425">
        <f>'RFG vs SS'!H29</f>
        <v>0.51866292051857299</v>
      </c>
      <c r="H20" s="426">
        <f>'RFG vs SS'!I29</f>
        <v>-6.144176378670374E-2</v>
      </c>
      <c r="I20" s="427">
        <f>'RFG vs SS'!J29</f>
        <v>3.7570005947119798</v>
      </c>
      <c r="J20" s="425">
        <f>'RFG vs SS'!K29</f>
        <v>5.8317683176241086E-2</v>
      </c>
      <c r="K20" s="428">
        <f>'RFG vs SS'!L29</f>
        <v>1.5767148623191077E-2</v>
      </c>
      <c r="L20" s="429">
        <f>'RFG vs SS'!M29</f>
        <v>3926039.6413775696</v>
      </c>
      <c r="M20" s="430">
        <f>'RFG vs SS'!N29</f>
        <v>-337174.32943456108</v>
      </c>
      <c r="N20" s="431">
        <f>'RFG vs SS'!O29</f>
        <v>-7.9089234493742819E-2</v>
      </c>
      <c r="O20" s="432">
        <f>'RFG vs SS'!P29</f>
        <v>912763.58458566666</v>
      </c>
      <c r="P20" s="433">
        <f>'RFG vs SS'!Q29</f>
        <v>-131979.34289115143</v>
      </c>
      <c r="Q20" s="431">
        <f>'RFG vs SS'!R29</f>
        <v>-0.12632709867670289</v>
      </c>
    </row>
    <row r="21" spans="2:17" x14ac:dyDescent="0.25">
      <c r="B21" s="486" t="s">
        <v>274</v>
      </c>
      <c r="C21" s="44" t="s">
        <v>33</v>
      </c>
      <c r="D21" s="259">
        <f>'Fat Content'!D33</f>
        <v>2461298.3663143516</v>
      </c>
      <c r="E21" s="63">
        <f>'Fat Content'!E33</f>
        <v>401671.24115022994</v>
      </c>
      <c r="F21" s="324">
        <f>'Fat Content'!F33</f>
        <v>0.19502133966031485</v>
      </c>
      <c r="G21" s="342">
        <f>'Fat Content'!G33</f>
        <v>1.2216197574957135</v>
      </c>
      <c r="H21" s="377">
        <f>'Fat Content'!H33</f>
        <v>0.18503469660636407</v>
      </c>
      <c r="I21" s="333">
        <f>'Fat Content'!I33</f>
        <v>3.5545251896530283</v>
      </c>
      <c r="J21" s="342">
        <f>'Fat Content'!J33</f>
        <v>2.4981108484559478E-2</v>
      </c>
      <c r="K21" s="310">
        <f>'Fat Content'!K33</f>
        <v>7.0777153961169362E-3</v>
      </c>
      <c r="L21" s="311">
        <f>'Fat Content'!L33</f>
        <v>8748747.0423162095</v>
      </c>
      <c r="M21" s="312">
        <f>'Fat Content'!M33</f>
        <v>1479202.3132791547</v>
      </c>
      <c r="N21" s="313">
        <f>'Fat Content'!N33</f>
        <v>0.20347936059471694</v>
      </c>
      <c r="O21" s="62">
        <f>'Fat Content'!O33</f>
        <v>1384341.2598407269</v>
      </c>
      <c r="P21" s="63">
        <f>'Fat Content'!P33</f>
        <v>197694.59916055202</v>
      </c>
      <c r="Q21" s="313">
        <f>'Fat Content'!Q33</f>
        <v>0.16659938102150418</v>
      </c>
    </row>
    <row r="22" spans="2:17" x14ac:dyDescent="0.25">
      <c r="B22" s="487"/>
      <c r="C22" s="49" t="s">
        <v>162</v>
      </c>
      <c r="D22" s="58">
        <f>'Fat Content'!D34</f>
        <v>7737917.3140846323</v>
      </c>
      <c r="E22" s="278">
        <f>'Fat Content'!E34</f>
        <v>-602321.69299300108</v>
      </c>
      <c r="F22" s="280">
        <f>'Fat Content'!F34</f>
        <v>-7.2218756858390173E-2</v>
      </c>
      <c r="G22" s="334">
        <f>'Fat Content'!G34</f>
        <v>3.8405716276117099</v>
      </c>
      <c r="H22" s="369">
        <f>'Fat Content'!H34</f>
        <v>-0.35696833161483621</v>
      </c>
      <c r="I22" s="325">
        <f>'Fat Content'!I34</f>
        <v>1.9058826424320721</v>
      </c>
      <c r="J22" s="334">
        <f>'Fat Content'!J34</f>
        <v>-6.8951846758333879E-3</v>
      </c>
      <c r="K22" s="291">
        <f>'Fat Content'!K34</f>
        <v>-3.6048016544915806E-3</v>
      </c>
      <c r="L22" s="295">
        <f>'Fat Content'!L34</f>
        <v>14747562.297488501</v>
      </c>
      <c r="M22" s="281">
        <f>'Fat Content'!M34</f>
        <v>-1205461.948030049</v>
      </c>
      <c r="N22" s="270">
        <f>'Fat Content'!N34</f>
        <v>-7.5563224218673258E-2</v>
      </c>
      <c r="O22" s="285">
        <f>'Fat Content'!O34</f>
        <v>4228537.8135112524</v>
      </c>
      <c r="P22" s="278">
        <f>'Fat Content'!P34</f>
        <v>-397865.84004799556</v>
      </c>
      <c r="Q22" s="270">
        <f>'Fat Content'!Q34</f>
        <v>-8.5998946447723809E-2</v>
      </c>
    </row>
    <row r="23" spans="2:17" x14ac:dyDescent="0.25">
      <c r="B23" s="487"/>
      <c r="C23" s="49" t="s">
        <v>163</v>
      </c>
      <c r="D23" s="58">
        <f>'Fat Content'!D35</f>
        <v>22659.572409033775</v>
      </c>
      <c r="E23" s="278">
        <f>'Fat Content'!E35</f>
        <v>22657.94680249691</v>
      </c>
      <c r="F23" s="280">
        <f>'Fat Content'!F35</f>
        <v>13938.149416026428</v>
      </c>
      <c r="G23" s="334">
        <f>'Fat Content'!G35</f>
        <v>1.1246658158202749E-2</v>
      </c>
      <c r="H23" s="369">
        <f>'Fat Content'!H35</f>
        <v>1.1245840010378606E-2</v>
      </c>
      <c r="I23" s="325">
        <f>'Fat Content'!I35</f>
        <v>3.5686508424922123</v>
      </c>
      <c r="J23" s="334">
        <f>'Fat Content'!J35</f>
        <v>-0.94465534081949309</v>
      </c>
      <c r="K23" s="291">
        <f>'Fat Content'!K35</f>
        <v>-0.20930451036369491</v>
      </c>
      <c r="L23" s="295">
        <f>'Fat Content'!L35</f>
        <v>80864.102168011668</v>
      </c>
      <c r="M23" s="281">
        <f>'Fat Content'!M35</f>
        <v>80856.765307977199</v>
      </c>
      <c r="N23" s="270">
        <f>'Fat Content'!N35</f>
        <v>11020.622572618631</v>
      </c>
      <c r="O23" s="285">
        <f>'Fat Content'!O35</f>
        <v>22659.572409033775</v>
      </c>
      <c r="P23" s="278">
        <f>'Fat Content'!P35</f>
        <v>22656.321195960045</v>
      </c>
      <c r="Q23" s="270">
        <f>'Fat Content'!Q35</f>
        <v>6968.5747080132141</v>
      </c>
    </row>
    <row r="24" spans="2:17" ht="15" thickBot="1" x14ac:dyDescent="0.3">
      <c r="B24" s="490"/>
      <c r="C24" s="52" t="s">
        <v>164</v>
      </c>
      <c r="D24" s="297">
        <f>'Fat Content'!D36</f>
        <v>191256395.8059333</v>
      </c>
      <c r="E24" s="298">
        <f>'Fat Content'!E36</f>
        <v>2962764.7980322838</v>
      </c>
      <c r="F24" s="318">
        <f>'Fat Content'!F36</f>
        <v>1.5734811539684861E-2</v>
      </c>
      <c r="G24" s="335">
        <f>'Fat Content'!G36</f>
        <v>94.926561956734403</v>
      </c>
      <c r="H24" s="370">
        <f>'Fat Content'!H36</f>
        <v>0.16068779499815378</v>
      </c>
      <c r="I24" s="326">
        <f>'Fat Content'!I36</f>
        <v>2.52413750609829</v>
      </c>
      <c r="J24" s="335">
        <f>'Fat Content'!J36</f>
        <v>9.7599733134329014E-2</v>
      </c>
      <c r="K24" s="343">
        <f>'Fat Content'!K36</f>
        <v>4.0221806650515543E-2</v>
      </c>
      <c r="L24" s="349">
        <f>'Fat Content'!L36</f>
        <v>482757441.93493593</v>
      </c>
      <c r="M24" s="361">
        <f>'Fat Content'!M36</f>
        <v>25855833.885725975</v>
      </c>
      <c r="N24" s="355">
        <f>'Fat Content'!N36</f>
        <v>5.6589500737631915E-2</v>
      </c>
      <c r="O24" s="299">
        <f>'Fat Content'!O36</f>
        <v>110601622.0059588</v>
      </c>
      <c r="P24" s="298">
        <f>'Fat Content'!P36</f>
        <v>3048840.4007613361</v>
      </c>
      <c r="Q24" s="355">
        <f>'Fat Content'!Q36</f>
        <v>2.8347387722178648E-2</v>
      </c>
    </row>
    <row r="25" spans="2:17" ht="15" thickBot="1" x14ac:dyDescent="0.3">
      <c r="B25" s="486" t="s">
        <v>284</v>
      </c>
      <c r="C25" s="255" t="s">
        <v>284</v>
      </c>
      <c r="D25" s="260">
        <f>Flavors!D123</f>
        <v>105721551.8908858</v>
      </c>
      <c r="E25" s="261">
        <f>Flavors!E123</f>
        <v>2330103.2289278209</v>
      </c>
      <c r="F25" s="274">
        <f>Flavors!F123</f>
        <v>2.2536711295594439E-2</v>
      </c>
      <c r="G25" s="336">
        <f>Flavors!G123</f>
        <v>52.472929877417165</v>
      </c>
      <c r="H25" s="371">
        <f>Flavors!H123</f>
        <v>0.43728235789173908</v>
      </c>
      <c r="I25" s="327">
        <f>Flavors!I123</f>
        <v>2.1974791491172168</v>
      </c>
      <c r="J25" s="336">
        <f>Flavors!J123</f>
        <v>9.7076056842284153E-2</v>
      </c>
      <c r="K25" s="315">
        <f>Flavors!K123</f>
        <v>4.6217822283408337E-2</v>
      </c>
      <c r="L25" s="316">
        <f>Flavors!L123</f>
        <v>232320905.89253539</v>
      </c>
      <c r="M25" s="273">
        <f>Flavors!M123</f>
        <v>15157187.408173919</v>
      </c>
      <c r="N25" s="275">
        <f>Flavors!N123</f>
        <v>6.9796131296515018E-2</v>
      </c>
      <c r="O25" s="303">
        <f>Flavors!O123</f>
        <v>50861002.445377707</v>
      </c>
      <c r="P25" s="261">
        <f>Flavors!P123</f>
        <v>2271635.1725076884</v>
      </c>
      <c r="Q25" s="275">
        <f>Flavors!Q123</f>
        <v>4.6751692808645835E-2</v>
      </c>
    </row>
    <row r="26" spans="2:17" x14ac:dyDescent="0.25">
      <c r="B26" s="487"/>
      <c r="C26" s="379" t="s">
        <v>33</v>
      </c>
      <c r="D26" s="300">
        <f>Flavors!D124</f>
        <v>7814943.1783975167</v>
      </c>
      <c r="E26" s="301">
        <f>Flavors!E124</f>
        <v>594892.32842660509</v>
      </c>
      <c r="F26" s="319">
        <f>Flavors!F124</f>
        <v>8.2394479040130558E-2</v>
      </c>
      <c r="G26" s="337">
        <f>Flavors!G124</f>
        <v>3.8788019856091873</v>
      </c>
      <c r="H26" s="372">
        <f>Flavors!H124</f>
        <v>0.24503898137369262</v>
      </c>
      <c r="I26" s="328">
        <f>Flavors!I124</f>
        <v>2.4564527118857398</v>
      </c>
      <c r="J26" s="337">
        <f>Flavors!J124</f>
        <v>0.21084535542689142</v>
      </c>
      <c r="K26" s="344">
        <f>Flavors!K124</f>
        <v>9.3892351581613312E-2</v>
      </c>
      <c r="L26" s="350">
        <f>Flavors!L124</f>
        <v>19197038.363807544</v>
      </c>
      <c r="M26" s="362">
        <f>Flavors!M124</f>
        <v>2983639.0611059032</v>
      </c>
      <c r="N26" s="356">
        <f>Flavors!N124</f>
        <v>0.18402304201616371</v>
      </c>
      <c r="O26" s="302">
        <f>Flavors!O124</f>
        <v>4493360.835213542</v>
      </c>
      <c r="P26" s="301">
        <f>Flavors!P124</f>
        <v>513486.87843269249</v>
      </c>
      <c r="Q26" s="356">
        <f>Flavors!Q124</f>
        <v>0.12902088960828051</v>
      </c>
    </row>
    <row r="27" spans="2:17" x14ac:dyDescent="0.25">
      <c r="B27" s="487"/>
      <c r="C27" s="49" t="s">
        <v>145</v>
      </c>
      <c r="D27" s="282">
        <f>Flavors!D125</f>
        <v>1162398.9106878056</v>
      </c>
      <c r="E27" s="283">
        <f>Flavors!E125</f>
        <v>302490.04615343036</v>
      </c>
      <c r="F27" s="320">
        <f>Flavors!F125</f>
        <v>0.35176988937917641</v>
      </c>
      <c r="G27" s="338">
        <f>Flavors!G125</f>
        <v>0.57693512286935722</v>
      </c>
      <c r="H27" s="373">
        <f>Flavors!H125</f>
        <v>0.14415354225600835</v>
      </c>
      <c r="I27" s="329">
        <f>Flavors!I125</f>
        <v>2.0050115087157083</v>
      </c>
      <c r="J27" s="338">
        <f>Flavors!J125</f>
        <v>-0.20790340757858461</v>
      </c>
      <c r="K27" s="345">
        <f>Flavors!K125</f>
        <v>-9.3950023133621371E-2</v>
      </c>
      <c r="L27" s="351">
        <f>Flavors!L125</f>
        <v>2330623.1936476529</v>
      </c>
      <c r="M27" s="363">
        <f>Flavors!M125</f>
        <v>427718.04066584539</v>
      </c>
      <c r="N27" s="357">
        <f>Flavors!N125</f>
        <v>0.22477107700066989</v>
      </c>
      <c r="O27" s="286">
        <f>Flavors!O125</f>
        <v>591261.54813504219</v>
      </c>
      <c r="P27" s="283">
        <f>Flavors!P125</f>
        <v>137428.47395796108</v>
      </c>
      <c r="Q27" s="357">
        <f>Flavors!Q125</f>
        <v>0.30281722901565755</v>
      </c>
    </row>
    <row r="28" spans="2:17" x14ac:dyDescent="0.25">
      <c r="B28" s="487"/>
      <c r="C28" s="49" t="s">
        <v>146</v>
      </c>
      <c r="D28" s="282">
        <f>Flavors!D126</f>
        <v>11659204.565813895</v>
      </c>
      <c r="E28" s="283">
        <f>Flavors!E126</f>
        <v>861568.81302309409</v>
      </c>
      <c r="F28" s="320">
        <f>Flavors!F126</f>
        <v>7.9792357581650181E-2</v>
      </c>
      <c r="G28" s="338">
        <f>Flavors!G126</f>
        <v>5.7868297680669682</v>
      </c>
      <c r="H28" s="373">
        <f>Flavors!H126</f>
        <v>0.35251217848104943</v>
      </c>
      <c r="I28" s="329">
        <f>Flavors!I126</f>
        <v>2.3841766210781197</v>
      </c>
      <c r="J28" s="338">
        <f>Flavors!J126</f>
        <v>0.11870625124274836</v>
      </c>
      <c r="K28" s="345">
        <f>Flavors!K126</f>
        <v>5.2398059503808291E-2</v>
      </c>
      <c r="L28" s="351">
        <f>Flavors!L126</f>
        <v>27797602.946180757</v>
      </c>
      <c r="M28" s="363">
        <f>Flavors!M126</f>
        <v>3335879.0839581527</v>
      </c>
      <c r="N28" s="357">
        <f>Flavors!N126</f>
        <v>0.13637138178597086</v>
      </c>
      <c r="O28" s="286">
        <f>Flavors!O126</f>
        <v>5911922.705904007</v>
      </c>
      <c r="P28" s="283">
        <f>Flavors!P126</f>
        <v>647785.41408071946</v>
      </c>
      <c r="Q28" s="357">
        <f>Flavors!Q126</f>
        <v>0.12305632968329221</v>
      </c>
    </row>
    <row r="29" spans="2:17" x14ac:dyDescent="0.25">
      <c r="B29" s="487"/>
      <c r="C29" s="49" t="s">
        <v>147</v>
      </c>
      <c r="D29" s="282">
        <f>Flavors!D127</f>
        <v>4041282.5990218162</v>
      </c>
      <c r="E29" s="283">
        <f>Flavors!E127</f>
        <v>341140.45054635452</v>
      </c>
      <c r="F29" s="320">
        <f>Flavors!F127</f>
        <v>9.21965797143528E-2</v>
      </c>
      <c r="G29" s="338">
        <f>Flavors!G127</f>
        <v>2.0058156037300789</v>
      </c>
      <c r="H29" s="373">
        <f>Flavors!H127</f>
        <v>0.14357946039367286</v>
      </c>
      <c r="I29" s="329">
        <f>Flavors!I127</f>
        <v>2.0242745420531403</v>
      </c>
      <c r="J29" s="338">
        <f>Flavors!J127</f>
        <v>-0.1834200498813896</v>
      </c>
      <c r="K29" s="345">
        <f>Flavors!K127</f>
        <v>-8.3082166596542079E-2</v>
      </c>
      <c r="L29" s="351">
        <f>Flavors!L127</f>
        <v>8180665.4824422123</v>
      </c>
      <c r="M29" s="363">
        <f>Flavors!M127</f>
        <v>11881.671863922849</v>
      </c>
      <c r="N29" s="357">
        <f>Flavors!N127</f>
        <v>1.454521522351528E-3</v>
      </c>
      <c r="O29" s="286">
        <f>Flavors!O127</f>
        <v>2073958.5874581337</v>
      </c>
      <c r="P29" s="283">
        <f>Flavors!P127</f>
        <v>83486.037731547374</v>
      </c>
      <c r="Q29" s="357">
        <f>Flavors!Q127</f>
        <v>4.1942822945744779E-2</v>
      </c>
    </row>
    <row r="30" spans="2:17" x14ac:dyDescent="0.25">
      <c r="B30" s="487"/>
      <c r="C30" s="49" t="s">
        <v>148</v>
      </c>
      <c r="D30" s="282">
        <f>Flavors!D128</f>
        <v>953218.02904346911</v>
      </c>
      <c r="E30" s="283">
        <f>Flavors!E128</f>
        <v>-145773.93265955313</v>
      </c>
      <c r="F30" s="320">
        <f>Flavors!F128</f>
        <v>-0.13264331108815267</v>
      </c>
      <c r="G30" s="338">
        <f>Flavors!G128</f>
        <v>0.47311207508106773</v>
      </c>
      <c r="H30" s="373">
        <f>Flavors!H128</f>
        <v>-7.9997094836305183E-2</v>
      </c>
      <c r="I30" s="329">
        <f>Flavors!I128</f>
        <v>2.5637384193616799</v>
      </c>
      <c r="J30" s="338">
        <f>Flavors!J128</f>
        <v>0.2373239821494213</v>
      </c>
      <c r="K30" s="345">
        <f>Flavors!K128</f>
        <v>0.10201277053361417</v>
      </c>
      <c r="L30" s="351">
        <f>Flavors!L128</f>
        <v>2443801.6830869592</v>
      </c>
      <c r="M30" s="363">
        <f>Flavors!M128</f>
        <v>-112909.08299917355</v>
      </c>
      <c r="N30" s="357">
        <f>Flavors!N128</f>
        <v>-4.4161852211393147E-2</v>
      </c>
      <c r="O30" s="286">
        <f>Flavors!O128</f>
        <v>532922.63408517838</v>
      </c>
      <c r="P30" s="283">
        <f>Flavors!P128</f>
        <v>-51599.247165528359</v>
      </c>
      <c r="Q30" s="357">
        <f>Flavors!Q128</f>
        <v>-8.8275989010233438E-2</v>
      </c>
    </row>
    <row r="31" spans="2:17" x14ac:dyDescent="0.25">
      <c r="B31" s="487"/>
      <c r="C31" s="49" t="s">
        <v>149</v>
      </c>
      <c r="D31" s="282">
        <f>Flavors!D129</f>
        <v>2096637.8030351917</v>
      </c>
      <c r="E31" s="283">
        <f>Flavors!E129</f>
        <v>-165989.22466204129</v>
      </c>
      <c r="F31" s="320">
        <f>Flavors!F129</f>
        <v>-7.3361284308079366E-2</v>
      </c>
      <c r="G31" s="338">
        <f>Flavors!G129</f>
        <v>1.0406272557420915</v>
      </c>
      <c r="H31" s="373">
        <f>Flavors!H129</f>
        <v>-9.8125165324672858E-2</v>
      </c>
      <c r="I31" s="329">
        <f>Flavors!I129</f>
        <v>2.0324657541040008</v>
      </c>
      <c r="J31" s="338">
        <f>Flavors!J129</f>
        <v>-4.5775678124409414E-2</v>
      </c>
      <c r="K31" s="345">
        <f>Flavors!K129</f>
        <v>-2.2026159913156044E-2</v>
      </c>
      <c r="L31" s="351">
        <f>Flavors!L129</f>
        <v>4261344.5334288767</v>
      </c>
      <c r="M31" s="363">
        <f>Flavors!M129</f>
        <v>-440940.70121133141</v>
      </c>
      <c r="N31" s="357">
        <f>Flavors!N129</f>
        <v>-9.3771576841631066E-2</v>
      </c>
      <c r="O31" s="286">
        <f>Flavors!O129</f>
        <v>1079082.6332678795</v>
      </c>
      <c r="P31" s="283">
        <f>Flavors!P129</f>
        <v>-110119.80516442377</v>
      </c>
      <c r="Q31" s="357">
        <f>Flavors!Q129</f>
        <v>-9.2599713560621383E-2</v>
      </c>
    </row>
    <row r="32" spans="2:17" x14ac:dyDescent="0.25">
      <c r="B32" s="487"/>
      <c r="C32" s="49" t="s">
        <v>150</v>
      </c>
      <c r="D32" s="282">
        <f>Flavors!D130</f>
        <v>13526022.15782078</v>
      </c>
      <c r="E32" s="283">
        <f>Flavors!E130</f>
        <v>-843506.39184950851</v>
      </c>
      <c r="F32" s="320">
        <f>Flavors!F130</f>
        <v>-5.8701048467513076E-2</v>
      </c>
      <c r="G32" s="338">
        <f>Flavors!G130</f>
        <v>6.7133900279883036</v>
      </c>
      <c r="H32" s="373">
        <f>Flavors!H130</f>
        <v>-0.51861737986921597</v>
      </c>
      <c r="I32" s="329">
        <f>Flavors!I130</f>
        <v>1.9970193644795169</v>
      </c>
      <c r="J32" s="338">
        <f>Flavors!J130</f>
        <v>3.1744531958678213E-2</v>
      </c>
      <c r="K32" s="345">
        <f>Flavors!K130</f>
        <v>1.61527189141072E-2</v>
      </c>
      <c r="L32" s="351">
        <f>Flavors!L130</f>
        <v>27011728.173547119</v>
      </c>
      <c r="M32" s="363">
        <f>Flavors!M130</f>
        <v>-1228344.6403095685</v>
      </c>
      <c r="N32" s="357">
        <f>Flavors!N130</f>
        <v>-4.3496511089265E-2</v>
      </c>
      <c r="O32" s="286">
        <f>Flavors!O130</f>
        <v>6047463.4951138496</v>
      </c>
      <c r="P32" s="283">
        <f>Flavors!P130</f>
        <v>-360382.47109650075</v>
      </c>
      <c r="Q32" s="357">
        <f>Flavors!Q130</f>
        <v>-5.6240813683234296E-2</v>
      </c>
    </row>
    <row r="33" spans="2:17" x14ac:dyDescent="0.25">
      <c r="B33" s="487"/>
      <c r="C33" s="49" t="s">
        <v>151</v>
      </c>
      <c r="D33" s="282">
        <f>Flavors!D131</f>
        <v>462864.80353118107</v>
      </c>
      <c r="E33" s="283">
        <f>Flavors!E131</f>
        <v>173918.60005539807</v>
      </c>
      <c r="F33" s="320">
        <f>Flavors!F131</f>
        <v>0.60190650703591764</v>
      </c>
      <c r="G33" s="338">
        <f>Flavors!G131</f>
        <v>0.22973435353544014</v>
      </c>
      <c r="H33" s="373">
        <f>Flavors!H131</f>
        <v>8.431127463720331E-2</v>
      </c>
      <c r="I33" s="329">
        <f>Flavors!I131</f>
        <v>1.9337977307208054</v>
      </c>
      <c r="J33" s="338">
        <f>Flavors!J131</f>
        <v>6.4172184851231773E-2</v>
      </c>
      <c r="K33" s="345">
        <f>Flavors!K131</f>
        <v>3.4323549436411298E-2</v>
      </c>
      <c r="L33" s="351">
        <f>Flavors!L131</f>
        <v>895086.90669912938</v>
      </c>
      <c r="M33" s="363">
        <f>Flavors!M131</f>
        <v>354865.70329877769</v>
      </c>
      <c r="N33" s="357">
        <f>Flavors!N131</f>
        <v>0.65688962422267383</v>
      </c>
      <c r="O33" s="286">
        <f>Flavors!O131</f>
        <v>231444.78380358219</v>
      </c>
      <c r="P33" s="283">
        <f>Flavors!P131</f>
        <v>86888.590060624119</v>
      </c>
      <c r="Q33" s="357">
        <f>Flavors!Q131</f>
        <v>0.60107137446579884</v>
      </c>
    </row>
    <row r="34" spans="2:17" x14ac:dyDescent="0.25">
      <c r="B34" s="487"/>
      <c r="C34" s="49" t="s">
        <v>152</v>
      </c>
      <c r="D34" s="282">
        <f>Flavors!D132</f>
        <v>321005.90572619438</v>
      </c>
      <c r="E34" s="283">
        <f>Flavors!E132</f>
        <v>-97241.30668926239</v>
      </c>
      <c r="F34" s="320">
        <f>Flavors!F132</f>
        <v>-0.2324972021395563</v>
      </c>
      <c r="G34" s="338">
        <f>Flavors!G132</f>
        <v>0.15932532279503464</v>
      </c>
      <c r="H34" s="373">
        <f>Flavors!H132</f>
        <v>-5.1173367405469183E-2</v>
      </c>
      <c r="I34" s="329">
        <f>Flavors!I132</f>
        <v>1.9790224194904362</v>
      </c>
      <c r="J34" s="338">
        <f>Flavors!J132</f>
        <v>6.2266918978397756E-2</v>
      </c>
      <c r="K34" s="345">
        <f>Flavors!K132</f>
        <v>3.2485582517834899E-2</v>
      </c>
      <c r="L34" s="351">
        <f>Flavors!L132</f>
        <v>635277.88422097208</v>
      </c>
      <c r="M34" s="363">
        <f>Flavors!M132</f>
        <v>-166399.76075018162</v>
      </c>
      <c r="N34" s="357">
        <f>Flavors!N132</f>
        <v>-0.20756442666699168</v>
      </c>
      <c r="O34" s="286">
        <f>Flavors!O132</f>
        <v>160502.95286309719</v>
      </c>
      <c r="P34" s="283">
        <f>Flavors!P132</f>
        <v>-48620.653344631195</v>
      </c>
      <c r="Q34" s="357">
        <f>Flavors!Q132</f>
        <v>-0.2324972021395563</v>
      </c>
    </row>
    <row r="35" spans="2:17" x14ac:dyDescent="0.25">
      <c r="B35" s="487"/>
      <c r="C35" s="49" t="s">
        <v>153</v>
      </c>
      <c r="D35" s="282">
        <f>Flavors!D133</f>
        <v>385.76256358623499</v>
      </c>
      <c r="E35" s="283">
        <f>Flavors!E133</f>
        <v>237.14157907366746</v>
      </c>
      <c r="F35" s="320">
        <f>Flavors!F133</f>
        <v>1.5956130276718397</v>
      </c>
      <c r="G35" s="338">
        <f>Flavors!G133</f>
        <v>1.9146608791067369E-4</v>
      </c>
      <c r="H35" s="373">
        <f>Flavors!H133</f>
        <v>1.166669699547385E-4</v>
      </c>
      <c r="I35" s="329">
        <f>Flavors!I133</f>
        <v>2.0022221746440971</v>
      </c>
      <c r="J35" s="338">
        <f>Flavors!J133</f>
        <v>-1.6576526961519651</v>
      </c>
      <c r="K35" s="345">
        <f>Flavors!K133</f>
        <v>-0.45292605749425741</v>
      </c>
      <c r="L35" s="351">
        <f>Flavors!L133</f>
        <v>772.38235895991329</v>
      </c>
      <c r="M35" s="363">
        <f>Flavors!M133</f>
        <v>228.44815246939663</v>
      </c>
      <c r="N35" s="357">
        <f>Flavors!N133</f>
        <v>0.41999225226770059</v>
      </c>
      <c r="O35" s="286">
        <f>Flavors!O133</f>
        <v>243.00004005432129</v>
      </c>
      <c r="P35" s="283">
        <f>Flavors!P133</f>
        <v>149.38052225112915</v>
      </c>
      <c r="Q35" s="357">
        <f>Flavors!Q133</f>
        <v>1.5956130276718401</v>
      </c>
    </row>
    <row r="36" spans="2:17" x14ac:dyDescent="0.25">
      <c r="B36" s="487"/>
      <c r="C36" s="49" t="s">
        <v>154</v>
      </c>
      <c r="D36" s="282">
        <f>Flavors!D134</f>
        <v>5678310.9446477918</v>
      </c>
      <c r="E36" s="283">
        <f>Flavors!E134</f>
        <v>-45075.212647633627</v>
      </c>
      <c r="F36" s="320">
        <f>Flavors!F134</f>
        <v>-7.8756196784271898E-3</v>
      </c>
      <c r="G36" s="338">
        <f>Flavors!G134</f>
        <v>2.818324236558627</v>
      </c>
      <c r="H36" s="373">
        <f>Flavors!H134</f>
        <v>-6.218579162454807E-2</v>
      </c>
      <c r="I36" s="329">
        <f>Flavors!I134</f>
        <v>2.3062909004566725</v>
      </c>
      <c r="J36" s="338">
        <f>Flavors!J134</f>
        <v>0.27834282491378914</v>
      </c>
      <c r="K36" s="345">
        <f>Flavors!K134</f>
        <v>0.13725342787155759</v>
      </c>
      <c r="L36" s="351">
        <f>Flavors!L134</f>
        <v>13095836.861604735</v>
      </c>
      <c r="M36" s="363">
        <f>Flavors!M134</f>
        <v>1489106.9183286987</v>
      </c>
      <c r="N36" s="357">
        <f>Flavors!N134</f>
        <v>0.12829685239565361</v>
      </c>
      <c r="O36" s="286">
        <f>Flavors!O134</f>
        <v>3107608.4225692749</v>
      </c>
      <c r="P36" s="283">
        <f>Flavors!P134</f>
        <v>276867.89081639145</v>
      </c>
      <c r="Q36" s="357">
        <f>Flavors!Q134</f>
        <v>9.7807583461189271E-2</v>
      </c>
    </row>
    <row r="37" spans="2:17" x14ac:dyDescent="0.25">
      <c r="B37" s="487"/>
      <c r="C37" s="49" t="s">
        <v>155</v>
      </c>
      <c r="D37" s="282">
        <f>Flavors!D135</f>
        <v>91715436.568833724</v>
      </c>
      <c r="E37" s="283">
        <f>Flavors!E135</f>
        <v>113528.61351774633</v>
      </c>
      <c r="F37" s="320">
        <f>Flavors!F135</f>
        <v>1.239369528996343E-3</v>
      </c>
      <c r="G37" s="338">
        <f>Flavors!G135</f>
        <v>45.521254518852793</v>
      </c>
      <c r="H37" s="373">
        <f>Flavors!H135</f>
        <v>-0.58086181828536354</v>
      </c>
      <c r="I37" s="329">
        <f>Flavors!I135</f>
        <v>2.8984547634183695</v>
      </c>
      <c r="J37" s="338">
        <f>Flavors!J135</f>
        <v>0.11694411857486742</v>
      </c>
      <c r="K37" s="345">
        <f>Flavors!K135</f>
        <v>4.2043383436861564E-2</v>
      </c>
      <c r="L37" s="351">
        <f>Flavors!L135</f>
        <v>265833044.00193143</v>
      </c>
      <c r="M37" s="363">
        <f>Flavors!M135</f>
        <v>11041361.936245382</v>
      </c>
      <c r="N37" s="357">
        <f>Flavors!N135</f>
        <v>4.3334860254185557E-2</v>
      </c>
      <c r="O37" s="286">
        <f>Flavors!O135</f>
        <v>63302199.618883967</v>
      </c>
      <c r="P37" s="283">
        <f>Flavors!P135</f>
        <v>516204.27083061635</v>
      </c>
      <c r="Q37" s="357">
        <f>Flavors!Q135</f>
        <v>8.2216466899830871E-3</v>
      </c>
    </row>
    <row r="38" spans="2:17" x14ac:dyDescent="0.25">
      <c r="B38" s="487"/>
      <c r="C38" s="49" t="s">
        <v>156</v>
      </c>
      <c r="D38" s="282">
        <f>Flavors!D136</f>
        <v>2471128.2420708118</v>
      </c>
      <c r="E38" s="283">
        <f>Flavors!E136</f>
        <v>-224434.92549664713</v>
      </c>
      <c r="F38" s="320">
        <f>Flavors!F136</f>
        <v>-8.3260866670463757E-2</v>
      </c>
      <c r="G38" s="338">
        <f>Flavors!G136</f>
        <v>1.2264986338652621</v>
      </c>
      <c r="H38" s="373">
        <f>Flavors!H136</f>
        <v>-0.13014523435984016</v>
      </c>
      <c r="I38" s="329">
        <f>Flavors!I136</f>
        <v>2.1586994364924132</v>
      </c>
      <c r="J38" s="338">
        <f>Flavors!J136</f>
        <v>0.11549747901085095</v>
      </c>
      <c r="K38" s="345">
        <f>Flavors!K136</f>
        <v>5.6527686158451218E-2</v>
      </c>
      <c r="L38" s="351">
        <f>Flavors!L136</f>
        <v>5334423.1436587488</v>
      </c>
      <c r="M38" s="363">
        <f>Flavors!M136</f>
        <v>-173156.79683028348</v>
      </c>
      <c r="N38" s="357">
        <f>Flavors!N136</f>
        <v>-3.1439724652441166E-2</v>
      </c>
      <c r="O38" s="286">
        <f>Flavors!O136</f>
        <v>1301917.4087495804</v>
      </c>
      <c r="P38" s="283">
        <f>Flavors!P136</f>
        <v>-48094.008096339181</v>
      </c>
      <c r="Q38" s="357">
        <f>Flavors!Q136</f>
        <v>-3.5624889905526098E-2</v>
      </c>
    </row>
    <row r="39" spans="2:17" x14ac:dyDescent="0.25">
      <c r="B39" s="487"/>
      <c r="C39" s="49" t="s">
        <v>157</v>
      </c>
      <c r="D39" s="282">
        <f>Flavors!D137</f>
        <v>115856.38037991524</v>
      </c>
      <c r="E39" s="283">
        <f>Flavors!E137</f>
        <v>-142817.35364835928</v>
      </c>
      <c r="F39" s="320">
        <f>Flavors!F137</f>
        <v>-0.55211385951056213</v>
      </c>
      <c r="G39" s="338">
        <f>Flavors!G137</f>
        <v>5.7503163875243471E-2</v>
      </c>
      <c r="H39" s="373">
        <f>Flavors!H137</f>
        <v>-7.268415258710291E-2</v>
      </c>
      <c r="I39" s="329">
        <f>Flavors!I137</f>
        <v>2.0033915752123441</v>
      </c>
      <c r="J39" s="338">
        <f>Flavors!J137</f>
        <v>3.5090682270212836E-2</v>
      </c>
      <c r="K39" s="345">
        <f>Flavors!K137</f>
        <v>1.7827905477277306E-2</v>
      </c>
      <c r="L39" s="351">
        <f>Flavors!L137</f>
        <v>232105.69638771893</v>
      </c>
      <c r="M39" s="363">
        <f>Flavors!M137</f>
        <v>-277042.04528080916</v>
      </c>
      <c r="N39" s="357">
        <f>Flavors!N137</f>
        <v>-0.54412898773333385</v>
      </c>
      <c r="O39" s="286">
        <f>Flavors!O137</f>
        <v>57928.190189957619</v>
      </c>
      <c r="P39" s="283">
        <f>Flavors!P137</f>
        <v>-71408.676824179638</v>
      </c>
      <c r="Q39" s="357">
        <f>Flavors!Q137</f>
        <v>-0.55211385951056213</v>
      </c>
    </row>
    <row r="40" spans="2:17" x14ac:dyDescent="0.25">
      <c r="B40" s="487"/>
      <c r="C40" s="49" t="s">
        <v>158</v>
      </c>
      <c r="D40" s="282">
        <f>Flavors!D138</f>
        <v>19845922.483333375</v>
      </c>
      <c r="E40" s="283">
        <f>Flavors!E138</f>
        <v>1747122.3238993734</v>
      </c>
      <c r="F40" s="320">
        <f>Flavors!F138</f>
        <v>9.6532494337127961E-2</v>
      </c>
      <c r="G40" s="338">
        <f>Flavors!G138</f>
        <v>9.8501552445560101</v>
      </c>
      <c r="H40" s="373">
        <f>Flavors!H138</f>
        <v>0.7412511929082708</v>
      </c>
      <c r="I40" s="329">
        <f>Flavors!I138</f>
        <v>2.2487808433616636</v>
      </c>
      <c r="J40" s="338">
        <f>Flavors!J138</f>
        <v>9.6990695070014343E-2</v>
      </c>
      <c r="K40" s="345">
        <f>Flavors!K138</f>
        <v>4.5074421010346789E-2</v>
      </c>
      <c r="L40" s="351">
        <f>Flavors!L138</f>
        <v>44629130.299360625</v>
      </c>
      <c r="M40" s="363">
        <f>Flavors!M138</f>
        <v>5684310.4203912094</v>
      </c>
      <c r="N40" s="357">
        <f>Flavors!N138</f>
        <v>0.14595806163840527</v>
      </c>
      <c r="O40" s="286">
        <f>Flavors!O138</f>
        <v>9220585.8711035252</v>
      </c>
      <c r="P40" s="283">
        <f>Flavors!P138</f>
        <v>972309.04119077418</v>
      </c>
      <c r="Q40" s="357">
        <f>Flavors!Q138</f>
        <v>0.1178802629010524</v>
      </c>
    </row>
    <row r="41" spans="2:17" x14ac:dyDescent="0.25">
      <c r="B41" s="487"/>
      <c r="C41" s="49" t="s">
        <v>159</v>
      </c>
      <c r="D41" s="282">
        <f>Flavors!D139</f>
        <v>203484.46260166168</v>
      </c>
      <c r="E41" s="283">
        <f>Flavors!E139</f>
        <v>189069.39358758926</v>
      </c>
      <c r="F41" s="320">
        <f>Flavors!F139</f>
        <v>13.116093540933734</v>
      </c>
      <c r="G41" s="338">
        <f>Flavors!G139</f>
        <v>0.10099573593339775</v>
      </c>
      <c r="H41" s="373">
        <f>Flavors!H139</f>
        <v>9.3740808568578873E-2</v>
      </c>
      <c r="I41" s="329">
        <f>Flavors!I139</f>
        <v>1.983642204748187</v>
      </c>
      <c r="J41" s="338">
        <f>Flavors!J139</f>
        <v>-0.10992767601076237</v>
      </c>
      <c r="K41" s="345">
        <f>Flavors!K139</f>
        <v>-5.2507287681704706E-2</v>
      </c>
      <c r="L41" s="351">
        <f>Flavors!L139</f>
        <v>403640.36802716018</v>
      </c>
      <c r="M41" s="363">
        <f>Flavors!M139</f>
        <v>373461.41371023655</v>
      </c>
      <c r="N41" s="357">
        <f>Flavors!N139</f>
        <v>12.374895756438073</v>
      </c>
      <c r="O41" s="286">
        <f>Flavors!O139</f>
        <v>101742.23130083084</v>
      </c>
      <c r="P41" s="283">
        <f>Flavors!P139</f>
        <v>94534.696793794632</v>
      </c>
      <c r="Q41" s="357">
        <f>Flavors!Q139</f>
        <v>13.116093540933734</v>
      </c>
    </row>
    <row r="42" spans="2:17" x14ac:dyDescent="0.25">
      <c r="B42" s="487"/>
      <c r="C42" s="49" t="s">
        <v>160</v>
      </c>
      <c r="D42" s="282">
        <f>Flavors!D140</f>
        <v>38085196.312532887</v>
      </c>
      <c r="E42" s="283">
        <f>Flavors!E140</f>
        <v>-777638.08661799133</v>
      </c>
      <c r="F42" s="320">
        <f>Flavors!F140</f>
        <v>-2.0009813968560723E-2</v>
      </c>
      <c r="G42" s="338">
        <f>Flavors!G140</f>
        <v>18.902880252247694</v>
      </c>
      <c r="H42" s="373">
        <f>Flavors!H140</f>
        <v>-0.65630746177428634</v>
      </c>
      <c r="I42" s="329">
        <f>Flavors!I140</f>
        <v>2.1110410124024024</v>
      </c>
      <c r="J42" s="338">
        <f>Flavors!J140</f>
        <v>4.3177041929697513E-2</v>
      </c>
      <c r="K42" s="345">
        <f>Flavors!K140</f>
        <v>2.0880020420215275E-2</v>
      </c>
      <c r="L42" s="351">
        <f>Flavors!L140</f>
        <v>80399411.381153673</v>
      </c>
      <c r="M42" s="363">
        <f>Flavors!M140</f>
        <v>36356.336702316999</v>
      </c>
      <c r="N42" s="357">
        <f>Flavors!N140</f>
        <v>4.5240112738629905E-4</v>
      </c>
      <c r="O42" s="286">
        <f>Flavors!O140</f>
        <v>17244780.446479559</v>
      </c>
      <c r="P42" s="283">
        <f>Flavors!P140</f>
        <v>-330968.10366648436</v>
      </c>
      <c r="Q42" s="357">
        <f>Flavors!Q140</f>
        <v>-1.8830953499487463E-2</v>
      </c>
    </row>
    <row r="43" spans="2:17" ht="15" thickBot="1" x14ac:dyDescent="0.3">
      <c r="B43" s="487"/>
      <c r="C43" s="52" t="s">
        <v>161</v>
      </c>
      <c r="D43" s="304">
        <f>Flavors!D141</f>
        <v>1324971.9486996473</v>
      </c>
      <c r="E43" s="305">
        <f>Flavors!E141</f>
        <v>903281.01647418761</v>
      </c>
      <c r="F43" s="321">
        <f>Flavors!F141</f>
        <v>2.1420451507153646</v>
      </c>
      <c r="G43" s="339">
        <f>Flavors!G141</f>
        <v>0.65762523260552996</v>
      </c>
      <c r="H43" s="374">
        <f>Flavors!H141</f>
        <v>0.44539336047839295</v>
      </c>
      <c r="I43" s="330">
        <f>Flavors!I141</f>
        <v>2.757101445770207</v>
      </c>
      <c r="J43" s="339">
        <f>Flavors!J141</f>
        <v>0.90108082423915814</v>
      </c>
      <c r="K43" s="346">
        <f>Flavors!K141</f>
        <v>0.48549073958879191</v>
      </c>
      <c r="L43" s="352">
        <f>Flavors!L141</f>
        <v>3653082.0753647662</v>
      </c>
      <c r="M43" s="364">
        <f>Flavors!M141</f>
        <v>2870415.0092416611</v>
      </c>
      <c r="N43" s="358">
        <f>Flavors!N141</f>
        <v>3.667478974757544</v>
      </c>
      <c r="O43" s="306">
        <f>Flavors!O141</f>
        <v>778235.28655874729</v>
      </c>
      <c r="P43" s="305">
        <f>Flavors!P141</f>
        <v>563377.7720105648</v>
      </c>
      <c r="Q43" s="358">
        <f>Flavors!Q141</f>
        <v>2.622099455982609</v>
      </c>
    </row>
    <row r="44" spans="2:17" x14ac:dyDescent="0.25">
      <c r="B44" s="486" t="s">
        <v>275</v>
      </c>
      <c r="C44" s="55" t="s">
        <v>276</v>
      </c>
      <c r="D44" s="307">
        <f>'NB vs PL'!D21</f>
        <v>129507093.61682102</v>
      </c>
      <c r="E44" s="54">
        <f>'NB vs PL'!E21</f>
        <v>3121119.1645659506</v>
      </c>
      <c r="F44" s="322">
        <f>'NB vs PL'!F21</f>
        <v>2.4695138666237196E-2</v>
      </c>
      <c r="G44" s="340">
        <f>'NB vs PL'!G21</f>
        <v>64.278442005819585</v>
      </c>
      <c r="H44" s="375">
        <f>'NB vs PL'!H21</f>
        <v>0.66993179419034732</v>
      </c>
      <c r="I44" s="331">
        <f>'NB vs PL'!I21</f>
        <v>2.6477962484919568</v>
      </c>
      <c r="J44" s="340">
        <f>'NB vs PL'!J21</f>
        <v>0.10308602534766509</v>
      </c>
      <c r="K44" s="347">
        <f>'NB vs PL'!K21</f>
        <v>4.0509926988971677E-2</v>
      </c>
      <c r="L44" s="353">
        <f>'NB vs PL'!L21</f>
        <v>342908396.63171536</v>
      </c>
      <c r="M44" s="365">
        <f>'NB vs PL'!M21</f>
        <v>21292715.381008625</v>
      </c>
      <c r="N44" s="359">
        <f>'NB vs PL'!N21</f>
        <v>6.6205463919560781E-2</v>
      </c>
      <c r="O44" s="53">
        <f>'NB vs PL'!O21</f>
        <v>72851411.538870454</v>
      </c>
      <c r="P44" s="54">
        <f>'NB vs PL'!P21</f>
        <v>2435692.1917261332</v>
      </c>
      <c r="Q44" s="359">
        <f>'NB vs PL'!Q21</f>
        <v>3.4590176942144835E-2</v>
      </c>
    </row>
    <row r="45" spans="2:17" ht="15" thickBot="1" x14ac:dyDescent="0.3">
      <c r="B45" s="490"/>
      <c r="C45" s="56" t="s">
        <v>144</v>
      </c>
      <c r="D45" s="308">
        <f>'NB vs PL'!D22</f>
        <v>71781593.674101144</v>
      </c>
      <c r="E45" s="48">
        <f>'NB vs PL'!E22</f>
        <v>-349750.876375705</v>
      </c>
      <c r="F45" s="323">
        <f>'NB vs PL'!F22</f>
        <v>-4.8488057245481206E-3</v>
      </c>
      <c r="G45" s="341">
        <f>'NB vs PL'!G22</f>
        <v>35.627461610077596</v>
      </c>
      <c r="H45" s="376">
        <f>'NB vs PL'!H22</f>
        <v>-0.6753590652563517</v>
      </c>
      <c r="I45" s="332">
        <f>'NB vs PL'!I22</f>
        <v>2.2646664167123776</v>
      </c>
      <c r="J45" s="341">
        <f>'NB vs PL'!J22</f>
        <v>7.4616990290772733E-2</v>
      </c>
      <c r="K45" s="348">
        <f>'NB vs PL'!K22</f>
        <v>3.4070916112926244E-2</v>
      </c>
      <c r="L45" s="354">
        <f>'NB vs PL'!L22</f>
        <v>162561364.53183052</v>
      </c>
      <c r="M45" s="366">
        <f>'NB vs PL'!M22</f>
        <v>4590154.7720395327</v>
      </c>
      <c r="N45" s="360">
        <f>'NB vs PL'!N22</f>
        <v>2.9056907135289169E-2</v>
      </c>
      <c r="O45" s="47">
        <f>'NB vs PL'!O22</f>
        <v>43201142.386339545</v>
      </c>
      <c r="P45" s="48">
        <f>'NB vs PL'!P22</f>
        <v>360305.05640861392</v>
      </c>
      <c r="Q45" s="360">
        <f>'NB vs PL'!Q22</f>
        <v>8.410317791731986E-3</v>
      </c>
    </row>
    <row r="46" spans="2:17" x14ac:dyDescent="0.25">
      <c r="B46" s="487" t="s">
        <v>457</v>
      </c>
      <c r="C46" s="44" t="s">
        <v>39</v>
      </c>
      <c r="D46" s="259">
        <f>Size!D51</f>
        <v>8809999.4602434449</v>
      </c>
      <c r="E46" s="63">
        <f>Size!E51</f>
        <v>2619340.9005789207</v>
      </c>
      <c r="F46" s="324">
        <f>Size!F51</f>
        <v>0.42311183460275742</v>
      </c>
      <c r="G46" s="342">
        <f>Size!G51</f>
        <v>4.3726797008670379</v>
      </c>
      <c r="H46" s="377">
        <f>Size!H51</f>
        <v>1.2569972059087955</v>
      </c>
      <c r="I46" s="333">
        <f>Size!I51</f>
        <v>3.5482388144947477</v>
      </c>
      <c r="J46" s="342">
        <f>Size!J51</f>
        <v>0.25895011168456383</v>
      </c>
      <c r="K46" s="310">
        <f>Size!K51</f>
        <v>7.8725261015651013E-2</v>
      </c>
      <c r="L46" s="311">
        <f>Size!L51</f>
        <v>31259982.040513568</v>
      </c>
      <c r="M46" s="312">
        <f>Size!M51</f>
        <v>10897118.777253885</v>
      </c>
      <c r="N46" s="313">
        <f>Size!N51</f>
        <v>0.53514668523632158</v>
      </c>
      <c r="O46" s="62">
        <f>Size!O51</f>
        <v>5808408.0661731958</v>
      </c>
      <c r="P46" s="63">
        <f>Size!P51</f>
        <v>1755959.8715594141</v>
      </c>
      <c r="Q46" s="313">
        <f>Size!Q51</f>
        <v>0.43330840697564199</v>
      </c>
    </row>
    <row r="47" spans="2:17" x14ac:dyDescent="0.25">
      <c r="B47" s="487"/>
      <c r="C47" s="49" t="s">
        <v>173</v>
      </c>
      <c r="D47" s="58">
        <f>Size!D52</f>
        <v>125500681.95564421</v>
      </c>
      <c r="E47" s="278">
        <f>Size!E52</f>
        <v>-1148271.6310476363</v>
      </c>
      <c r="F47" s="280">
        <f>Size!F52</f>
        <v>-9.0665702205082847E-3</v>
      </c>
      <c r="G47" s="334">
        <f>Size!G52</f>
        <v>62.289933944814507</v>
      </c>
      <c r="H47" s="369">
        <f>Size!H52</f>
        <v>-1.4509304384762771</v>
      </c>
      <c r="I47" s="325">
        <f>Size!I52</f>
        <v>2.1661070462187046</v>
      </c>
      <c r="J47" s="334">
        <f>Size!J52</f>
        <v>6.2864554674514572E-2</v>
      </c>
      <c r="K47" s="291">
        <f>Size!K52</f>
        <v>2.9889351763885168E-2</v>
      </c>
      <c r="L47" s="295">
        <f>Size!L52</f>
        <v>271847911.48937356</v>
      </c>
      <c r="M47" s="281">
        <f>Size!M52</f>
        <v>5474450.796235323</v>
      </c>
      <c r="N47" s="270">
        <f>Size!N52</f>
        <v>2.0551787636764161E-2</v>
      </c>
      <c r="O47" s="285">
        <f>Size!O52</f>
        <v>63059416.533177257</v>
      </c>
      <c r="P47" s="278">
        <f>Size!P52</f>
        <v>-508288.71478264034</v>
      </c>
      <c r="Q47" s="270">
        <f>Size!Q52</f>
        <v>-7.9960211368327316E-3</v>
      </c>
    </row>
    <row r="48" spans="2:17" x14ac:dyDescent="0.25">
      <c r="B48" s="487"/>
      <c r="C48" s="49" t="s">
        <v>174</v>
      </c>
      <c r="D48" s="58">
        <f>Size!D53</f>
        <v>1915606.2088845009</v>
      </c>
      <c r="E48" s="278">
        <f>Size!E53</f>
        <v>-618019.74822987849</v>
      </c>
      <c r="F48" s="280">
        <f>Size!F53</f>
        <v>-0.24392698791804265</v>
      </c>
      <c r="G48" s="334">
        <f>Size!G53</f>
        <v>0.95077558429415154</v>
      </c>
      <c r="H48" s="369">
        <f>Size!H53</f>
        <v>-0.32436727284653932</v>
      </c>
      <c r="I48" s="325">
        <f>Size!I53</f>
        <v>2.1614877080032415</v>
      </c>
      <c r="J48" s="334">
        <f>Size!J53</f>
        <v>0.11278877903486739</v>
      </c>
      <c r="K48" s="291">
        <f>Size!K53</f>
        <v>5.5053857567867417E-2</v>
      </c>
      <c r="L48" s="295">
        <f>Size!L53</f>
        <v>4140559.2738785385</v>
      </c>
      <c r="M48" s="281">
        <f>Size!M53</f>
        <v>-1050077.5108681624</v>
      </c>
      <c r="N48" s="270">
        <f>Size!N53</f>
        <v>-0.20230225199997409</v>
      </c>
      <c r="O48" s="285">
        <f>Size!O53</f>
        <v>645163.45151507854</v>
      </c>
      <c r="P48" s="278">
        <f>Size!P53</f>
        <v>-207238.44439089298</v>
      </c>
      <c r="Q48" s="270">
        <f>Size!Q53</f>
        <v>-0.24312292756063211</v>
      </c>
    </row>
    <row r="49" spans="2:20" x14ac:dyDescent="0.25">
      <c r="B49" s="487"/>
      <c r="C49" s="49" t="s">
        <v>175</v>
      </c>
      <c r="D49" s="58">
        <f>Size!D54</f>
        <v>10293.082909405231</v>
      </c>
      <c r="E49" s="278">
        <f>Size!E54</f>
        <v>3686.9330283999443</v>
      </c>
      <c r="F49" s="280">
        <f>Size!F54</f>
        <v>0.55810617300721721</v>
      </c>
      <c r="G49" s="334">
        <f>Size!G54</f>
        <v>5.1087806418610143E-3</v>
      </c>
      <c r="H49" s="369">
        <f>Size!H54</f>
        <v>1.7839864628659383E-3</v>
      </c>
      <c r="I49" s="325">
        <f>Size!I54</f>
        <v>1.9710069338634439</v>
      </c>
      <c r="J49" s="334">
        <f>Size!J54</f>
        <v>3.8564158286951811E-2</v>
      </c>
      <c r="K49" s="291">
        <f>Size!K54</f>
        <v>1.9956170901592279E-2</v>
      </c>
      <c r="L49" s="295">
        <f>Size!L54</f>
        <v>20287.737785269022</v>
      </c>
      <c r="M49" s="281">
        <f>Size!M54</f>
        <v>7521.7311733448514</v>
      </c>
      <c r="N49" s="270">
        <f>Size!N54</f>
        <v>0.58920000607857514</v>
      </c>
      <c r="O49" s="285">
        <f>Size!O54</f>
        <v>2850.9135165214539</v>
      </c>
      <c r="P49" s="278">
        <f>Size!P54</f>
        <v>1026.2086997032166</v>
      </c>
      <c r="Q49" s="270">
        <f>Size!Q54</f>
        <v>0.56239710129807774</v>
      </c>
    </row>
    <row r="50" spans="2:20" x14ac:dyDescent="0.25">
      <c r="B50" s="487"/>
      <c r="C50" s="49" t="s">
        <v>176</v>
      </c>
      <c r="D50" s="58">
        <f>Size!D55</f>
        <v>32997314.149214469</v>
      </c>
      <c r="E50" s="278">
        <f>Size!E55</f>
        <v>-202300.34675362706</v>
      </c>
      <c r="F50" s="280">
        <f>Size!F55</f>
        <v>-6.0934546929210668E-3</v>
      </c>
      <c r="G50" s="334">
        <f>Size!G55</f>
        <v>16.377604381761877</v>
      </c>
      <c r="H50" s="369">
        <f>Size!H55</f>
        <v>-0.33135424154413329</v>
      </c>
      <c r="I50" s="325">
        <f>Size!I55</f>
        <v>1.7311202560359944</v>
      </c>
      <c r="J50" s="334">
        <f>Size!J55</f>
        <v>2.3040426036522899E-2</v>
      </c>
      <c r="K50" s="291">
        <f>Size!K55</f>
        <v>1.3489080329770083E-2</v>
      </c>
      <c r="L50" s="295">
        <f>Size!L55</f>
        <v>57122318.918488294</v>
      </c>
      <c r="M50" s="281">
        <f>Size!M55</f>
        <v>414727.03416711837</v>
      </c>
      <c r="N50" s="270">
        <f>Size!N55</f>
        <v>7.3134305370104137E-3</v>
      </c>
      <c r="O50" s="285">
        <f>Size!O55</f>
        <v>8249309.0800149441</v>
      </c>
      <c r="P50" s="278">
        <f>Size!P55</f>
        <v>-50568.881301657297</v>
      </c>
      <c r="Q50" s="270">
        <f>Size!Q55</f>
        <v>-6.0927258855304426E-3</v>
      </c>
    </row>
    <row r="51" spans="2:20" x14ac:dyDescent="0.25">
      <c r="B51" s="487"/>
      <c r="C51" s="49" t="s">
        <v>177</v>
      </c>
      <c r="D51" s="58">
        <f>Size!D56</f>
        <v>32236846.542649996</v>
      </c>
      <c r="E51" s="278">
        <f>Size!E56</f>
        <v>2131639.2884214148</v>
      </c>
      <c r="F51" s="280">
        <f>Size!F56</f>
        <v>7.0806331622978766E-2</v>
      </c>
      <c r="G51" s="334">
        <f>Size!G56</f>
        <v>16.000160401044592</v>
      </c>
      <c r="H51" s="369">
        <f>Size!H56</f>
        <v>0.84857897475884236</v>
      </c>
      <c r="I51" s="325">
        <f>Size!I56</f>
        <v>4.4024374646418236</v>
      </c>
      <c r="J51" s="334">
        <f>Size!J56</f>
        <v>3.6005672108728959E-2</v>
      </c>
      <c r="K51" s="291">
        <f>Size!K56</f>
        <v>8.2460173018850738E-3</v>
      </c>
      <c r="L51" s="295">
        <f>Size!L56</f>
        <v>141920700.96127158</v>
      </c>
      <c r="M51" s="281">
        <f>Size!M56</f>
        <v>10468366.885609969</v>
      </c>
      <c r="N51" s="270">
        <f>Size!N56</f>
        <v>7.963621916051003E-2</v>
      </c>
      <c r="O51" s="285">
        <f>Size!O56</f>
        <v>38470578.386523724</v>
      </c>
      <c r="P51" s="278">
        <f>Size!P56</f>
        <v>1880675.3309462741</v>
      </c>
      <c r="Q51" s="270">
        <f>Size!Q56</f>
        <v>5.1398751401162845E-2</v>
      </c>
    </row>
    <row r="52" spans="2:20" ht="15" thickBot="1" x14ac:dyDescent="0.3">
      <c r="B52" s="487"/>
      <c r="C52" s="52" t="s">
        <v>178</v>
      </c>
      <c r="D52" s="297">
        <f>Size!D57</f>
        <v>7529.65919521451</v>
      </c>
      <c r="E52" s="298">
        <f>Size!E57</f>
        <v>-1303.1030057668686</v>
      </c>
      <c r="F52" s="318">
        <f>Size!F57</f>
        <v>-0.14753063380581957</v>
      </c>
      <c r="G52" s="335">
        <f>Size!G57</f>
        <v>3.737206575998079E-3</v>
      </c>
      <c r="H52" s="370">
        <f>Size!H57</f>
        <v>-7.0821426356084717E-4</v>
      </c>
      <c r="I52" s="326">
        <f>Size!I57</f>
        <v>3.0353240439873357</v>
      </c>
      <c r="J52" s="335">
        <f>Size!J57</f>
        <v>0.2579762191001902</v>
      </c>
      <c r="K52" s="343">
        <f>Size!K57</f>
        <v>9.2885816025104012E-2</v>
      </c>
      <c r="L52" s="349">
        <f>Size!L57</f>
        <v>22854.955598264933</v>
      </c>
      <c r="M52" s="361">
        <f>Size!M57</f>
        <v>-1676.6972883760936</v>
      </c>
      <c r="N52" s="355">
        <f>Size!N57</f>
        <v>-6.8348321090469899E-2</v>
      </c>
      <c r="O52" s="299">
        <f>Size!O57</f>
        <v>1434.2207990884781</v>
      </c>
      <c r="P52" s="298">
        <f>Size!P57</f>
        <v>-239.88966035842896</v>
      </c>
      <c r="Q52" s="355">
        <f>Size!Q57</f>
        <v>-0.14329380657336299</v>
      </c>
    </row>
    <row r="53" spans="2:20" x14ac:dyDescent="0.25">
      <c r="B53" s="486" t="s">
        <v>24</v>
      </c>
      <c r="C53" s="55" t="s">
        <v>453</v>
      </c>
      <c r="D53" s="307">
        <f>Organic!D21</f>
        <v>7801682.3930517603</v>
      </c>
      <c r="E53" s="54">
        <f>Organic!E21</f>
        <v>257396.81356686912</v>
      </c>
      <c r="F53" s="322">
        <f>Organic!F21</f>
        <v>3.4118116401479548E-2</v>
      </c>
      <c r="G53" s="340">
        <f>Organic!G21</f>
        <v>3.8722202409495399</v>
      </c>
      <c r="H53" s="375">
        <f>Organic!H21</f>
        <v>7.52738756438176E-2</v>
      </c>
      <c r="I53" s="331">
        <f>Organic!I21</f>
        <v>3.6484455318831901</v>
      </c>
      <c r="J53" s="340">
        <f>Organic!J21</f>
        <v>0.11761276971935741</v>
      </c>
      <c r="K53" s="347">
        <f>Organic!K21</f>
        <v>3.3310206866688216E-2</v>
      </c>
      <c r="L53" s="353">
        <f>Organic!L21</f>
        <v>28464013.26810145</v>
      </c>
      <c r="M53" s="365">
        <f>Organic!M21</f>
        <v>1826402.5769360401</v>
      </c>
      <c r="N53" s="359">
        <f>Organic!N21</f>
        <v>6.8564804783402822E-2</v>
      </c>
      <c r="O53" s="53">
        <f>Organic!O21</f>
        <v>5404734.0359711647</v>
      </c>
      <c r="P53" s="54">
        <f>Organic!P21</f>
        <v>201554.29918942228</v>
      </c>
      <c r="Q53" s="359">
        <f>Organic!Q21</f>
        <v>3.8736755097006727E-2</v>
      </c>
    </row>
    <row r="54" spans="2:20" ht="15" thickBot="1" x14ac:dyDescent="0.3">
      <c r="B54" s="490"/>
      <c r="C54" s="56" t="s">
        <v>454</v>
      </c>
      <c r="D54" s="308">
        <f>Organic!D22</f>
        <v>193676588.6656895</v>
      </c>
      <c r="E54" s="48">
        <f>Organic!E22</f>
        <v>2527375.4794249833</v>
      </c>
      <c r="F54" s="323">
        <f>Organic!F22</f>
        <v>1.3222003048279321E-2</v>
      </c>
      <c r="G54" s="341">
        <f>Organic!G22</f>
        <v>96.127779759050426</v>
      </c>
      <c r="H54" s="376">
        <f>Organic!H22</f>
        <v>-7.5273875643858901E-2</v>
      </c>
      <c r="I54" s="332">
        <f>Organic!I22</f>
        <v>2.46736379136496</v>
      </c>
      <c r="J54" s="341">
        <f>Organic!J22</f>
        <v>9.4941922028975778E-2</v>
      </c>
      <c r="K54" s="348">
        <f>Organic!K22</f>
        <v>4.0018987877374866E-2</v>
      </c>
      <c r="L54" s="354">
        <f>Organic!L22</f>
        <v>477870602.1088075</v>
      </c>
      <c r="M54" s="366">
        <f>Organic!M22</f>
        <v>24384028.439347267</v>
      </c>
      <c r="N54" s="360">
        <f>Organic!N22</f>
        <v>5.377012210535792E-2</v>
      </c>
      <c r="O54" s="47">
        <f>Organic!O22</f>
        <v>110832426.61574864</v>
      </c>
      <c r="P54" s="48">
        <f>Organic!P22</f>
        <v>2669771.1818804294</v>
      </c>
      <c r="Q54" s="360">
        <f>Organic!Q22</f>
        <v>2.468292934535761E-2</v>
      </c>
    </row>
    <row r="55" spans="2:20" x14ac:dyDescent="0.25">
      <c r="B55" s="486" t="s">
        <v>277</v>
      </c>
      <c r="C55" s="44" t="s">
        <v>459</v>
      </c>
      <c r="D55" s="57">
        <f>Form!D21</f>
        <v>28700859.764336254</v>
      </c>
      <c r="E55" s="46">
        <f>Form!E21</f>
        <v>811325.113606859</v>
      </c>
      <c r="F55" s="268">
        <f>Form!F21</f>
        <v>2.9090665146169457E-2</v>
      </c>
      <c r="G55" s="380">
        <f>Form!G21</f>
        <v>14.245138998621083</v>
      </c>
      <c r="H55" s="381">
        <f>Form!H21</f>
        <v>0.20867840782444702</v>
      </c>
      <c r="I55" s="382">
        <f>Form!I21</f>
        <v>2.479335006069189</v>
      </c>
      <c r="J55" s="380">
        <f>Form!J21</f>
        <v>5.9573793901316563E-2</v>
      </c>
      <c r="K55" s="383">
        <f>Form!K21</f>
        <v>2.4619699498341901E-2</v>
      </c>
      <c r="L55" s="384">
        <f>Form!L21</f>
        <v>71159046.318001568</v>
      </c>
      <c r="M55" s="267">
        <f>Form!M21</f>
        <v>3673032.1447547227</v>
      </c>
      <c r="N55" s="269">
        <f>Form!N21</f>
        <v>5.4426568078616872E-2</v>
      </c>
      <c r="O55" s="45">
        <f>Form!O21</f>
        <v>15802098.57442224</v>
      </c>
      <c r="P55" s="46">
        <f>Form!P21</f>
        <v>662801.20557337813</v>
      </c>
      <c r="Q55" s="269">
        <f>Form!Q21</f>
        <v>4.3780182753869454E-2</v>
      </c>
    </row>
    <row r="56" spans="2:20" ht="15" thickBot="1" x14ac:dyDescent="0.3">
      <c r="B56" s="490"/>
      <c r="C56" s="52" t="s">
        <v>165</v>
      </c>
      <c r="D56" s="61">
        <f>Form!D22</f>
        <v>172777411.29440507</v>
      </c>
      <c r="E56" s="51">
        <f>Form!E22</f>
        <v>1973447.179385066</v>
      </c>
      <c r="F56" s="264">
        <f>Form!F22</f>
        <v>1.1553872239499895E-2</v>
      </c>
      <c r="G56" s="368">
        <f>Form!G22</f>
        <v>85.754861001378927</v>
      </c>
      <c r="H56" s="378">
        <f>Form!H22</f>
        <v>-0.20867840782452163</v>
      </c>
      <c r="I56" s="367">
        <f>Form!I22</f>
        <v>2.518706385277341</v>
      </c>
      <c r="J56" s="368">
        <f>Form!J22</f>
        <v>0.10284810982474557</v>
      </c>
      <c r="K56" s="292">
        <f>Form!K22</f>
        <v>4.2572079194288681E-2</v>
      </c>
      <c r="L56" s="296">
        <f>Form!L22</f>
        <v>435175569.05890745</v>
      </c>
      <c r="M56" s="265">
        <f>Form!M22</f>
        <v>22537398.871528208</v>
      </c>
      <c r="N56" s="271">
        <f>Form!N22</f>
        <v>5.461782379776927E-2</v>
      </c>
      <c r="O56" s="50">
        <f>Form!O22</f>
        <v>100435062.07729757</v>
      </c>
      <c r="P56" s="51">
        <f>Form!P22</f>
        <v>2208524.2754964828</v>
      </c>
      <c r="Q56" s="271">
        <f>Form!Q22</f>
        <v>2.2483987778870767E-2</v>
      </c>
    </row>
    <row r="57" spans="2:20" x14ac:dyDescent="0.25">
      <c r="B57" s="487" t="s">
        <v>279</v>
      </c>
      <c r="C57" s="44" t="s">
        <v>37</v>
      </c>
      <c r="D57" s="259">
        <f>'Package Type'!D57</f>
        <v>8848763.2567420136</v>
      </c>
      <c r="E57" s="63">
        <f>'Package Type'!E57</f>
        <v>998490.26662369259</v>
      </c>
      <c r="F57" s="324">
        <f>'Package Type'!F57</f>
        <v>0.12719178911109982</v>
      </c>
      <c r="G57" s="342">
        <f>'Package Type'!G57</f>
        <v>4.3919193917254447</v>
      </c>
      <c r="H57" s="377">
        <f>'Package Type'!H57</f>
        <v>0.44097331705118537</v>
      </c>
      <c r="I57" s="333">
        <f>'Package Type'!I57</f>
        <v>6.0704573001205349</v>
      </c>
      <c r="J57" s="342">
        <f>'Package Type'!J57</f>
        <v>-0.37491675800471747</v>
      </c>
      <c r="K57" s="310">
        <f>'Package Type'!K57</f>
        <v>-5.8168347503755033E-2</v>
      </c>
      <c r="L57" s="311">
        <f>'Package Type'!L57</f>
        <v>53716039.508927919</v>
      </c>
      <c r="M57" s="312">
        <f>'Package Type'!M57</f>
        <v>3118093.6292179376</v>
      </c>
      <c r="N57" s="313">
        <f>'Package Type'!N57</f>
        <v>6.1624905418706098E-2</v>
      </c>
      <c r="O57" s="62">
        <f>'Package Type'!O57</f>
        <v>14338755.969042301</v>
      </c>
      <c r="P57" s="63">
        <f>'Package Type'!P57</f>
        <v>954941.07246600837</v>
      </c>
      <c r="Q57" s="313">
        <f>'Package Type'!Q57</f>
        <v>7.1350439306381269E-2</v>
      </c>
    </row>
    <row r="58" spans="2:20" x14ac:dyDescent="0.25">
      <c r="B58" s="487"/>
      <c r="C58" s="49" t="s">
        <v>166</v>
      </c>
      <c r="D58" s="58">
        <f>'Package Type'!D58</f>
        <v>3021232.2283604122</v>
      </c>
      <c r="E58" s="278">
        <f>'Package Type'!E58</f>
        <v>203146.59353238391</v>
      </c>
      <c r="F58" s="280">
        <f>'Package Type'!F58</f>
        <v>7.2086735414192193E-2</v>
      </c>
      <c r="G58" s="334">
        <f>'Package Type'!G58</f>
        <v>1.4995325364289864</v>
      </c>
      <c r="H58" s="369">
        <f>'Package Type'!H58</f>
        <v>8.1224613757382658E-2</v>
      </c>
      <c r="I58" s="325">
        <f>'Package Type'!I58</f>
        <v>1.8206759620534212</v>
      </c>
      <c r="J58" s="334">
        <f>'Package Type'!J58</f>
        <v>-3.2594646275259764E-2</v>
      </c>
      <c r="K58" s="291">
        <f>'Package Type'!K58</f>
        <v>-1.7587634600569377E-2</v>
      </c>
      <c r="L58" s="295">
        <f>'Package Type'!L58</f>
        <v>5500684.893956895</v>
      </c>
      <c r="M58" s="281">
        <f>'Package Type'!M58</f>
        <v>278009.61517683789</v>
      </c>
      <c r="N58" s="270">
        <f>'Package Type'!N58</f>
        <v>5.3231265651610071E-2</v>
      </c>
      <c r="O58" s="285">
        <f>'Package Type'!O58</f>
        <v>1316692.1695866585</v>
      </c>
      <c r="P58" s="278">
        <f>'Package Type'!P58</f>
        <v>106857.11090067308</v>
      </c>
      <c r="Q58" s="270">
        <f>'Package Type'!Q58</f>
        <v>8.832370175876017E-2</v>
      </c>
    </row>
    <row r="59" spans="2:20" x14ac:dyDescent="0.25">
      <c r="B59" s="487"/>
      <c r="C59" s="49" t="s">
        <v>167</v>
      </c>
      <c r="D59" s="58">
        <f>'Package Type'!D59</f>
        <v>73001563.605275005</v>
      </c>
      <c r="E59" s="278">
        <f>'Package Type'!E59</f>
        <v>1721204.6036007553</v>
      </c>
      <c r="F59" s="280">
        <f>'Package Type'!F59</f>
        <v>2.4146968782246554E-2</v>
      </c>
      <c r="G59" s="334">
        <f>'Package Type'!G59</f>
        <v>36.232971040331833</v>
      </c>
      <c r="H59" s="369">
        <f>'Package Type'!H59</f>
        <v>0.35844095029069933</v>
      </c>
      <c r="I59" s="325">
        <f>'Package Type'!I59</f>
        <v>2.6013074294655762</v>
      </c>
      <c r="J59" s="334">
        <f>'Package Type'!J59</f>
        <v>0.16496487916846814</v>
      </c>
      <c r="K59" s="291">
        <f>'Package Type'!K59</f>
        <v>6.7710051342472724E-2</v>
      </c>
      <c r="L59" s="295">
        <f>'Package Type'!L59</f>
        <v>189899509.76900569</v>
      </c>
      <c r="M59" s="281">
        <f>'Package Type'!M59</f>
        <v>16236138.132773221</v>
      </c>
      <c r="N59" s="270">
        <f>'Package Type'!N59</f>
        <v>9.3492012620730286E-2</v>
      </c>
      <c r="O59" s="285">
        <f>'Package Type'!O59</f>
        <v>42682717.856152773</v>
      </c>
      <c r="P59" s="278">
        <f>'Package Type'!P59</f>
        <v>1223983.0474298298</v>
      </c>
      <c r="Q59" s="270">
        <f>'Package Type'!Q59</f>
        <v>2.9522923289311352E-2</v>
      </c>
    </row>
    <row r="60" spans="2:20" ht="15" customHeight="1" x14ac:dyDescent="0.25">
      <c r="B60" s="487"/>
      <c r="C60" s="49" t="s">
        <v>168</v>
      </c>
      <c r="D60" s="58">
        <f>'Package Type'!D60</f>
        <v>1253470.4096426354</v>
      </c>
      <c r="E60" s="278">
        <f>'Package Type'!E60</f>
        <v>305273.24947760382</v>
      </c>
      <c r="F60" s="280">
        <f>'Package Type'!F60</f>
        <v>0.32195123788861774</v>
      </c>
      <c r="G60" s="334">
        <f>'Package Type'!G60</f>
        <v>0.62213677090627018</v>
      </c>
      <c r="H60" s="369">
        <f>'Package Type'!H60</f>
        <v>0.14492077438143514</v>
      </c>
      <c r="I60" s="325">
        <f>'Package Type'!I60</f>
        <v>3.3206745083610536</v>
      </c>
      <c r="J60" s="334">
        <f>'Package Type'!J60</f>
        <v>0.37141721876649747</v>
      </c>
      <c r="K60" s="291">
        <f>'Package Type'!K60</f>
        <v>0.12593584834965599</v>
      </c>
      <c r="L60" s="295">
        <f>'Package Type'!L60</f>
        <v>4162367.2362851868</v>
      </c>
      <c r="M60" s="281">
        <f>'Package Type'!M60</f>
        <v>1365889.8496956108</v>
      </c>
      <c r="N60" s="270">
        <f>'Package Type'!N60</f>
        <v>0.48843228850899884</v>
      </c>
      <c r="O60" s="285">
        <f>'Package Type'!O60</f>
        <v>798646.61899006367</v>
      </c>
      <c r="P60" s="278">
        <f>'Package Type'!P60</f>
        <v>172538.60470688948</v>
      </c>
      <c r="Q60" s="270">
        <f>'Package Type'!Q60</f>
        <v>0.27557322502001108</v>
      </c>
    </row>
    <row r="61" spans="2:20" x14ac:dyDescent="0.25">
      <c r="B61" s="487"/>
      <c r="C61" s="49" t="s">
        <v>169</v>
      </c>
      <c r="D61" s="58">
        <f>'Package Type'!D61</f>
        <v>74628.165875285864</v>
      </c>
      <c r="E61" s="278">
        <f>'Package Type'!E61</f>
        <v>-8961.7241042852402</v>
      </c>
      <c r="F61" s="280">
        <f>'Package Type'!F61</f>
        <v>-0.10721062207972082</v>
      </c>
      <c r="G61" s="334">
        <f>'Package Type'!G61</f>
        <v>3.704030488405765E-2</v>
      </c>
      <c r="H61" s="369">
        <f>'Package Type'!H61</f>
        <v>-5.0294611117184945E-3</v>
      </c>
      <c r="I61" s="325">
        <f>'Package Type'!I61</f>
        <v>3.3528258078792508</v>
      </c>
      <c r="J61" s="334">
        <f>'Package Type'!J61</f>
        <v>4.2127586066543543E-2</v>
      </c>
      <c r="K61" s="291">
        <f>'Package Type'!K61</f>
        <v>1.2724683206999585E-2</v>
      </c>
      <c r="L61" s="295">
        <f>'Package Type'!L61</f>
        <v>250215.24054135205</v>
      </c>
      <c r="M61" s="281">
        <f>'Package Type'!M61</f>
        <v>-26525.659575533849</v>
      </c>
      <c r="N61" s="270">
        <f>'Package Type'!N61</f>
        <v>-9.5850160075111115E-2</v>
      </c>
      <c r="O61" s="285">
        <f>'Package Type'!O61</f>
        <v>70022.840959191322</v>
      </c>
      <c r="P61" s="278">
        <f>'Package Type'!P61</f>
        <v>-9300.4029177427292</v>
      </c>
      <c r="Q61" s="270">
        <f>'Package Type'!Q61</f>
        <v>-0.11724688077774313</v>
      </c>
    </row>
    <row r="62" spans="2:20" x14ac:dyDescent="0.25">
      <c r="B62" s="487"/>
      <c r="C62" s="49" t="s">
        <v>170</v>
      </c>
      <c r="D62" s="58">
        <f>'Package Type'!D62</f>
        <v>114823163.45553291</v>
      </c>
      <c r="E62" s="278">
        <f>'Package Type'!E62</f>
        <v>-352722.57631984353</v>
      </c>
      <c r="F62" s="280">
        <f>'Package Type'!F62</f>
        <v>-3.0624689635319626E-3</v>
      </c>
      <c r="G62" s="334">
        <f>'Package Type'!G62</f>
        <v>56.990345833400589</v>
      </c>
      <c r="H62" s="369">
        <f>'Package Type'!H62</f>
        <v>-0.97626442174416184</v>
      </c>
      <c r="I62" s="325">
        <f>'Package Type'!I62</f>
        <v>2.1772966819549358</v>
      </c>
      <c r="J62" s="334">
        <f>'Package Type'!J62</f>
        <v>5.3983680436169301E-2</v>
      </c>
      <c r="K62" s="291">
        <f>'Package Type'!K62</f>
        <v>2.5424268771281375E-2</v>
      </c>
      <c r="L62" s="295">
        <f>'Package Type'!L62</f>
        <v>250004092.80330104</v>
      </c>
      <c r="M62" s="281">
        <f>'Package Type'!M62</f>
        <v>5449636.5304244161</v>
      </c>
      <c r="N62" s="270">
        <f>'Package Type'!N62</f>
        <v>2.2283938773716927E-2</v>
      </c>
      <c r="O62" s="285">
        <f>'Package Type'!O62</f>
        <v>56337409.447915316</v>
      </c>
      <c r="P62" s="278">
        <f>'Package Type'!P62</f>
        <v>535931.29604001343</v>
      </c>
      <c r="Q62" s="270">
        <f>'Package Type'!Q62</f>
        <v>9.6042490950036339E-3</v>
      </c>
    </row>
    <row r="63" spans="2:20" x14ac:dyDescent="0.25">
      <c r="B63" s="487"/>
      <c r="C63" s="49" t="s">
        <v>171</v>
      </c>
      <c r="D63" s="58">
        <f>'Package Type'!D63</f>
        <v>426738.53570722166</v>
      </c>
      <c r="E63" s="278">
        <f>'Package Type'!E63</f>
        <v>-69023.532569509116</v>
      </c>
      <c r="F63" s="280">
        <f>'Package Type'!F63</f>
        <v>-0.13922713532609493</v>
      </c>
      <c r="G63" s="334">
        <f>'Package Type'!G63</f>
        <v>0.21180375107686195</v>
      </c>
      <c r="H63" s="369">
        <f>'Package Type'!H63</f>
        <v>-3.7707214987111742E-2</v>
      </c>
      <c r="I63" s="325">
        <f>'Package Type'!I63</f>
        <v>6.3246696063514296</v>
      </c>
      <c r="J63" s="334">
        <f>'Package Type'!J63</f>
        <v>0.53925162943069349</v>
      </c>
      <c r="K63" s="291">
        <f>'Package Type'!K63</f>
        <v>9.3208758914547413E-2</v>
      </c>
      <c r="L63" s="295">
        <f>'Package Type'!L63</f>
        <v>2698980.2466463791</v>
      </c>
      <c r="M63" s="281">
        <f>'Package Type'!M63</f>
        <v>-169210.53543722443</v>
      </c>
      <c r="N63" s="270">
        <f>'Package Type'!N63</f>
        <v>-5.8995564902520559E-2</v>
      </c>
      <c r="O63" s="285">
        <f>'Package Type'!O63</f>
        <v>656072.27342665195</v>
      </c>
      <c r="P63" s="278">
        <f>'Package Type'!P63</f>
        <v>-96597.305933800759</v>
      </c>
      <c r="Q63" s="270">
        <f>'Package Type'!Q63</f>
        <v>-0.12833959094757091</v>
      </c>
      <c r="T63" s="60"/>
    </row>
    <row r="64" spans="2:20" ht="15" thickBot="1" x14ac:dyDescent="0.3">
      <c r="B64" s="487"/>
      <c r="C64" s="52" t="s">
        <v>172</v>
      </c>
      <c r="D64" s="297">
        <f>'Package Type'!D64</f>
        <v>17246.003238558769</v>
      </c>
      <c r="E64" s="298">
        <f>'Package Type'!E64</f>
        <v>-13553.196267962456</v>
      </c>
      <c r="F64" s="318">
        <f>'Package Type'!F64</f>
        <v>-0.44005027679673264</v>
      </c>
      <c r="G64" s="335">
        <f>'Package Type'!G64</f>
        <v>8.5597335871175264E-3</v>
      </c>
      <c r="H64" s="370">
        <f>'Package Type'!H64</f>
        <v>-6.9411256246033823E-3</v>
      </c>
      <c r="I64" s="326">
        <f>'Package Type'!I64</f>
        <v>2.9317191196236347</v>
      </c>
      <c r="J64" s="335">
        <f>'Package Type'!J64</f>
        <v>-5.1997122027322984E-2</v>
      </c>
      <c r="K64" s="343">
        <f>'Package Type'!K64</f>
        <v>-1.7426966177772923E-2</v>
      </c>
      <c r="L64" s="349">
        <f>'Package Type'!L64</f>
        <v>50560.437431573868</v>
      </c>
      <c r="M64" s="361">
        <f>'Package Type'!M64</f>
        <v>-41335.634365881677</v>
      </c>
      <c r="N64" s="355">
        <f>'Package Type'!N64</f>
        <v>-0.4498085016842493</v>
      </c>
      <c r="O64" s="299">
        <f>'Package Type'!O64</f>
        <v>27656.914099931717</v>
      </c>
      <c r="P64" s="298">
        <f>'Package Type'!P64</f>
        <v>-16390.28454208374</v>
      </c>
      <c r="Q64" s="355">
        <f>'Package Type'!Q64</f>
        <v>-0.37210730869157888</v>
      </c>
    </row>
    <row r="65" spans="2:17" ht="15.5" customHeight="1" thickBot="1" x14ac:dyDescent="0.3">
      <c r="B65" s="486" t="s">
        <v>280</v>
      </c>
      <c r="C65" s="255" t="s">
        <v>44</v>
      </c>
      <c r="D65" s="260">
        <f>'Sugar Content'!D33</f>
        <v>201478271.05874127</v>
      </c>
      <c r="E65" s="261">
        <f>'Sugar Content'!E33</f>
        <v>2784772.2929918766</v>
      </c>
      <c r="F65" s="272">
        <f>'Sugar Content'!F33</f>
        <v>1.4015417264733944E-2</v>
      </c>
      <c r="G65" s="336">
        <f>'Sugar Content'!G33</f>
        <v>99.999999999999986</v>
      </c>
      <c r="H65" s="371">
        <f>'Sugar Content'!H33</f>
        <v>-4.2632564145606011E-14</v>
      </c>
      <c r="I65" s="327">
        <f>'Sugar Content'!I33</f>
        <v>2.5130978775834678</v>
      </c>
      <c r="J65" s="336">
        <f>'Sugar Content'!J33</f>
        <v>9.6691767956949892E-2</v>
      </c>
      <c r="K65" s="315">
        <f>'Sugar Content'!K33</f>
        <v>4.0014700994070347E-2</v>
      </c>
      <c r="L65" s="316">
        <f>'Sugar Content'!L33</f>
        <v>506334615.37690932</v>
      </c>
      <c r="M65" s="273">
        <f>'Sugar Content'!M33</f>
        <v>26210431.016283512</v>
      </c>
      <c r="N65" s="275">
        <f>'Sugar Content'!N33</f>
        <v>5.459094098995982E-2</v>
      </c>
      <c r="O65" s="303">
        <f>'Sugar Content'!O33</f>
        <v>116237160.65171981</v>
      </c>
      <c r="P65" s="261">
        <f>'Sugar Content'!P33</f>
        <v>2871325.4810698479</v>
      </c>
      <c r="Q65" s="317">
        <f>'Sugar Content'!Q33</f>
        <v>2.5327961257001569E-2</v>
      </c>
    </row>
    <row r="66" spans="2:17" ht="15.5" customHeight="1" x14ac:dyDescent="0.25">
      <c r="B66" s="491"/>
      <c r="C66" s="44" t="s">
        <v>33</v>
      </c>
      <c r="D66" s="259">
        <f>'Sugar Content'!D34</f>
        <v>181296065.37419495</v>
      </c>
      <c r="E66" s="63">
        <f>'Sugar Content'!E34</f>
        <v>1698911.0804372132</v>
      </c>
      <c r="F66" s="309">
        <f>'Sugar Content'!F34</f>
        <v>9.4595656992337001E-3</v>
      </c>
      <c r="G66" s="342">
        <f>'Sugar Content'!G34</f>
        <v>89.98293683061128</v>
      </c>
      <c r="H66" s="377">
        <f>'Sugar Content'!H34</f>
        <v>-0.40610730489648006</v>
      </c>
      <c r="I66" s="333">
        <f>'Sugar Content'!I34</f>
        <v>2.5524524051428603</v>
      </c>
      <c r="J66" s="342">
        <f>'Sugar Content'!J34</f>
        <v>0.10742277815457735</v>
      </c>
      <c r="K66" s="310">
        <f>'Sugar Content'!K34</f>
        <v>4.3935164207763659E-2</v>
      </c>
      <c r="L66" s="311">
        <f>'Sugar Content'!L34</f>
        <v>462749578.10730112</v>
      </c>
      <c r="M66" s="312">
        <f>'Sugar Content'!M34</f>
        <v>23629214.936277509</v>
      </c>
      <c r="N66" s="313">
        <f>'Sugar Content'!N34</f>
        <v>5.381033747932721E-2</v>
      </c>
      <c r="O66" s="62">
        <f>'Sugar Content'!O34</f>
        <v>106284093.69942153</v>
      </c>
      <c r="P66" s="63">
        <f>'Sugar Content'!P34</f>
        <v>2454242.6335693002</v>
      </c>
      <c r="Q66" s="314">
        <f>'Sugar Content'!Q34</f>
        <v>2.3637158373777698E-2</v>
      </c>
    </row>
    <row r="67" spans="2:17" ht="15.5" customHeight="1" x14ac:dyDescent="0.25">
      <c r="B67" s="491"/>
      <c r="C67" s="49" t="s">
        <v>455</v>
      </c>
      <c r="D67" s="58">
        <f>'Sugar Content'!D35</f>
        <v>19909680.309903681</v>
      </c>
      <c r="E67" s="278">
        <f>'Sugar Content'!E35</f>
        <v>1053661.7313230522</v>
      </c>
      <c r="F67" s="279">
        <f>'Sugar Content'!F35</f>
        <v>5.5879332475836249E-2</v>
      </c>
      <c r="G67" s="334">
        <f>'Sugar Content'!G35</f>
        <v>9.8818002583012952</v>
      </c>
      <c r="H67" s="369">
        <f>'Sugar Content'!H35</f>
        <v>0.39179746721298514</v>
      </c>
      <c r="I67" s="325">
        <f>'Sugar Content'!I35</f>
        <v>2.1343611422500697</v>
      </c>
      <c r="J67" s="334">
        <f>'Sugar Content'!J35</f>
        <v>1.4152491511681298E-2</v>
      </c>
      <c r="K67" s="291">
        <f>'Sugar Content'!K35</f>
        <v>6.6750465840956369E-3</v>
      </c>
      <c r="L67" s="295">
        <f>'Sugar Content'!L35</f>
        <v>42494448.008079745</v>
      </c>
      <c r="M67" s="281">
        <f>'Sugar Content'!M35</f>
        <v>2515754.2992893234</v>
      </c>
      <c r="N67" s="270">
        <f>'Sugar Content'!N35</f>
        <v>6.2927376207296271E-2</v>
      </c>
      <c r="O67" s="285">
        <f>'Sugar Content'!O35</f>
        <v>9696119.1169087887</v>
      </c>
      <c r="P67" s="278">
        <f>'Sugar Content'!P35</f>
        <v>416670.07130070031</v>
      </c>
      <c r="Q67" s="262">
        <f>'Sugar Content'!Q35</f>
        <v>4.4902458028788672E-2</v>
      </c>
    </row>
    <row r="68" spans="2:17" ht="15.5" customHeight="1" thickBot="1" x14ac:dyDescent="0.3">
      <c r="B68" s="492"/>
      <c r="C68" s="52" t="s">
        <v>456</v>
      </c>
      <c r="D68" s="61">
        <f>'Sugar Content'!D36</f>
        <v>272525.37464267813</v>
      </c>
      <c r="E68" s="51">
        <f>'Sugar Content'!E36</f>
        <v>32199.481231775426</v>
      </c>
      <c r="F68" s="263">
        <f>'Sugar Content'!F36</f>
        <v>0.13398257164375385</v>
      </c>
      <c r="G68" s="368">
        <f>'Sugar Content'!G36</f>
        <v>0.13526291108743083</v>
      </c>
      <c r="H68" s="378">
        <f>'Sugar Content'!H36</f>
        <v>1.4309837683536483E-2</v>
      </c>
      <c r="I68" s="367">
        <f>'Sugar Content'!I36</f>
        <v>4.0017897891466676</v>
      </c>
      <c r="J68" s="368">
        <f>'Sugar Content'!J36</f>
        <v>-0.26378253958713493</v>
      </c>
      <c r="K68" s="292">
        <f>'Sugar Content'!K36</f>
        <v>-6.183989374889734E-2</v>
      </c>
      <c r="L68" s="296">
        <f>'Sugar Content'!L36</f>
        <v>1090589.2615284396</v>
      </c>
      <c r="M68" s="265">
        <f>'Sugar Content'!M36</f>
        <v>65461.780716663809</v>
      </c>
      <c r="N68" s="271">
        <f>'Sugar Content'!N36</f>
        <v>6.3857209900202924E-2</v>
      </c>
      <c r="O68" s="50">
        <f>'Sugar Content'!O36</f>
        <v>256947.8353894949</v>
      </c>
      <c r="P68" s="51">
        <f>'Sugar Content'!P36</f>
        <v>412.77619985007914</v>
      </c>
      <c r="Q68" s="266">
        <f>'Sugar Content'!Q36</f>
        <v>1.6090440080742815E-3</v>
      </c>
    </row>
    <row r="69" spans="2:17" x14ac:dyDescent="0.25">
      <c r="B69" s="64"/>
      <c r="C69" s="65"/>
      <c r="D69" s="66"/>
      <c r="E69" s="66"/>
      <c r="F69" s="67"/>
      <c r="G69" s="68"/>
      <c r="H69" s="68"/>
      <c r="I69" s="69"/>
      <c r="J69" s="69"/>
      <c r="K69" s="67"/>
      <c r="L69" s="70"/>
      <c r="M69" s="70"/>
      <c r="N69" s="67"/>
      <c r="O69" s="66"/>
      <c r="P69" s="66"/>
      <c r="Q69" s="67"/>
    </row>
    <row r="70" spans="2:17" ht="23.5" x14ac:dyDescent="0.25">
      <c r="B70" s="497" t="s">
        <v>249</v>
      </c>
      <c r="C70" s="497"/>
      <c r="D70" s="497"/>
      <c r="E70" s="497"/>
      <c r="F70" s="497"/>
      <c r="G70" s="497"/>
      <c r="H70" s="497"/>
      <c r="I70" s="497"/>
      <c r="J70" s="497"/>
      <c r="K70" s="497"/>
      <c r="L70" s="497"/>
      <c r="M70" s="497"/>
      <c r="N70" s="497"/>
      <c r="O70" s="497"/>
      <c r="P70" s="497"/>
      <c r="Q70" s="497"/>
    </row>
    <row r="71" spans="2:17" x14ac:dyDescent="0.25">
      <c r="B71" s="496" t="s">
        <v>253</v>
      </c>
      <c r="C71" s="496"/>
      <c r="D71" s="496"/>
      <c r="E71" s="496"/>
      <c r="F71" s="496"/>
      <c r="G71" s="496"/>
      <c r="H71" s="496"/>
      <c r="I71" s="496"/>
      <c r="J71" s="496"/>
      <c r="K71" s="496"/>
      <c r="L71" s="496"/>
      <c r="M71" s="496"/>
      <c r="N71" s="496"/>
      <c r="O71" s="496"/>
      <c r="P71" s="496"/>
      <c r="Q71" s="496"/>
    </row>
    <row r="72" spans="2:17" ht="15" thickBot="1" x14ac:dyDescent="0.3">
      <c r="B72" s="496" t="str">
        <f>'HOME PAGE'!H6</f>
        <v>LATEST 52 WEEKS ENDING 12-29-2024</v>
      </c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  <c r="O72" s="496"/>
      <c r="P72" s="496"/>
      <c r="Q72" s="496"/>
    </row>
    <row r="73" spans="2:17" x14ac:dyDescent="0.25">
      <c r="D73" s="498" t="s">
        <v>266</v>
      </c>
      <c r="E73" s="499"/>
      <c r="F73" s="500"/>
      <c r="G73" s="501" t="s">
        <v>267</v>
      </c>
      <c r="H73" s="502"/>
      <c r="I73" s="498" t="s">
        <v>268</v>
      </c>
      <c r="J73" s="499"/>
      <c r="K73" s="500"/>
      <c r="L73" s="501" t="s">
        <v>269</v>
      </c>
      <c r="M73" s="499"/>
      <c r="N73" s="502"/>
      <c r="O73" s="498" t="s">
        <v>270</v>
      </c>
      <c r="P73" s="499"/>
      <c r="Q73" s="500"/>
    </row>
    <row r="74" spans="2:17" s="35" customFormat="1" ht="29.5" thickBot="1" x14ac:dyDescent="0.3">
      <c r="C74" s="36"/>
      <c r="D74" s="37" t="s">
        <v>271</v>
      </c>
      <c r="E74" s="38" t="s">
        <v>272</v>
      </c>
      <c r="F74" s="39" t="s">
        <v>273</v>
      </c>
      <c r="G74" s="40" t="s">
        <v>271</v>
      </c>
      <c r="H74" s="41" t="s">
        <v>272</v>
      </c>
      <c r="I74" s="42" t="s">
        <v>271</v>
      </c>
      <c r="J74" s="43" t="s">
        <v>272</v>
      </c>
      <c r="K74" s="39" t="s">
        <v>273</v>
      </c>
      <c r="L74" s="40" t="s">
        <v>271</v>
      </c>
      <c r="M74" s="43" t="s">
        <v>272</v>
      </c>
      <c r="N74" s="41" t="s">
        <v>273</v>
      </c>
      <c r="O74" s="42" t="s">
        <v>271</v>
      </c>
      <c r="P74" s="43" t="s">
        <v>272</v>
      </c>
      <c r="Q74" s="39" t="s">
        <v>273</v>
      </c>
    </row>
    <row r="75" spans="2:17" ht="15" thickBot="1" x14ac:dyDescent="0.3">
      <c r="C75" s="255" t="s">
        <v>281</v>
      </c>
      <c r="D75" s="260">
        <f>SubSegments!D93</f>
        <v>2316433256.1455855</v>
      </c>
      <c r="E75" s="261">
        <f>SubSegments!E93</f>
        <v>49841591.306353569</v>
      </c>
      <c r="F75" s="274">
        <f>SubSegments!F93</f>
        <v>2.1989664957975042E-2</v>
      </c>
      <c r="G75" s="336">
        <f>SubSegments!G93</f>
        <v>100</v>
      </c>
      <c r="H75" s="371">
        <f>SubSegments!H93</f>
        <v>-4.2632564145606011E-14</v>
      </c>
      <c r="I75" s="327">
        <f>SubSegments!I93</f>
        <v>2.4469015454740219</v>
      </c>
      <c r="J75" s="336">
        <f>SubSegments!J93</f>
        <v>5.9526295964550169E-2</v>
      </c>
      <c r="K75" s="315">
        <f>SubSegments!K93</f>
        <v>2.4933782813062542E-2</v>
      </c>
      <c r="L75" s="316">
        <f>SubSegments!L93</f>
        <v>5668084114.4500542</v>
      </c>
      <c r="M75" s="273">
        <f>SubSegments!M93</f>
        <v>256879273.06840324</v>
      </c>
      <c r="N75" s="275">
        <f>SubSegments!N93</f>
        <v>4.7471733301231653E-2</v>
      </c>
      <c r="O75" s="303">
        <f>SubSegments!O93</f>
        <v>1291685967.3231134</v>
      </c>
      <c r="P75" s="261">
        <f>SubSegments!P93</f>
        <v>36503949.880715132</v>
      </c>
      <c r="Q75" s="275">
        <f>SubSegments!Q93</f>
        <v>2.9082594694191704E-2</v>
      </c>
    </row>
    <row r="76" spans="2:17" x14ac:dyDescent="0.25">
      <c r="B76" s="493" t="s">
        <v>278</v>
      </c>
      <c r="C76" s="49" t="s">
        <v>28</v>
      </c>
      <c r="D76" s="387">
        <f>SubSegments!D94</f>
        <v>7770878.5144347679</v>
      </c>
      <c r="E76" s="388">
        <f>SubSegments!E94</f>
        <v>617285.10645220336</v>
      </c>
      <c r="F76" s="391">
        <f>SubSegments!F94</f>
        <v>8.6290214057089989E-2</v>
      </c>
      <c r="G76" s="392">
        <f>SubSegments!G94</f>
        <v>0.33546740420076132</v>
      </c>
      <c r="H76" s="393">
        <f>SubSegments!H94</f>
        <v>1.9857251787623986E-2</v>
      </c>
      <c r="I76" s="394">
        <f>SubSegments!I94</f>
        <v>4.2853525324824169</v>
      </c>
      <c r="J76" s="392">
        <f>SubSegments!J94</f>
        <v>-9.2700948371485126E-2</v>
      </c>
      <c r="K76" s="395">
        <f>SubSegments!K94</f>
        <v>-2.1174010042792943E-2</v>
      </c>
      <c r="L76" s="396">
        <f>SubSegments!L94</f>
        <v>33300953.921446234</v>
      </c>
      <c r="M76" s="397">
        <f>SubSegments!M94</f>
        <v>1982139.4010146409</v>
      </c>
      <c r="N76" s="398">
        <f>SubSegments!N94</f>
        <v>6.3289094155257505E-2</v>
      </c>
      <c r="O76" s="399">
        <f>SubSegments!O94</f>
        <v>8524461.8558090329</v>
      </c>
      <c r="P76" s="388">
        <f>SubSegments!P94</f>
        <v>663699.21314581763</v>
      </c>
      <c r="Q76" s="398">
        <f>SubSegments!Q94</f>
        <v>8.4431911166440873E-2</v>
      </c>
    </row>
    <row r="77" spans="2:17" x14ac:dyDescent="0.25">
      <c r="B77" s="494"/>
      <c r="C77" s="49" t="s">
        <v>134</v>
      </c>
      <c r="D77" s="282">
        <f>SubSegments!D95</f>
        <v>152664171.79424766</v>
      </c>
      <c r="E77" s="283">
        <f>SubSegments!E95</f>
        <v>-4208523.8950456977</v>
      </c>
      <c r="F77" s="320">
        <f>SubSegments!F95</f>
        <v>-2.6827638019182275E-2</v>
      </c>
      <c r="G77" s="338">
        <f>SubSegments!G95</f>
        <v>6.5904843745971879</v>
      </c>
      <c r="H77" s="373">
        <f>SubSegments!H95</f>
        <v>-0.33059885899973374</v>
      </c>
      <c r="I77" s="329">
        <f>SubSegments!I95</f>
        <v>2.7053516637573738</v>
      </c>
      <c r="J77" s="338">
        <f>SubSegments!J95</f>
        <v>2.2446520087769262E-2</v>
      </c>
      <c r="K77" s="345">
        <f>SubSegments!K95</f>
        <v>8.3664978393785186E-3</v>
      </c>
      <c r="L77" s="351">
        <f>SubSegments!L95</f>
        <v>413010271.15970945</v>
      </c>
      <c r="M77" s="363">
        <f>SubSegments!M95</f>
        <v>-7864291.0064122677</v>
      </c>
      <c r="N77" s="357">
        <f>SubSegments!N95</f>
        <v>-1.8685593555326788E-2</v>
      </c>
      <c r="O77" s="286">
        <f>SubSegments!O95</f>
        <v>82127540.71575743</v>
      </c>
      <c r="P77" s="283">
        <f>SubSegments!P95</f>
        <v>-2184786.9189296514</v>
      </c>
      <c r="Q77" s="357">
        <f>SubSegments!Q95</f>
        <v>-2.5913018656014478E-2</v>
      </c>
    </row>
    <row r="78" spans="2:17" x14ac:dyDescent="0.25">
      <c r="B78" s="494"/>
      <c r="C78" s="49" t="s">
        <v>135</v>
      </c>
      <c r="D78" s="282">
        <f>SubSegments!D96</f>
        <v>2292688.0296109091</v>
      </c>
      <c r="E78" s="283">
        <f>SubSegments!E96</f>
        <v>218348.34047993226</v>
      </c>
      <c r="F78" s="320">
        <f>SubSegments!F96</f>
        <v>0.10526161246589609</v>
      </c>
      <c r="G78" s="338">
        <f>SubSegments!G96</f>
        <v>9.8974922913419597E-2</v>
      </c>
      <c r="H78" s="373">
        <f>SubSegments!H96</f>
        <v>7.4569083848472772E-3</v>
      </c>
      <c r="I78" s="329">
        <f>SubSegments!I96</f>
        <v>3.2342654351993367</v>
      </c>
      <c r="J78" s="338">
        <f>SubSegments!J96</f>
        <v>3.6493592143883813E-2</v>
      </c>
      <c r="K78" s="345">
        <f>SubSegments!K96</f>
        <v>1.1412193844641021E-2</v>
      </c>
      <c r="L78" s="351">
        <f>SubSegments!L96</f>
        <v>7415161.6478658365</v>
      </c>
      <c r="M78" s="363">
        <f>SubSegments!M96</f>
        <v>781896.5970303975</v>
      </c>
      <c r="N78" s="357">
        <f>SubSegments!N96</f>
        <v>0.11787507223639739</v>
      </c>
      <c r="O78" s="286">
        <f>SubSegments!O96</f>
        <v>1284443.352288434</v>
      </c>
      <c r="P78" s="283">
        <f>SubSegments!P96</f>
        <v>128142.10810287297</v>
      </c>
      <c r="Q78" s="357">
        <f>SubSegments!Q96</f>
        <v>0.11082069551272485</v>
      </c>
    </row>
    <row r="79" spans="2:17" x14ac:dyDescent="0.25">
      <c r="B79" s="494"/>
      <c r="C79" s="49" t="s">
        <v>136</v>
      </c>
      <c r="D79" s="282">
        <f>SubSegments!D97</f>
        <v>1090750773.3934393</v>
      </c>
      <c r="E79" s="283">
        <f>SubSegments!E97</f>
        <v>-2140626.2317945957</v>
      </c>
      <c r="F79" s="320">
        <f>SubSegments!F97</f>
        <v>-1.9586815602434453E-3</v>
      </c>
      <c r="G79" s="338">
        <f>SubSegments!G97</f>
        <v>47.08751139276886</v>
      </c>
      <c r="H79" s="373">
        <f>SubSegments!H97</f>
        <v>-1.1298811168233982</v>
      </c>
      <c r="I79" s="329">
        <f>SubSegments!I97</f>
        <v>1.9913873931109189</v>
      </c>
      <c r="J79" s="338">
        <f>SubSegments!J97</f>
        <v>1.0007855267493593E-2</v>
      </c>
      <c r="K79" s="345">
        <f>SubSegments!K97</f>
        <v>5.0509531749713893E-3</v>
      </c>
      <c r="L79" s="351">
        <f>SubSegments!L97</f>
        <v>2172107339.1616797</v>
      </c>
      <c r="M79" s="363">
        <f>SubSegments!M97</f>
        <v>6674682.8591794968</v>
      </c>
      <c r="N79" s="357">
        <f>SubSegments!N97</f>
        <v>3.0823784058824485E-3</v>
      </c>
      <c r="O79" s="286">
        <f>SubSegments!O97</f>
        <v>488306967.3912192</v>
      </c>
      <c r="P79" s="283">
        <f>SubSegments!P97</f>
        <v>-680454.53732579947</v>
      </c>
      <c r="Q79" s="357">
        <f>SubSegments!Q97</f>
        <v>-1.3915583649209554E-3</v>
      </c>
    </row>
    <row r="80" spans="2:17" x14ac:dyDescent="0.25">
      <c r="B80" s="494"/>
      <c r="C80" s="49" t="s">
        <v>137</v>
      </c>
      <c r="D80" s="282">
        <f>SubSegments!D98</f>
        <v>160345485.83832937</v>
      </c>
      <c r="E80" s="283">
        <f>SubSegments!E98</f>
        <v>41274878.780355707</v>
      </c>
      <c r="F80" s="320">
        <f>SubSegments!F98</f>
        <v>0.34664204542317983</v>
      </c>
      <c r="G80" s="338">
        <f>SubSegments!G98</f>
        <v>6.9220852969938464</v>
      </c>
      <c r="H80" s="373">
        <f>SubSegments!H98</f>
        <v>1.6687964534376638</v>
      </c>
      <c r="I80" s="329">
        <f>SubSegments!I98</f>
        <v>3.0934476635869843</v>
      </c>
      <c r="J80" s="338">
        <f>SubSegments!J98</f>
        <v>8.9166086573069236E-2</v>
      </c>
      <c r="K80" s="345">
        <f>SubSegments!K98</f>
        <v>2.9679670259701574E-2</v>
      </c>
      <c r="L80" s="351">
        <f>SubSegments!L98</f>
        <v>496020368.5332998</v>
      </c>
      <c r="M80" s="363">
        <f>SubSegments!M98</f>
        <v>138298737.38516641</v>
      </c>
      <c r="N80" s="357">
        <f>SubSegments!N98</f>
        <v>0.38660993728918941</v>
      </c>
      <c r="O80" s="286">
        <f>SubSegments!O98</f>
        <v>95803187.607273027</v>
      </c>
      <c r="P80" s="283">
        <f>SubSegments!P98</f>
        <v>27249437.996121138</v>
      </c>
      <c r="Q80" s="357">
        <f>SubSegments!Q98</f>
        <v>0.39749011761842962</v>
      </c>
    </row>
    <row r="81" spans="2:17" x14ac:dyDescent="0.25">
      <c r="B81" s="494"/>
      <c r="C81" s="49" t="s">
        <v>138</v>
      </c>
      <c r="D81" s="282">
        <f>SubSegments!D99</f>
        <v>527954155.51502657</v>
      </c>
      <c r="E81" s="283">
        <f>SubSegments!E99</f>
        <v>-3965536.5868432522</v>
      </c>
      <c r="F81" s="320">
        <f>SubSegments!F99</f>
        <v>-7.4551415293040105E-3</v>
      </c>
      <c r="G81" s="338">
        <f>SubSegments!G99</f>
        <v>22.791684332554979</v>
      </c>
      <c r="H81" s="373">
        <f>SubSegments!H99</f>
        <v>-0.6761374349621434</v>
      </c>
      <c r="I81" s="329">
        <f>SubSegments!I99</f>
        <v>1.8614711518223626</v>
      </c>
      <c r="J81" s="338">
        <f>SubSegments!J99</f>
        <v>6.1223059423801018E-2</v>
      </c>
      <c r="K81" s="345">
        <f>SubSegments!K99</f>
        <v>3.4008123481597714E-2</v>
      </c>
      <c r="L81" s="351">
        <f>SubSegments!L99</f>
        <v>982771429.97595906</v>
      </c>
      <c r="M81" s="363">
        <f>SubSegments!M99</f>
        <v>25184018.960338235</v>
      </c>
      <c r="N81" s="357">
        <f>SubSegments!N99</f>
        <v>2.6299446578592726E-2</v>
      </c>
      <c r="O81" s="286">
        <f>SubSegments!O99</f>
        <v>271174108.37547475</v>
      </c>
      <c r="P81" s="283">
        <f>SubSegments!P99</f>
        <v>-346460.48803395033</v>
      </c>
      <c r="Q81" s="357">
        <f>SubSegments!Q99</f>
        <v>-1.2760008918812826E-3</v>
      </c>
    </row>
    <row r="82" spans="2:17" x14ac:dyDescent="0.25">
      <c r="B82" s="494"/>
      <c r="C82" s="49" t="s">
        <v>139</v>
      </c>
      <c r="D82" s="282">
        <f>SubSegments!D100</f>
        <v>37486913.448694848</v>
      </c>
      <c r="E82" s="283">
        <f>SubSegments!E100</f>
        <v>-2407984.5967105329</v>
      </c>
      <c r="F82" s="320">
        <f>SubSegments!F100</f>
        <v>-6.0358209061468097E-2</v>
      </c>
      <c r="G82" s="338">
        <f>SubSegments!G100</f>
        <v>1.6183031973505233</v>
      </c>
      <c r="H82" s="373">
        <f>SubSegments!H100</f>
        <v>-0.14182407498880734</v>
      </c>
      <c r="I82" s="329">
        <f>SubSegments!I100</f>
        <v>3.2263723808636851</v>
      </c>
      <c r="J82" s="338">
        <f>SubSegments!J100</f>
        <v>9.3619927735649533E-2</v>
      </c>
      <c r="K82" s="345">
        <f>SubSegments!K100</f>
        <v>2.9884240499810498E-2</v>
      </c>
      <c r="L82" s="351">
        <f>SubSegments!L100</f>
        <v>120946742.19469647</v>
      </c>
      <c r="M82" s="363">
        <f>SubSegments!M100</f>
        <v>-4034097.5243400931</v>
      </c>
      <c r="N82" s="357">
        <f>SubSegments!N100</f>
        <v>-3.2277727797388418E-2</v>
      </c>
      <c r="O82" s="286">
        <f>SubSegments!O100</f>
        <v>26562362.969835017</v>
      </c>
      <c r="P82" s="283">
        <f>SubSegments!P100</f>
        <v>-1825305.5096307211</v>
      </c>
      <c r="Q82" s="357">
        <f>SubSegments!Q100</f>
        <v>-6.4299240036252314E-2</v>
      </c>
    </row>
    <row r="83" spans="2:17" x14ac:dyDescent="0.25">
      <c r="B83" s="494"/>
      <c r="C83" s="49" t="s">
        <v>140</v>
      </c>
      <c r="D83" s="282">
        <f>SubSegments!D101</f>
        <v>989139.98155553441</v>
      </c>
      <c r="E83" s="283">
        <f>SubSegments!E101</f>
        <v>-131054.43069378228</v>
      </c>
      <c r="F83" s="320">
        <f>SubSegments!F101</f>
        <v>-0.11699257669981493</v>
      </c>
      <c r="G83" s="338">
        <f>SubSegments!G101</f>
        <v>4.2700992093396541E-2</v>
      </c>
      <c r="H83" s="373">
        <f>SubSegments!H101</f>
        <v>-6.7209849493352347E-3</v>
      </c>
      <c r="I83" s="329">
        <f>SubSegments!I101</f>
        <v>12.223283230988292</v>
      </c>
      <c r="J83" s="338">
        <f>SubSegments!J101</f>
        <v>-0.39784086797068241</v>
      </c>
      <c r="K83" s="345">
        <f>SubSegments!K101</f>
        <v>-3.1521825223436113E-2</v>
      </c>
      <c r="L83" s="351">
        <f>SubSegments!L101</f>
        <v>12090538.149647832</v>
      </c>
      <c r="M83" s="363">
        <f>SubSegments!M101</f>
        <v>-2047574.5423112027</v>
      </c>
      <c r="N83" s="357">
        <f>SubSegments!N101</f>
        <v>-0.14482658236808002</v>
      </c>
      <c r="O83" s="286">
        <f>SubSegments!O101</f>
        <v>2568970.2142808293</v>
      </c>
      <c r="P83" s="283">
        <f>SubSegments!P101</f>
        <v>-358152.99223786313</v>
      </c>
      <c r="Q83" s="357">
        <f>SubSegments!Q101</f>
        <v>-0.12235665087149654</v>
      </c>
    </row>
    <row r="84" spans="2:17" x14ac:dyDescent="0.25">
      <c r="B84" s="494"/>
      <c r="C84" s="49" t="s">
        <v>141</v>
      </c>
      <c r="D84" s="282">
        <f>SubSegments!D102</f>
        <v>3647751.109686736</v>
      </c>
      <c r="E84" s="283">
        <f>SubSegments!E102</f>
        <v>107758.94514186727</v>
      </c>
      <c r="F84" s="320">
        <f>SubSegments!F102</f>
        <v>3.0440447360629022E-2</v>
      </c>
      <c r="G84" s="338">
        <f>SubSegments!G102</f>
        <v>0.15747274824384055</v>
      </c>
      <c r="H84" s="373">
        <f>SubSegments!H102</f>
        <v>1.2914554481679996E-3</v>
      </c>
      <c r="I84" s="329">
        <f>SubSegments!I102</f>
        <v>4.7373559559107052</v>
      </c>
      <c r="J84" s="338">
        <f>SubSegments!J102</f>
        <v>-8.5807956062515345E-2</v>
      </c>
      <c r="K84" s="345">
        <f>SubSegments!K102</f>
        <v>-1.7790802392077563E-2</v>
      </c>
      <c r="L84" s="351">
        <f>SubSegments!L102</f>
        <v>17280695.445154343</v>
      </c>
      <c r="M84" s="363">
        <f>SubSegments!M102</f>
        <v>206732.9884535633</v>
      </c>
      <c r="N84" s="357">
        <f>SubSegments!N102</f>
        <v>1.2108084984831959E-2</v>
      </c>
      <c r="O84" s="286">
        <f>SubSegments!O102</f>
        <v>3923050.7593739056</v>
      </c>
      <c r="P84" s="283">
        <f>SubSegments!P102</f>
        <v>181670.70877783885</v>
      </c>
      <c r="Q84" s="357">
        <f>SubSegments!Q102</f>
        <v>4.8557138360989432E-2</v>
      </c>
    </row>
    <row r="85" spans="2:17" x14ac:dyDescent="0.25">
      <c r="B85" s="494"/>
      <c r="C85" s="49" t="s">
        <v>142</v>
      </c>
      <c r="D85" s="282">
        <f>SubSegments!D103</f>
        <v>75743810.53670302</v>
      </c>
      <c r="E85" s="283">
        <f>SubSegments!E103</f>
        <v>25794.513334065676</v>
      </c>
      <c r="F85" s="320">
        <f>SubSegments!F103</f>
        <v>3.4066546759630736E-4</v>
      </c>
      <c r="G85" s="338">
        <f>SubSegments!G103</f>
        <v>3.2698464475828004</v>
      </c>
      <c r="H85" s="373">
        <f>SubSegments!H103</f>
        <v>-7.0764796954693843E-2</v>
      </c>
      <c r="I85" s="329">
        <f>SubSegments!I103</f>
        <v>6.337157282778815</v>
      </c>
      <c r="J85" s="338">
        <f>SubSegments!J103</f>
        <v>-0.23225386913667201</v>
      </c>
      <c r="K85" s="345">
        <f>SubSegments!K103</f>
        <v>-3.5353833664216953E-2</v>
      </c>
      <c r="L85" s="351">
        <f>SubSegments!L103</f>
        <v>480000440.56808627</v>
      </c>
      <c r="M85" s="363">
        <f>SubSegments!M103</f>
        <v>-17422338.296749294</v>
      </c>
      <c r="N85" s="357">
        <f>SubSegments!N103</f>
        <v>-3.5025212026897255E-2</v>
      </c>
      <c r="O85" s="286">
        <f>SubSegments!O103</f>
        <v>122897463.1270694</v>
      </c>
      <c r="P85" s="283">
        <f>SubSegments!P103</f>
        <v>-1788956.3482812345</v>
      </c>
      <c r="Q85" s="357">
        <f>SubSegments!Q103</f>
        <v>-1.4347643919912985E-2</v>
      </c>
    </row>
    <row r="86" spans="2:17" ht="15" thickBot="1" x14ac:dyDescent="0.3">
      <c r="B86" s="494"/>
      <c r="C86" s="385" t="s">
        <v>143</v>
      </c>
      <c r="D86" s="389">
        <f>SubSegments!D104</f>
        <v>256431343.32269275</v>
      </c>
      <c r="E86" s="390">
        <f>SubSegments!E104</f>
        <v>20095106.700516939</v>
      </c>
      <c r="F86" s="400">
        <f>SubSegments!F104</f>
        <v>8.5027615687400609E-2</v>
      </c>
      <c r="G86" s="401">
        <f>SubSegments!G104</f>
        <v>11.070094190815585</v>
      </c>
      <c r="H86" s="402">
        <f>SubSegments!H104</f>
        <v>0.64315049873511754</v>
      </c>
      <c r="I86" s="403">
        <f>SubSegments!I104</f>
        <v>3.6342415988909189</v>
      </c>
      <c r="J86" s="401">
        <f>SubSegments!J104</f>
        <v>0.17298310067249512</v>
      </c>
      <c r="K86" s="404">
        <f>SubSegments!K104</f>
        <v>4.997693779922327E-2</v>
      </c>
      <c r="L86" s="405">
        <f>SubSegments!L104</f>
        <v>931933455.16280901</v>
      </c>
      <c r="M86" s="406">
        <f>SubSegments!M104</f>
        <v>113912647.71734273</v>
      </c>
      <c r="N86" s="407">
        <f>SubSegments!N104</f>
        <v>0.13925397334704934</v>
      </c>
      <c r="O86" s="408">
        <f>SubSegments!O104</f>
        <v>188289067.86109525</v>
      </c>
      <c r="P86" s="390">
        <f>SubSegments!P104</f>
        <v>15240773.555369467</v>
      </c>
      <c r="Q86" s="407">
        <f>SubSegments!Q104</f>
        <v>8.8072370874938952E-2</v>
      </c>
    </row>
    <row r="87" spans="2:17" s="257" customFormat="1" x14ac:dyDescent="0.25">
      <c r="B87" s="494"/>
      <c r="C87" s="386" t="s">
        <v>282</v>
      </c>
      <c r="D87" s="435">
        <f>'RFG vs SS'!E31</f>
        <v>1074968804.9713161</v>
      </c>
      <c r="E87" s="409">
        <f>'RFG vs SS'!F31</f>
        <v>-2122140.6016676426</v>
      </c>
      <c r="F87" s="414">
        <f>'RFG vs SS'!G31</f>
        <v>-1.9702520111138065E-3</v>
      </c>
      <c r="G87" s="415">
        <f>'RFG vs SS'!H31</f>
        <v>46.40620670245444</v>
      </c>
      <c r="H87" s="416">
        <f>'RFG vs SS'!I31</f>
        <v>-1.1140838854570418</v>
      </c>
      <c r="I87" s="417">
        <f>'RFG vs SS'!J31</f>
        <v>1.969399008090799</v>
      </c>
      <c r="J87" s="415">
        <f>'RFG vs SS'!K31</f>
        <v>1.2046660254798836E-2</v>
      </c>
      <c r="K87" s="418">
        <f>'RFG vs SS'!L31</f>
        <v>6.154569088246846E-3</v>
      </c>
      <c r="L87" s="419">
        <f>'RFG vs SS'!M31</f>
        <v>2117042498.2390616</v>
      </c>
      <c r="M87" s="420">
        <f>'RFG vs SS'!N31</f>
        <v>8796007.0888843536</v>
      </c>
      <c r="N87" s="421">
        <f>'RFG vs SS'!O31</f>
        <v>4.1721910250094116E-3</v>
      </c>
      <c r="O87" s="422">
        <f>'RFG vs SS'!P31</f>
        <v>475018669.17828679</v>
      </c>
      <c r="P87" s="423">
        <f>'RFG vs SS'!Q31</f>
        <v>-32837.189154624939</v>
      </c>
      <c r="Q87" s="421">
        <f>'RFG vs SS'!R31</f>
        <v>-6.9123429174490673E-5</v>
      </c>
    </row>
    <row r="88" spans="2:17" s="257" customFormat="1" ht="15" thickBot="1" x14ac:dyDescent="0.3">
      <c r="B88" s="495"/>
      <c r="C88" s="258" t="s">
        <v>283</v>
      </c>
      <c r="D88" s="434">
        <f>'RFG vs SS'!E32</f>
        <v>15781968.422121514</v>
      </c>
      <c r="E88" s="410">
        <f>'RFG vs SS'!F32</f>
        <v>-18485.630129422992</v>
      </c>
      <c r="F88" s="424">
        <f>'RFG vs SS'!G32</f>
        <v>-1.1699429692521731E-3</v>
      </c>
      <c r="G88" s="425">
        <f>'RFG vs SS'!H32</f>
        <v>0.68130469031435947</v>
      </c>
      <c r="H88" s="426">
        <f>'RFG vs SS'!I32</f>
        <v>-1.5797231366432296E-2</v>
      </c>
      <c r="I88" s="427">
        <f>'RFG vs SS'!J32</f>
        <v>3.4890984096404072</v>
      </c>
      <c r="J88" s="425">
        <f>'RFG vs SS'!K32</f>
        <v>-0.13017512282988619</v>
      </c>
      <c r="K88" s="428">
        <f>'RFG vs SS'!L32</f>
        <v>-3.596719663822609E-2</v>
      </c>
      <c r="L88" s="429">
        <f>'RFG vs SS'!M32</f>
        <v>55064840.922619298</v>
      </c>
      <c r="M88" s="430">
        <f>'RFG vs SS'!N32</f>
        <v>-2121324.2297055125</v>
      </c>
      <c r="N88" s="431">
        <f>'RFG vs SS'!O32</f>
        <v>-3.7095060038647716E-2</v>
      </c>
      <c r="O88" s="432">
        <f>'RFG vs SS'!P32</f>
        <v>13288298.212932443</v>
      </c>
      <c r="P88" s="433">
        <f>'RFG vs SS'!Q32</f>
        <v>-647617.3481709864</v>
      </c>
      <c r="Q88" s="431">
        <f>'RFG vs SS'!R32</f>
        <v>-4.6471101617360032E-2</v>
      </c>
    </row>
    <row r="89" spans="2:17" x14ac:dyDescent="0.25">
      <c r="B89" s="486" t="s">
        <v>274</v>
      </c>
      <c r="C89" s="44" t="s">
        <v>33</v>
      </c>
      <c r="D89" s="259">
        <f>'Fat Content'!D37</f>
        <v>19269947.981036969</v>
      </c>
      <c r="E89" s="63">
        <f>'Fat Content'!E37</f>
        <v>5888077.3481213115</v>
      </c>
      <c r="F89" s="324">
        <f>'Fat Content'!F37</f>
        <v>0.44000405545980165</v>
      </c>
      <c r="G89" s="342">
        <f>'Fat Content'!G37</f>
        <v>0.83188012993307958</v>
      </c>
      <c r="H89" s="377">
        <f>'Fat Content'!H37</f>
        <v>0.2414839487195205</v>
      </c>
      <c r="I89" s="333">
        <f>'Fat Content'!I37</f>
        <v>3.5774837223199789</v>
      </c>
      <c r="J89" s="342">
        <f>'Fat Content'!J37</f>
        <v>2.8151365301058995E-2</v>
      </c>
      <c r="K89" s="310">
        <f>'Fat Content'!K37</f>
        <v>7.931453712805665E-3</v>
      </c>
      <c r="L89" s="311">
        <f>'Fat Content'!L37</f>
        <v>68937925.232112497</v>
      </c>
      <c r="M89" s="312">
        <f>'Fat Content'!M37</f>
        <v>21441218.797263704</v>
      </c>
      <c r="N89" s="313">
        <f>'Fat Content'!N37</f>
        <v>0.45142538097193358</v>
      </c>
      <c r="O89" s="62">
        <f>'Fat Content'!O37</f>
        <v>11028489.134035686</v>
      </c>
      <c r="P89" s="63">
        <f>'Fat Content'!P37</f>
        <v>2868095.1274956781</v>
      </c>
      <c r="Q89" s="313">
        <f>'Fat Content'!Q37</f>
        <v>0.35146527547531314</v>
      </c>
    </row>
    <row r="90" spans="2:17" x14ac:dyDescent="0.25">
      <c r="B90" s="487"/>
      <c r="C90" s="49" t="s">
        <v>162</v>
      </c>
      <c r="D90" s="58">
        <f>'Fat Content'!D38</f>
        <v>100707664.96413466</v>
      </c>
      <c r="E90" s="278">
        <f>'Fat Content'!E38</f>
        <v>-3617252.7606105655</v>
      </c>
      <c r="F90" s="280">
        <f>'Fat Content'!F38</f>
        <v>-3.4672951002506044E-2</v>
      </c>
      <c r="G90" s="334">
        <f>'Fat Content'!G38</f>
        <v>4.3475314774105129</v>
      </c>
      <c r="H90" s="369">
        <f>'Fat Content'!H38</f>
        <v>-0.25519072187653613</v>
      </c>
      <c r="I90" s="325">
        <f>'Fat Content'!I38</f>
        <v>1.911264662743476</v>
      </c>
      <c r="J90" s="334">
        <f>'Fat Content'!J38</f>
        <v>3.1431278167962651E-2</v>
      </c>
      <c r="K90" s="291">
        <f>'Fat Content'!K38</f>
        <v>1.6720246818608432E-2</v>
      </c>
      <c r="L90" s="295">
        <f>'Fat Content'!L38</f>
        <v>192479001.3133598</v>
      </c>
      <c r="M90" s="281">
        <f>'Fat Content'!M38</f>
        <v>-3634461.8687099814</v>
      </c>
      <c r="N90" s="270">
        <f>'Fat Content'!N38</f>
        <v>-1.8532444482589058E-2</v>
      </c>
      <c r="O90" s="285">
        <f>'Fat Content'!O38</f>
        <v>54933506.678664237</v>
      </c>
      <c r="P90" s="278">
        <f>'Fat Content'!P38</f>
        <v>-1562320.1244023368</v>
      </c>
      <c r="Q90" s="270">
        <f>'Fat Content'!Q38</f>
        <v>-2.7653726174293895E-2</v>
      </c>
    </row>
    <row r="91" spans="2:17" x14ac:dyDescent="0.25">
      <c r="B91" s="487"/>
      <c r="C91" s="49" t="s">
        <v>163</v>
      </c>
      <c r="D91" s="58">
        <f>'Fat Content'!D39</f>
        <v>244651.8366256445</v>
      </c>
      <c r="E91" s="278">
        <f>'Fat Content'!E39</f>
        <v>-658445.75255668024</v>
      </c>
      <c r="F91" s="280">
        <f>'Fat Content'!F39</f>
        <v>-0.72909701060418608</v>
      </c>
      <c r="G91" s="334">
        <f>'Fat Content'!G39</f>
        <v>1.0561575041135928E-2</v>
      </c>
      <c r="H91" s="369">
        <f>'Fat Content'!H39</f>
        <v>-2.9282284053191981E-2</v>
      </c>
      <c r="I91" s="325">
        <f>'Fat Content'!I39</f>
        <v>3.476453514084513</v>
      </c>
      <c r="J91" s="334">
        <f>'Fat Content'!J39</f>
        <v>1.9786575296398643</v>
      </c>
      <c r="K91" s="291">
        <f>'Fat Content'!K39</f>
        <v>1.3210460905151304</v>
      </c>
      <c r="L91" s="295">
        <f>'Fat Content'!L39</f>
        <v>850520.73716445197</v>
      </c>
      <c r="M91" s="281">
        <f>'Fat Content'!M39</f>
        <v>-502135.20547447703</v>
      </c>
      <c r="N91" s="270">
        <f>'Fat Content'!N39</f>
        <v>-0.37122167555398411</v>
      </c>
      <c r="O91" s="285">
        <f>'Fat Content'!O39</f>
        <v>244651.4910436506</v>
      </c>
      <c r="P91" s="278">
        <f>'Fat Content'!P39</f>
        <v>-209924.53805336473</v>
      </c>
      <c r="Q91" s="270">
        <f>'Fat Content'!Q39</f>
        <v>-0.46180292099952053</v>
      </c>
    </row>
    <row r="92" spans="2:17" ht="15" thickBot="1" x14ac:dyDescent="0.3">
      <c r="B92" s="490"/>
      <c r="C92" s="52" t="s">
        <v>164</v>
      </c>
      <c r="D92" s="297">
        <f>'Fat Content'!D40</f>
        <v>2196210991.3637867</v>
      </c>
      <c r="E92" s="298">
        <f>'Fat Content'!E40</f>
        <v>48229212.471397877</v>
      </c>
      <c r="F92" s="318">
        <f>'Fat Content'!F40</f>
        <v>2.2453268898895113E-2</v>
      </c>
      <c r="G92" s="335">
        <f>'Fat Content'!G40</f>
        <v>94.810026817615181</v>
      </c>
      <c r="H92" s="370">
        <f>'Fat Content'!H40</f>
        <v>4.2989057210107262E-2</v>
      </c>
      <c r="I92" s="326">
        <f>'Fat Content'!I40</f>
        <v>2.4614286552725724</v>
      </c>
      <c r="J92" s="335">
        <f>'Fat Content'!J40</f>
        <v>5.6267649444079915E-2</v>
      </c>
      <c r="K92" s="343">
        <f>'Fat Content'!K40</f>
        <v>2.3394545856898968E-2</v>
      </c>
      <c r="L92" s="349">
        <f>'Fat Content'!L40</f>
        <v>5405816667.1674089</v>
      </c>
      <c r="M92" s="361">
        <f>'Fat Content'!M40</f>
        <v>239574651.34531689</v>
      </c>
      <c r="N92" s="355">
        <f>'Fat Content'!N40</f>
        <v>4.6373098784686713E-2</v>
      </c>
      <c r="O92" s="299">
        <f>'Fat Content'!O40</f>
        <v>1225479320.0193691</v>
      </c>
      <c r="P92" s="298">
        <f>'Fat Content'!P40</f>
        <v>35408099.415674686</v>
      </c>
      <c r="Q92" s="355">
        <f>'Fat Content'!Q40</f>
        <v>2.9752924701189742E-2</v>
      </c>
    </row>
    <row r="93" spans="2:17" ht="15" thickBot="1" x14ac:dyDescent="0.3">
      <c r="B93" s="486" t="s">
        <v>284</v>
      </c>
      <c r="C93" s="255" t="s">
        <v>284</v>
      </c>
      <c r="D93" s="260">
        <f>Flavors!D142</f>
        <v>1288252077.7867422</v>
      </c>
      <c r="E93" s="261">
        <f>Flavors!E142</f>
        <v>40193723.136618853</v>
      </c>
      <c r="F93" s="274">
        <f>Flavors!F142</f>
        <v>3.2205003064849982E-2</v>
      </c>
      <c r="G93" s="336">
        <f>Flavors!G142</f>
        <v>55.61360658110744</v>
      </c>
      <c r="H93" s="371">
        <f>Flavors!H142</f>
        <v>0.55038659266514145</v>
      </c>
      <c r="I93" s="327">
        <f>Flavors!I142</f>
        <v>2.2040758272304335</v>
      </c>
      <c r="J93" s="336">
        <f>Flavors!J142</f>
        <v>4.9901207285165228E-2</v>
      </c>
      <c r="K93" s="315">
        <f>Flavors!K142</f>
        <v>2.3164884974103486E-2</v>
      </c>
      <c r="L93" s="316">
        <f>Flavors!L142</f>
        <v>2839405264.0291386</v>
      </c>
      <c r="M93" s="273">
        <f>Flavors!M142</f>
        <v>150869632.23119211</v>
      </c>
      <c r="N93" s="275">
        <f>Flavors!N142</f>
        <v>5.6115913230541305E-2</v>
      </c>
      <c r="O93" s="303">
        <f>Flavors!O142</f>
        <v>615330614.15236282</v>
      </c>
      <c r="P93" s="261">
        <f>Flavors!P142</f>
        <v>28764517.089830041</v>
      </c>
      <c r="Q93" s="275">
        <f>Flavors!Q142</f>
        <v>4.9038833362309901E-2</v>
      </c>
    </row>
    <row r="94" spans="2:17" x14ac:dyDescent="0.25">
      <c r="B94" s="487"/>
      <c r="C94" s="379" t="s">
        <v>33</v>
      </c>
      <c r="D94" s="300">
        <f>Flavors!D143</f>
        <v>88654991.375722632</v>
      </c>
      <c r="E94" s="301">
        <f>Flavors!E143</f>
        <v>22564124.03355968</v>
      </c>
      <c r="F94" s="319">
        <f>Flavors!F143</f>
        <v>0.34141062057396848</v>
      </c>
      <c r="G94" s="337">
        <f>Flavors!G143</f>
        <v>3.8272197629919882</v>
      </c>
      <c r="H94" s="372">
        <f>Flavors!H143</f>
        <v>0.91134972043402573</v>
      </c>
      <c r="I94" s="328">
        <f>Flavors!I143</f>
        <v>2.4853060335314012</v>
      </c>
      <c r="J94" s="337">
        <f>Flavors!J143</f>
        <v>5.2764011588032123E-2</v>
      </c>
      <c r="K94" s="344">
        <f>Flavors!K143</f>
        <v>2.1690894180680466E-2</v>
      </c>
      <c r="L94" s="350">
        <f>Flavors!L143</f>
        <v>220334784.96875778</v>
      </c>
      <c r="M94" s="362">
        <f>Flavors!M143</f>
        <v>59565972.892261744</v>
      </c>
      <c r="N94" s="356">
        <f>Flavors!N143</f>
        <v>0.37050701639767936</v>
      </c>
      <c r="O94" s="302">
        <f>Flavors!O143</f>
        <v>51107699.703248255</v>
      </c>
      <c r="P94" s="301">
        <f>Flavors!P143</f>
        <v>13161530.889064297</v>
      </c>
      <c r="Q94" s="356">
        <f>Flavors!Q143</f>
        <v>0.34684742360985404</v>
      </c>
    </row>
    <row r="95" spans="2:17" x14ac:dyDescent="0.25">
      <c r="B95" s="487"/>
      <c r="C95" s="49" t="s">
        <v>145</v>
      </c>
      <c r="D95" s="282">
        <f>Flavors!D144</f>
        <v>8564082.9286865182</v>
      </c>
      <c r="E95" s="283">
        <f>Flavors!E144</f>
        <v>1851465.1185244704</v>
      </c>
      <c r="F95" s="320">
        <f>Flavors!F144</f>
        <v>0.2758186404894955</v>
      </c>
      <c r="G95" s="338">
        <f>Flavors!G144</f>
        <v>0.369709893689606</v>
      </c>
      <c r="H95" s="373">
        <f>Flavors!H144</f>
        <v>7.3555190824845906E-2</v>
      </c>
      <c r="I95" s="329">
        <f>Flavors!I144</f>
        <v>2.2274819527363325</v>
      </c>
      <c r="J95" s="338">
        <f>Flavors!J144</f>
        <v>-0.12076177813929023</v>
      </c>
      <c r="K95" s="345">
        <f>Flavors!K144</f>
        <v>-5.1426424161796901E-2</v>
      </c>
      <c r="L95" s="351">
        <f>Flavors!L144</f>
        <v>19076340.165386535</v>
      </c>
      <c r="M95" s="363">
        <f>Flavors!M144</f>
        <v>3313477.4749094546</v>
      </c>
      <c r="N95" s="357">
        <f>Flavors!N144</f>
        <v>0.21020784993015557</v>
      </c>
      <c r="O95" s="286">
        <f>Flavors!O144</f>
        <v>4478374.6643515537</v>
      </c>
      <c r="P95" s="283">
        <f>Flavors!P144</f>
        <v>859886.26042250684</v>
      </c>
      <c r="Q95" s="357">
        <f>Flavors!Q144</f>
        <v>0.23763687054760779</v>
      </c>
    </row>
    <row r="96" spans="2:17" x14ac:dyDescent="0.25">
      <c r="B96" s="487"/>
      <c r="C96" s="49" t="s">
        <v>146</v>
      </c>
      <c r="D96" s="282">
        <f>Flavors!D145</f>
        <v>146909746.58995643</v>
      </c>
      <c r="E96" s="283">
        <f>Flavors!E145</f>
        <v>8624490.6252789497</v>
      </c>
      <c r="F96" s="320">
        <f>Flavors!F145</f>
        <v>6.2367390978268301E-2</v>
      </c>
      <c r="G96" s="338">
        <f>Flavors!G145</f>
        <v>6.3420668909928377</v>
      </c>
      <c r="H96" s="373">
        <f>Flavors!H145</f>
        <v>0.24104489793411243</v>
      </c>
      <c r="I96" s="329">
        <f>Flavors!I145</f>
        <v>2.3482878041865471</v>
      </c>
      <c r="J96" s="338">
        <f>Flavors!J145</f>
        <v>5.3032298857560001E-2</v>
      </c>
      <c r="K96" s="345">
        <f>Flavors!K145</f>
        <v>2.3105183163457305E-2</v>
      </c>
      <c r="L96" s="351">
        <f>Flavors!L145</f>
        <v>344986366.23333085</v>
      </c>
      <c r="M96" s="363">
        <f>Flavors!M145</f>
        <v>27586371.1745767</v>
      </c>
      <c r="N96" s="357">
        <f>Flavors!N145</f>
        <v>8.6913584133705382E-2</v>
      </c>
      <c r="O96" s="286">
        <f>Flavors!O145</f>
        <v>74035087.408787563</v>
      </c>
      <c r="P96" s="283">
        <f>Flavors!P145</f>
        <v>6056848.3620644063</v>
      </c>
      <c r="Q96" s="357">
        <f>Flavors!Q145</f>
        <v>8.9099812631236036E-2</v>
      </c>
    </row>
    <row r="97" spans="2:17" x14ac:dyDescent="0.25">
      <c r="B97" s="487"/>
      <c r="C97" s="49" t="s">
        <v>147</v>
      </c>
      <c r="D97" s="282">
        <f>Flavors!D146</f>
        <v>38327831.399538301</v>
      </c>
      <c r="E97" s="283">
        <f>Flavors!E146</f>
        <v>1303087.8247441649</v>
      </c>
      <c r="F97" s="320">
        <f>Flavors!F146</f>
        <v>3.5195053332693078E-2</v>
      </c>
      <c r="G97" s="338">
        <f>Flavors!G146</f>
        <v>1.6546054714873879</v>
      </c>
      <c r="H97" s="373">
        <f>Flavors!H146</f>
        <v>2.1106851107511426E-2</v>
      </c>
      <c r="I97" s="329">
        <f>Flavors!I146</f>
        <v>2.2229753547116355</v>
      </c>
      <c r="J97" s="338">
        <f>Flavors!J146</f>
        <v>-0.126139689813622</v>
      </c>
      <c r="K97" s="345">
        <f>Flavors!K146</f>
        <v>-5.369668467604323E-2</v>
      </c>
      <c r="L97" s="351">
        <f>Flavors!L146</f>
        <v>85201824.600716412</v>
      </c>
      <c r="M97" s="363">
        <f>Flavors!M146</f>
        <v>-1773557.5505223572</v>
      </c>
      <c r="N97" s="357">
        <f>Flavors!N146</f>
        <v>-2.0391489024312346E-2</v>
      </c>
      <c r="O97" s="286">
        <f>Flavors!O146</f>
        <v>19929509.252268258</v>
      </c>
      <c r="P97" s="283">
        <f>Flavors!P146</f>
        <v>114290.22917465866</v>
      </c>
      <c r="Q97" s="357">
        <f>Flavors!Q146</f>
        <v>5.7678004488095425E-3</v>
      </c>
    </row>
    <row r="98" spans="2:17" x14ac:dyDescent="0.25">
      <c r="B98" s="487"/>
      <c r="C98" s="49" t="s">
        <v>148</v>
      </c>
      <c r="D98" s="282">
        <f>Flavors!D147</f>
        <v>10365287.093386749</v>
      </c>
      <c r="E98" s="283">
        <f>Flavors!E147</f>
        <v>-6913324.5706387665</v>
      </c>
      <c r="F98" s="320">
        <f>Flavors!F147</f>
        <v>-0.40010879954160172</v>
      </c>
      <c r="G98" s="338">
        <f>Flavors!G147</f>
        <v>0.4474675480455676</v>
      </c>
      <c r="H98" s="373">
        <f>Flavors!H147</f>
        <v>-0.31484936735044283</v>
      </c>
      <c r="I98" s="329">
        <f>Flavors!I147</f>
        <v>2.5345146838040695</v>
      </c>
      <c r="J98" s="338">
        <f>Flavors!J147</f>
        <v>0.1825216437049817</v>
      </c>
      <c r="K98" s="345">
        <f>Flavors!K147</f>
        <v>7.7602969308655859E-2</v>
      </c>
      <c r="L98" s="351">
        <f>Flavors!L147</f>
        <v>26270972.34003352</v>
      </c>
      <c r="M98" s="363">
        <f>Flavors!M147</f>
        <v>-14368202.036329407</v>
      </c>
      <c r="N98" s="357">
        <f>Flavors!N147</f>
        <v>-0.35355546112389585</v>
      </c>
      <c r="O98" s="286">
        <f>Flavors!O147</f>
        <v>5645782.1211276008</v>
      </c>
      <c r="P98" s="283">
        <f>Flavors!P147</f>
        <v>-3461478.6085084593</v>
      </c>
      <c r="Q98" s="357">
        <f>Flavors!Q147</f>
        <v>-0.38007900633001701</v>
      </c>
    </row>
    <row r="99" spans="2:17" x14ac:dyDescent="0.25">
      <c r="B99" s="487"/>
      <c r="C99" s="49" t="s">
        <v>149</v>
      </c>
      <c r="D99" s="282">
        <f>Flavors!D148</f>
        <v>27643156.305301558</v>
      </c>
      <c r="E99" s="283">
        <f>Flavors!E148</f>
        <v>105462.80041847751</v>
      </c>
      <c r="F99" s="320">
        <f>Flavors!F148</f>
        <v>3.8297615738869515E-3</v>
      </c>
      <c r="G99" s="338">
        <f>Flavors!G148</f>
        <v>1.1933500018601106</v>
      </c>
      <c r="H99" s="373">
        <f>Flavors!H148</f>
        <v>-2.1588442150990428E-2</v>
      </c>
      <c r="I99" s="329">
        <f>Flavors!I148</f>
        <v>2.1516805160691819</v>
      </c>
      <c r="J99" s="338">
        <f>Flavors!J148</f>
        <v>-4.1086620651913819E-2</v>
      </c>
      <c r="K99" s="345">
        <f>Flavors!K148</f>
        <v>-1.8737338755154712E-2</v>
      </c>
      <c r="L99" s="351">
        <f>Flavors!L148</f>
        <v>59479240.824772321</v>
      </c>
      <c r="M99" s="363">
        <f>Flavors!M148</f>
        <v>-904508.51383326203</v>
      </c>
      <c r="N99" s="357">
        <f>Flavors!N148</f>
        <v>-1.4979336721229001E-2</v>
      </c>
      <c r="O99" s="286">
        <f>Flavors!O148</f>
        <v>14292992.679079644</v>
      </c>
      <c r="P99" s="283">
        <f>Flavors!P148</f>
        <v>41616.261350333691</v>
      </c>
      <c r="Q99" s="357">
        <f>Flavors!Q148</f>
        <v>2.9201573329128627E-3</v>
      </c>
    </row>
    <row r="100" spans="2:17" x14ac:dyDescent="0.25">
      <c r="B100" s="487"/>
      <c r="C100" s="49" t="s">
        <v>150</v>
      </c>
      <c r="D100" s="282">
        <f>Flavors!D149</f>
        <v>176569671.93332863</v>
      </c>
      <c r="E100" s="283">
        <f>Flavors!E149</f>
        <v>-8411806.9547204673</v>
      </c>
      <c r="F100" s="320">
        <f>Flavors!F149</f>
        <v>-4.5473779349614225E-2</v>
      </c>
      <c r="G100" s="338">
        <f>Flavors!G149</f>
        <v>7.622480443366225</v>
      </c>
      <c r="H100" s="373">
        <f>Flavors!H149</f>
        <v>-0.53873720150540549</v>
      </c>
      <c r="I100" s="329">
        <f>Flavors!I149</f>
        <v>2.0216783249925414</v>
      </c>
      <c r="J100" s="338">
        <f>Flavors!J149</f>
        <v>-3.6291424852086251E-4</v>
      </c>
      <c r="K100" s="345">
        <f>Flavors!K149</f>
        <v>-1.7947915278774236E-4</v>
      </c>
      <c r="L100" s="351">
        <f>Flavors!L149</f>
        <v>356967078.59865439</v>
      </c>
      <c r="M100" s="363">
        <f>Flavors!M149</f>
        <v>-17073100.208780766</v>
      </c>
      <c r="N100" s="357">
        <f>Flavors!N149</f>
        <v>-4.5645096907010109E-2</v>
      </c>
      <c r="O100" s="286">
        <f>Flavors!O149</f>
        <v>78878676.340177372</v>
      </c>
      <c r="P100" s="283">
        <f>Flavors!P149</f>
        <v>-3668425.9615053236</v>
      </c>
      <c r="Q100" s="357">
        <f>Flavors!Q149</f>
        <v>-4.4440396564114693E-2</v>
      </c>
    </row>
    <row r="101" spans="2:17" x14ac:dyDescent="0.25">
      <c r="B101" s="487"/>
      <c r="C101" s="49" t="s">
        <v>151</v>
      </c>
      <c r="D101" s="282">
        <f>Flavors!D150</f>
        <v>5085978.1562409597</v>
      </c>
      <c r="E101" s="283">
        <f>Flavors!E150</f>
        <v>640920.50919086393</v>
      </c>
      <c r="F101" s="320">
        <f>Flavors!F150</f>
        <v>0.14418722097253395</v>
      </c>
      <c r="G101" s="338">
        <f>Flavors!G150</f>
        <v>0.21956074679672588</v>
      </c>
      <c r="H101" s="373">
        <f>Flavors!H150</f>
        <v>2.3448773210809598E-2</v>
      </c>
      <c r="I101" s="329">
        <f>Flavors!I150</f>
        <v>1.9144297205496492</v>
      </c>
      <c r="J101" s="338">
        <f>Flavors!J150</f>
        <v>-2.540450458228527E-2</v>
      </c>
      <c r="K101" s="345">
        <f>Flavors!K150</f>
        <v>-1.3096224539783768E-2</v>
      </c>
      <c r="L101" s="351">
        <f>Flavors!L150</f>
        <v>9736747.7403740007</v>
      </c>
      <c r="M101" s="363">
        <f>Flavors!M150</f>
        <v>1114072.7839417979</v>
      </c>
      <c r="N101" s="357">
        <f>Flavors!N150</f>
        <v>0.1292026882111264</v>
      </c>
      <c r="O101" s="286">
        <f>Flavors!O150</f>
        <v>2543050.2923268396</v>
      </c>
      <c r="P101" s="283">
        <f>Flavors!P150</f>
        <v>320385.04168810742</v>
      </c>
      <c r="Q101" s="357">
        <f>Flavors!Q150</f>
        <v>0.14414453170401512</v>
      </c>
    </row>
    <row r="102" spans="2:17" x14ac:dyDescent="0.25">
      <c r="B102" s="487"/>
      <c r="C102" s="49" t="s">
        <v>152</v>
      </c>
      <c r="D102" s="282">
        <f>Flavors!D151</f>
        <v>4200599.6789255347</v>
      </c>
      <c r="E102" s="283">
        <f>Flavors!E151</f>
        <v>60495.922134964261</v>
      </c>
      <c r="F102" s="320">
        <f>Flavors!F151</f>
        <v>1.4612175367764456E-2</v>
      </c>
      <c r="G102" s="338">
        <f>Flavors!G151</f>
        <v>0.18133911986374679</v>
      </c>
      <c r="H102" s="373">
        <f>Flavors!H151</f>
        <v>-1.3185604328153633E-3</v>
      </c>
      <c r="I102" s="329">
        <f>Flavors!I151</f>
        <v>2.0861169885459483</v>
      </c>
      <c r="J102" s="338">
        <f>Flavors!J151</f>
        <v>7.4698606979799465E-3</v>
      </c>
      <c r="K102" s="345">
        <f>Flavors!K151</f>
        <v>3.5936165392889572E-3</v>
      </c>
      <c r="L102" s="351">
        <f>Flavors!L151</f>
        <v>8762942.3522872142</v>
      </c>
      <c r="M102" s="363">
        <f>Flavors!M151</f>
        <v>157127.56924191117</v>
      </c>
      <c r="N102" s="357">
        <f>Flavors!N151</f>
        <v>1.8258302462130043E-2</v>
      </c>
      <c r="O102" s="286">
        <f>Flavors!O151</f>
        <v>2100299.8394627674</v>
      </c>
      <c r="P102" s="283">
        <f>Flavors!P151</f>
        <v>30247.961067482131</v>
      </c>
      <c r="Q102" s="357">
        <f>Flavors!Q151</f>
        <v>1.4612175367764456E-2</v>
      </c>
    </row>
    <row r="103" spans="2:17" x14ac:dyDescent="0.25">
      <c r="B103" s="487"/>
      <c r="C103" s="49" t="s">
        <v>153</v>
      </c>
      <c r="D103" s="282">
        <f>Flavors!D152</f>
        <v>358964.90688921057</v>
      </c>
      <c r="E103" s="283">
        <f>Flavors!E152</f>
        <v>174003.10166952148</v>
      </c>
      <c r="F103" s="320">
        <f>Flavors!F152</f>
        <v>0.9407515322574227</v>
      </c>
      <c r="G103" s="338">
        <f>Flavors!G152</f>
        <v>1.549644937694031E-2</v>
      </c>
      <c r="H103" s="373">
        <f>Flavors!H152</f>
        <v>7.3360997167465185E-3</v>
      </c>
      <c r="I103" s="329">
        <f>Flavors!I152</f>
        <v>2.9105813524026671</v>
      </c>
      <c r="J103" s="338">
        <f>Flavors!J152</f>
        <v>0.46832335432029915</v>
      </c>
      <c r="K103" s="345">
        <f>Flavors!K152</f>
        <v>0.19175834604207298</v>
      </c>
      <c r="L103" s="351">
        <f>Flavors!L152</f>
        <v>1044796.564158696</v>
      </c>
      <c r="M103" s="363">
        <f>Flavors!M152</f>
        <v>593072.11602115724</v>
      </c>
      <c r="N103" s="357">
        <f>Flavors!N152</f>
        <v>1.3129068361617251</v>
      </c>
      <c r="O103" s="286">
        <f>Flavors!O152</f>
        <v>226119.62638690433</v>
      </c>
      <c r="P103" s="283">
        <f>Flavors!P152</f>
        <v>109608.25302017109</v>
      </c>
      <c r="Q103" s="357">
        <f>Flavors!Q152</f>
        <v>0.94075153225742381</v>
      </c>
    </row>
    <row r="104" spans="2:17" x14ac:dyDescent="0.25">
      <c r="B104" s="487"/>
      <c r="C104" s="49" t="s">
        <v>154</v>
      </c>
      <c r="D104" s="282">
        <f>Flavors!D153</f>
        <v>32068887.837731313</v>
      </c>
      <c r="E104" s="283">
        <f>Flavors!E153</f>
        <v>-725466.92585926875</v>
      </c>
      <c r="F104" s="320">
        <f>Flavors!F153</f>
        <v>-2.2121701466275137E-2</v>
      </c>
      <c r="G104" s="338">
        <f>Flavors!G153</f>
        <v>1.3844080226637805</v>
      </c>
      <c r="H104" s="373">
        <f>Flavors!H153</f>
        <v>-6.2449621450809678E-2</v>
      </c>
      <c r="I104" s="329">
        <f>Flavors!I153</f>
        <v>2.2511982761748732</v>
      </c>
      <c r="J104" s="338">
        <f>Flavors!J153</f>
        <v>0.14010151084929712</v>
      </c>
      <c r="K104" s="345">
        <f>Flavors!K153</f>
        <v>6.6364324530472418E-2</v>
      </c>
      <c r="L104" s="351">
        <f>Flavors!L153</f>
        <v>72193425.019146085</v>
      </c>
      <c r="M104" s="363">
        <f>Flavors!M153</f>
        <v>2961368.7567906082</v>
      </c>
      <c r="N104" s="357">
        <f>Flavors!N153</f>
        <v>4.2774531288923091E-2</v>
      </c>
      <c r="O104" s="286">
        <f>Flavors!O153</f>
        <v>16838156.408504378</v>
      </c>
      <c r="P104" s="283">
        <f>Flavors!P153</f>
        <v>525098.32157738321</v>
      </c>
      <c r="Q104" s="357">
        <f>Flavors!Q153</f>
        <v>3.2188834170717995E-2</v>
      </c>
    </row>
    <row r="105" spans="2:17" x14ac:dyDescent="0.25">
      <c r="B105" s="487"/>
      <c r="C105" s="49" t="s">
        <v>155</v>
      </c>
      <c r="D105" s="282">
        <f>Flavors!D154</f>
        <v>989853346.95929801</v>
      </c>
      <c r="E105" s="283">
        <f>Flavors!E154</f>
        <v>8344780.3449858427</v>
      </c>
      <c r="F105" s="320">
        <f>Flavors!F154</f>
        <v>8.5019944082311387E-3</v>
      </c>
      <c r="G105" s="338">
        <f>Flavors!G154</f>
        <v>42.731787947404904</v>
      </c>
      <c r="H105" s="373">
        <f>Flavors!H154</f>
        <v>-0.57149344377279476</v>
      </c>
      <c r="I105" s="329">
        <f>Flavors!I154</f>
        <v>2.7715994841536871</v>
      </c>
      <c r="J105" s="338">
        <f>Flavors!J154</f>
        <v>8.6249689883202141E-2</v>
      </c>
      <c r="K105" s="345">
        <f>Flavors!K154</f>
        <v>3.211860520637802E-2</v>
      </c>
      <c r="L105" s="351">
        <f>Flavors!L154</f>
        <v>2743477025.8201909</v>
      </c>
      <c r="M105" s="363">
        <f>Flavors!M154</f>
        <v>107783198.38772917</v>
      </c>
      <c r="N105" s="357">
        <f>Flavors!N154</f>
        <v>4.089367181647393E-2</v>
      </c>
      <c r="O105" s="286">
        <f>Flavors!O154</f>
        <v>656425843.91848207</v>
      </c>
      <c r="P105" s="283">
        <f>Flavors!P154</f>
        <v>7625142.5617103577</v>
      </c>
      <c r="Q105" s="357">
        <f>Flavors!Q154</f>
        <v>1.175267311789994E-2</v>
      </c>
    </row>
    <row r="106" spans="2:17" x14ac:dyDescent="0.25">
      <c r="B106" s="487"/>
      <c r="C106" s="49" t="s">
        <v>156</v>
      </c>
      <c r="D106" s="282">
        <f>Flavors!D155</f>
        <v>33241344.19006427</v>
      </c>
      <c r="E106" s="283">
        <f>Flavors!E155</f>
        <v>-1739519.9509985186</v>
      </c>
      <c r="F106" s="320">
        <f>Flavors!F155</f>
        <v>-4.9727758124664456E-2</v>
      </c>
      <c r="G106" s="338">
        <f>Flavors!G155</f>
        <v>1.4350227489556944</v>
      </c>
      <c r="H106" s="373">
        <f>Flavors!H155</f>
        <v>-0.10830173616032912</v>
      </c>
      <c r="I106" s="329">
        <f>Flavors!I155</f>
        <v>2.3516186346245087</v>
      </c>
      <c r="J106" s="338">
        <f>Flavors!J155</f>
        <v>0.16107561616870347</v>
      </c>
      <c r="K106" s="345">
        <f>Flavors!K155</f>
        <v>7.3532277070847765E-2</v>
      </c>
      <c r="L106" s="351">
        <f>Flavors!L155</f>
        <v>78170964.437322289</v>
      </c>
      <c r="M106" s="363">
        <f>Flavors!M155</f>
        <v>1543876.7135661691</v>
      </c>
      <c r="N106" s="357">
        <f>Flavors!N155</f>
        <v>2.0147923657648451E-2</v>
      </c>
      <c r="O106" s="286">
        <f>Flavors!O155</f>
        <v>18065550.751602985</v>
      </c>
      <c r="P106" s="283">
        <f>Flavors!P155</f>
        <v>26198.00444348529</v>
      </c>
      <c r="Q106" s="357">
        <f>Flavors!Q155</f>
        <v>1.4522696468480811E-3</v>
      </c>
    </row>
    <row r="107" spans="2:17" x14ac:dyDescent="0.25">
      <c r="B107" s="487"/>
      <c r="C107" s="49" t="s">
        <v>157</v>
      </c>
      <c r="D107" s="282">
        <f>Flavors!D156</f>
        <v>2253033.8445980116</v>
      </c>
      <c r="E107" s="283">
        <f>Flavors!E156</f>
        <v>-1060587.8857513121</v>
      </c>
      <c r="F107" s="320">
        <f>Flavors!F156</f>
        <v>-0.32006908816339286</v>
      </c>
      <c r="G107" s="338">
        <f>Flavors!G156</f>
        <v>9.7263058999029137E-2</v>
      </c>
      <c r="H107" s="373">
        <f>Flavors!H156</f>
        <v>-4.8930972407344911E-2</v>
      </c>
      <c r="I107" s="329">
        <f>Flavors!I156</f>
        <v>2.1155280981775104</v>
      </c>
      <c r="J107" s="338">
        <f>Flavors!J156</f>
        <v>-1.6869484154877323E-2</v>
      </c>
      <c r="K107" s="345">
        <f>Flavors!K156</f>
        <v>-7.9110407433616147E-3</v>
      </c>
      <c r="L107" s="351">
        <f>Flavors!L156</f>
        <v>4766356.4043919956</v>
      </c>
      <c r="M107" s="363">
        <f>Flavors!M156</f>
        <v>-2299602.5621689651</v>
      </c>
      <c r="N107" s="357">
        <f>Flavors!N156</f>
        <v>-0.3254480493096033</v>
      </c>
      <c r="O107" s="286">
        <f>Flavors!O156</f>
        <v>1126516.9222990058</v>
      </c>
      <c r="P107" s="283">
        <f>Flavors!P156</f>
        <v>-530293.94287565607</v>
      </c>
      <c r="Q107" s="357">
        <f>Flavors!Q156</f>
        <v>-0.32006908816339286</v>
      </c>
    </row>
    <row r="108" spans="2:17" x14ac:dyDescent="0.25">
      <c r="B108" s="487"/>
      <c r="C108" s="49" t="s">
        <v>158</v>
      </c>
      <c r="D108" s="282">
        <f>Flavors!D157</f>
        <v>245840963.42308041</v>
      </c>
      <c r="E108" s="283">
        <f>Flavors!E157</f>
        <v>19354251.40515396</v>
      </c>
      <c r="F108" s="320">
        <f>Flavors!F157</f>
        <v>8.5454246885892662E-2</v>
      </c>
      <c r="G108" s="338">
        <f>Flavors!G157</f>
        <v>10.612909427493975</v>
      </c>
      <c r="H108" s="373">
        <f>Flavors!H157</f>
        <v>0.62051796451773633</v>
      </c>
      <c r="I108" s="329">
        <f>Flavors!I157</f>
        <v>2.2535486597288958</v>
      </c>
      <c r="J108" s="338">
        <f>Flavors!J157</f>
        <v>6.7906573450165375E-2</v>
      </c>
      <c r="K108" s="345">
        <f>Flavors!K157</f>
        <v>3.1069393235277128E-2</v>
      </c>
      <c r="L108" s="351">
        <f>Flavors!L157</f>
        <v>554014573.62854338</v>
      </c>
      <c r="M108" s="363">
        <f>Flavors!M157</f>
        <v>58995683.859272599</v>
      </c>
      <c r="N108" s="357">
        <f>Flavors!N157</f>
        <v>0.11917865172129208</v>
      </c>
      <c r="O108" s="286">
        <f>Flavors!O157</f>
        <v>114083379.25472315</v>
      </c>
      <c r="P108" s="283">
        <f>Flavors!P157</f>
        <v>10621753.443658099</v>
      </c>
      <c r="Q108" s="357">
        <f>Flavors!Q157</f>
        <v>0.10266370125533171</v>
      </c>
    </row>
    <row r="109" spans="2:17" x14ac:dyDescent="0.25">
      <c r="B109" s="487"/>
      <c r="C109" s="49" t="s">
        <v>159</v>
      </c>
      <c r="D109" s="282">
        <f>Flavors!D158</f>
        <v>2330776.7385693761</v>
      </c>
      <c r="E109" s="283">
        <f>Flavors!E158</f>
        <v>806194.3498558451</v>
      </c>
      <c r="F109" s="320">
        <f>Flavors!F158</f>
        <v>0.52879684025218598</v>
      </c>
      <c r="G109" s="338">
        <f>Flavors!G158</f>
        <v>0.10061920551286067</v>
      </c>
      <c r="H109" s="373">
        <f>Flavors!H158</f>
        <v>3.3355992100237972E-2</v>
      </c>
      <c r="I109" s="329">
        <f>Flavors!I158</f>
        <v>2.0537390594744545</v>
      </c>
      <c r="J109" s="338">
        <f>Flavors!J158</f>
        <v>-3.5186799161339266E-2</v>
      </c>
      <c r="K109" s="345">
        <f>Flavors!K158</f>
        <v>-1.6844446161587832E-2</v>
      </c>
      <c r="L109" s="351">
        <f>Flavors!L158</f>
        <v>4786807.2269144068</v>
      </c>
      <c r="M109" s="363">
        <f>Flavors!M158</f>
        <v>1602067.6515099849</v>
      </c>
      <c r="N109" s="357">
        <f>Flavors!N158</f>
        <v>0.50304510418455251</v>
      </c>
      <c r="O109" s="286">
        <f>Flavors!O158</f>
        <v>1165388.369284688</v>
      </c>
      <c r="P109" s="283">
        <f>Flavors!P158</f>
        <v>403097.17492792255</v>
      </c>
      <c r="Q109" s="357">
        <f>Flavors!Q158</f>
        <v>0.52879684025218598</v>
      </c>
    </row>
    <row r="110" spans="2:17" x14ac:dyDescent="0.25">
      <c r="B110" s="487"/>
      <c r="C110" s="49" t="s">
        <v>160</v>
      </c>
      <c r="D110" s="282">
        <f>Flavors!D159</f>
        <v>491272756.7279163</v>
      </c>
      <c r="E110" s="283">
        <f>Flavors!E159</f>
        <v>-2048861.5193209052</v>
      </c>
      <c r="F110" s="320">
        <f>Flavors!F159</f>
        <v>-4.1531962994049865E-3</v>
      </c>
      <c r="G110" s="338">
        <f>Flavors!G159</f>
        <v>21.208155055819166</v>
      </c>
      <c r="H110" s="373">
        <f>Flavors!H159</f>
        <v>-0.55675416448488591</v>
      </c>
      <c r="I110" s="329">
        <f>Flavors!I159</f>
        <v>2.1285623351276839</v>
      </c>
      <c r="J110" s="338">
        <f>Flavors!J159</f>
        <v>2.1127063400097068E-2</v>
      </c>
      <c r="K110" s="345">
        <f>Flavors!K159</f>
        <v>1.0025011768346265E-2</v>
      </c>
      <c r="L110" s="351">
        <f>Flavors!L159</f>
        <v>1045704686.2453882</v>
      </c>
      <c r="M110" s="363">
        <f>Flavors!M159</f>
        <v>6061307.645428896</v>
      </c>
      <c r="N110" s="357">
        <f>Flavors!N159</f>
        <v>5.8301796271634848E-3</v>
      </c>
      <c r="O110" s="286">
        <f>Flavors!O159</f>
        <v>223104235.83839008</v>
      </c>
      <c r="P110" s="283">
        <f>Flavors!P159</f>
        <v>-368863.03915861249</v>
      </c>
      <c r="Q110" s="357">
        <f>Flavors!Q159</f>
        <v>-1.6505925814396555E-3</v>
      </c>
    </row>
    <row r="111" spans="2:17" ht="15" thickBot="1" x14ac:dyDescent="0.3">
      <c r="B111" s="487"/>
      <c r="C111" s="52" t="s">
        <v>161</v>
      </c>
      <c r="D111" s="304">
        <f>Flavors!D160</f>
        <v>12891836.056336002</v>
      </c>
      <c r="E111" s="305">
        <f>Flavors!E160</f>
        <v>6911883.0781167848</v>
      </c>
      <c r="F111" s="321">
        <f>Flavors!F160</f>
        <v>1.1558423792447761</v>
      </c>
      <c r="G111" s="339">
        <f>Flavors!G160</f>
        <v>0.55653820467883008</v>
      </c>
      <c r="H111" s="374">
        <f>Flavors!H160</f>
        <v>0.29270801986945594</v>
      </c>
      <c r="I111" s="330">
        <f>Flavors!I160</f>
        <v>2.5682285389756045</v>
      </c>
      <c r="J111" s="339">
        <f>Flavors!J160</f>
        <v>0.7139439977290134</v>
      </c>
      <c r="K111" s="346">
        <f>Flavors!K160</f>
        <v>0.38502397115873377</v>
      </c>
      <c r="L111" s="352">
        <f>Flavors!L160</f>
        <v>33109181.279676829</v>
      </c>
      <c r="M111" s="364">
        <f>Flavors!M160</f>
        <v>22020646.914783418</v>
      </c>
      <c r="N111" s="358">
        <f>Flavors!N160</f>
        <v>1.9858933732938922</v>
      </c>
      <c r="O111" s="306">
        <f>Flavors!O160</f>
        <v>7639303.9326100722</v>
      </c>
      <c r="P111" s="305">
        <f>Flavors!P160</f>
        <v>4637308.6685939515</v>
      </c>
      <c r="Q111" s="358">
        <f>Flavors!Q160</f>
        <v>1.5447421667115093</v>
      </c>
    </row>
    <row r="112" spans="2:17" x14ac:dyDescent="0.25">
      <c r="B112" s="486" t="s">
        <v>275</v>
      </c>
      <c r="C112" s="55" t="s">
        <v>276</v>
      </c>
      <c r="D112" s="307">
        <f>'NB vs PL'!D23</f>
        <v>1484460705.489594</v>
      </c>
      <c r="E112" s="54">
        <f>'NB vs PL'!E23</f>
        <v>21633312.288552999</v>
      </c>
      <c r="F112" s="322">
        <f>'NB vs PL'!F23</f>
        <v>1.4788697825253171E-2</v>
      </c>
      <c r="G112" s="340">
        <f>'NB vs PL'!G23</f>
        <v>64.083897153145386</v>
      </c>
      <c r="H112" s="375">
        <f>'NB vs PL'!H23</f>
        <v>-0.45474100975452814</v>
      </c>
      <c r="I112" s="331">
        <f>'NB vs PL'!I23</f>
        <v>2.6092748907665686</v>
      </c>
      <c r="J112" s="340">
        <f>'NB vs PL'!J23</f>
        <v>6.1908998067371712E-2</v>
      </c>
      <c r="K112" s="347">
        <f>'NB vs PL'!K23</f>
        <v>2.4303143197765258E-2</v>
      </c>
      <c r="L112" s="353">
        <f>'NB vs PL'!L23</f>
        <v>3873366045.1636238</v>
      </c>
      <c r="M112" s="365">
        <f>'NB vs PL'!M23</f>
        <v>147009436.81721497</v>
      </c>
      <c r="N112" s="359">
        <f>'NB vs PL'!N23</f>
        <v>3.9451252863974072E-2</v>
      </c>
      <c r="O112" s="53">
        <f>'NB vs PL'!O23</f>
        <v>806151865.83434796</v>
      </c>
      <c r="P112" s="54">
        <f>'NB vs PL'!P23</f>
        <v>17989928.709195733</v>
      </c>
      <c r="Q112" s="359">
        <f>'NB vs PL'!Q23</f>
        <v>2.2825168105446218E-2</v>
      </c>
    </row>
    <row r="113" spans="2:17" ht="15" thickBot="1" x14ac:dyDescent="0.3">
      <c r="B113" s="490"/>
      <c r="C113" s="56" t="s">
        <v>144</v>
      </c>
      <c r="D113" s="308">
        <f>'NB vs PL'!D24</f>
        <v>829650798.64651918</v>
      </c>
      <c r="E113" s="48">
        <f>'NB vs PL'!E24</f>
        <v>28251489.956750751</v>
      </c>
      <c r="F113" s="323">
        <f>'NB vs PL'!F24</f>
        <v>3.5252700682934145E-2</v>
      </c>
      <c r="G113" s="341">
        <f>'NB vs PL'!G24</f>
        <v>35.815873237246265</v>
      </c>
      <c r="H113" s="376">
        <f>'NB vs PL'!H24</f>
        <v>0.45885145332422894</v>
      </c>
      <c r="I113" s="332">
        <f>'NB vs PL'!I24</f>
        <v>2.1539045550987952</v>
      </c>
      <c r="J113" s="341">
        <f>'NB vs PL'!J24</f>
        <v>6.055068912734507E-2</v>
      </c>
      <c r="K113" s="348">
        <f>'NB vs PL'!K24</f>
        <v>2.8925204721298125E-2</v>
      </c>
      <c r="L113" s="354">
        <f>'NB vs PL'!L24</f>
        <v>1786988634.346091</v>
      </c>
      <c r="M113" s="366">
        <f>'NB vs PL'!M24</f>
        <v>109376293.31351662</v>
      </c>
      <c r="N113" s="360">
        <f>'NB vs PL'!N24</f>
        <v>6.5197596988464723E-2</v>
      </c>
      <c r="O113" s="47">
        <f>'NB vs PL'!O24</f>
        <v>483932809.62702382</v>
      </c>
      <c r="P113" s="48">
        <f>'NB vs PL'!P24</f>
        <v>18429563.685650647</v>
      </c>
      <c r="Q113" s="360">
        <f>'NB vs PL'!Q24</f>
        <v>3.9590623365860951E-2</v>
      </c>
    </row>
    <row r="114" spans="2:17" x14ac:dyDescent="0.25">
      <c r="B114" s="487" t="s">
        <v>457</v>
      </c>
      <c r="C114" s="44" t="s">
        <v>39</v>
      </c>
      <c r="D114" s="259">
        <f>Size!D58</f>
        <v>108481510.91728157</v>
      </c>
      <c r="E114" s="63">
        <f>Size!E58</f>
        <v>24538750.477126122</v>
      </c>
      <c r="F114" s="324">
        <f>Size!F58</f>
        <v>0.29232718043172184</v>
      </c>
      <c r="G114" s="342">
        <f>Size!G58</f>
        <v>4.6831269853977444</v>
      </c>
      <c r="H114" s="377">
        <f>Size!H58</f>
        <v>0.9796473625646005</v>
      </c>
      <c r="I114" s="333">
        <f>Size!I58</f>
        <v>3.274691285320098</v>
      </c>
      <c r="J114" s="342">
        <f>Size!J58</f>
        <v>7.7270293568060477E-2</v>
      </c>
      <c r="K114" s="310">
        <f>Size!K58</f>
        <v>2.4166443445321838E-2</v>
      </c>
      <c r="L114" s="311">
        <f>Size!L58</f>
        <v>355243458.41917902</v>
      </c>
      <c r="M114" s="312">
        <f>Size!M58</f>
        <v>86843114.082213491</v>
      </c>
      <c r="N114" s="313">
        <f>Size!N58</f>
        <v>0.32355813215047724</v>
      </c>
      <c r="O114" s="62">
        <f>Size!O58</f>
        <v>71382365.252613008</v>
      </c>
      <c r="P114" s="63">
        <f>Size!P58</f>
        <v>16355914.073448882</v>
      </c>
      <c r="Q114" s="313">
        <f>Size!Q58</f>
        <v>0.29723730538599735</v>
      </c>
    </row>
    <row r="115" spans="2:17" x14ac:dyDescent="0.25">
      <c r="B115" s="487"/>
      <c r="C115" s="49" t="s">
        <v>173</v>
      </c>
      <c r="D115" s="58">
        <f>Size!D59</f>
        <v>1441062926.5950789</v>
      </c>
      <c r="E115" s="278">
        <f>Size!E59</f>
        <v>7635005.1659932137</v>
      </c>
      <c r="F115" s="280">
        <f>Size!F59</f>
        <v>5.3263962923097916E-3</v>
      </c>
      <c r="G115" s="334">
        <f>Size!G59</f>
        <v>62.210422975576108</v>
      </c>
      <c r="H115" s="369">
        <f>Size!H59</f>
        <v>-1.0311367488905461</v>
      </c>
      <c r="I115" s="325">
        <f>Size!I59</f>
        <v>2.1558868196622276</v>
      </c>
      <c r="J115" s="334">
        <f>Size!J59</f>
        <v>3.8180042532201419E-2</v>
      </c>
      <c r="K115" s="291">
        <f>Size!K59</f>
        <v>1.802895610691866E-2</v>
      </c>
      <c r="L115" s="295">
        <f>Size!L59</f>
        <v>3106768569.7502069</v>
      </c>
      <c r="M115" s="281">
        <f>Size!M59</f>
        <v>71188546.012425423</v>
      </c>
      <c r="N115" s="270">
        <f>Size!N59</f>
        <v>2.3451381764190583E-2</v>
      </c>
      <c r="O115" s="285">
        <f>Size!O59</f>
        <v>723699701.77086341</v>
      </c>
      <c r="P115" s="278">
        <f>Size!P59</f>
        <v>4049204.4408255816</v>
      </c>
      <c r="Q115" s="270">
        <f>Size!Q59</f>
        <v>5.6266263357677938E-3</v>
      </c>
    </row>
    <row r="116" spans="2:17" x14ac:dyDescent="0.25">
      <c r="B116" s="487"/>
      <c r="C116" s="49" t="s">
        <v>174</v>
      </c>
      <c r="D116" s="58">
        <f>Size!D60</f>
        <v>26670063.9384606</v>
      </c>
      <c r="E116" s="278">
        <f>Size!E60</f>
        <v>-6224102.5917416625</v>
      </c>
      <c r="F116" s="280">
        <f>Size!F60</f>
        <v>-0.18921599931790067</v>
      </c>
      <c r="G116" s="334">
        <f>Size!G60</f>
        <v>1.1513417823588874</v>
      </c>
      <c r="H116" s="369">
        <f>Size!H60</f>
        <v>-0.29991946775849665</v>
      </c>
      <c r="I116" s="325">
        <f>Size!I60</f>
        <v>2.1930865030160129</v>
      </c>
      <c r="J116" s="334">
        <f>Size!J60</f>
        <v>8.3914817638684802E-2</v>
      </c>
      <c r="K116" s="291">
        <f>Size!K60</f>
        <v>3.9785674262772283E-2</v>
      </c>
      <c r="L116" s="295">
        <f>Size!L60</f>
        <v>58489757.258012027</v>
      </c>
      <c r="M116" s="281">
        <f>Size!M60</f>
        <v>-10889687.401577175</v>
      </c>
      <c r="N116" s="270">
        <f>Size!N60</f>
        <v>-0.15695841116929535</v>
      </c>
      <c r="O116" s="285">
        <f>Size!O60</f>
        <v>8992442.5308456644</v>
      </c>
      <c r="P116" s="278">
        <f>Size!P60</f>
        <v>-2072232.8781425357</v>
      </c>
      <c r="Q116" s="270">
        <f>Size!Q60</f>
        <v>-0.18728365736415481</v>
      </c>
    </row>
    <row r="117" spans="2:17" x14ac:dyDescent="0.25">
      <c r="B117" s="487"/>
      <c r="C117" s="49" t="s">
        <v>175</v>
      </c>
      <c r="D117" s="58">
        <f>Size!D61</f>
        <v>107848.59109851718</v>
      </c>
      <c r="E117" s="278">
        <f>Size!E61</f>
        <v>35726.727508015931</v>
      </c>
      <c r="F117" s="280">
        <f>Size!F61</f>
        <v>0.49536611686669296</v>
      </c>
      <c r="G117" s="334">
        <f>Size!G61</f>
        <v>4.6558039525805787E-3</v>
      </c>
      <c r="H117" s="369">
        <f>Size!H61</f>
        <v>1.4738517417214238E-3</v>
      </c>
      <c r="I117" s="325">
        <f>Size!I61</f>
        <v>1.878324080447983</v>
      </c>
      <c r="J117" s="334">
        <f>Size!J61</f>
        <v>-8.9214527778301633E-2</v>
      </c>
      <c r="K117" s="291">
        <f>Size!K61</f>
        <v>-4.5343215835915711E-2</v>
      </c>
      <c r="L117" s="295">
        <f>Size!L61</f>
        <v>202574.60570273281</v>
      </c>
      <c r="M117" s="281">
        <f>Size!M61</f>
        <v>60672.05459119202</v>
      </c>
      <c r="N117" s="270">
        <f>Size!N61</f>
        <v>0.42756140827589129</v>
      </c>
      <c r="O117" s="285">
        <f>Size!O61</f>
        <v>29697.718363285065</v>
      </c>
      <c r="P117" s="278">
        <f>Size!P61</f>
        <v>9668.0299323797226</v>
      </c>
      <c r="Q117" s="270">
        <f>Size!Q61</f>
        <v>0.48268498862229819</v>
      </c>
    </row>
    <row r="118" spans="2:17" x14ac:dyDescent="0.25">
      <c r="B118" s="487"/>
      <c r="C118" s="49" t="s">
        <v>176</v>
      </c>
      <c r="D118" s="58">
        <f>Size!D62</f>
        <v>414895466.09216285</v>
      </c>
      <c r="E118" s="278">
        <f>Size!E62</f>
        <v>4322621.6411610246</v>
      </c>
      <c r="F118" s="280">
        <f>Size!F62</f>
        <v>1.0528269708000356E-2</v>
      </c>
      <c r="G118" s="334">
        <f>Size!G62</f>
        <v>17.910961388221715</v>
      </c>
      <c r="H118" s="369">
        <f>Size!H62</f>
        <v>-0.2031458336507157</v>
      </c>
      <c r="I118" s="325">
        <f>Size!I62</f>
        <v>1.7352867008932586</v>
      </c>
      <c r="J118" s="334">
        <f>Size!J62</f>
        <v>2.2650643863421305E-2</v>
      </c>
      <c r="K118" s="291">
        <f>Size!K62</f>
        <v>1.3225602585235474E-2</v>
      </c>
      <c r="L118" s="295">
        <f>Size!L62</f>
        <v>719962584.57064009</v>
      </c>
      <c r="M118" s="281">
        <f>Size!M62</f>
        <v>16800727.126551628</v>
      </c>
      <c r="N118" s="270">
        <f>Size!N62</f>
        <v>2.3893115004304012E-2</v>
      </c>
      <c r="O118" s="285">
        <f>Size!O62</f>
        <v>103723676.71436913</v>
      </c>
      <c r="P118" s="278">
        <f>Size!P62</f>
        <v>1081054.5149867535</v>
      </c>
      <c r="Q118" s="270">
        <f>Size!Q62</f>
        <v>1.0532218408126934E-2</v>
      </c>
    </row>
    <row r="119" spans="2:17" x14ac:dyDescent="0.25">
      <c r="B119" s="487"/>
      <c r="C119" s="49" t="s">
        <v>177</v>
      </c>
      <c r="D119" s="58">
        <f>Size!D63</f>
        <v>325118852.12961954</v>
      </c>
      <c r="E119" s="278">
        <f>Size!E63</f>
        <v>19552207.634783804</v>
      </c>
      <c r="F119" s="280">
        <f>Size!F63</f>
        <v>6.398672102155524E-2</v>
      </c>
      <c r="G119" s="334">
        <f>Size!G63</f>
        <v>14.035321383297656</v>
      </c>
      <c r="H119" s="369">
        <f>Size!H63</f>
        <v>0.55399392432151728</v>
      </c>
      <c r="I119" s="325">
        <f>Size!I63</f>
        <v>4.389562463082946</v>
      </c>
      <c r="J119" s="334">
        <f>Size!J63</f>
        <v>2.3175133864105746E-2</v>
      </c>
      <c r="K119" s="291">
        <f>Size!K63</f>
        <v>5.3076220950494211E-3</v>
      </c>
      <c r="L119" s="295">
        <f>Size!L63</f>
        <v>1427129509.3487928</v>
      </c>
      <c r="M119" s="281">
        <f>Size!M63</f>
        <v>92907184.594624043</v>
      </c>
      <c r="N119" s="270">
        <f>Size!N63</f>
        <v>6.9633960450888308E-2</v>
      </c>
      <c r="O119" s="285">
        <f>Size!O63</f>
        <v>383839731.0864898</v>
      </c>
      <c r="P119" s="278">
        <f>Size!P63</f>
        <v>17083773.861078918</v>
      </c>
      <c r="Q119" s="270">
        <f>Size!Q63</f>
        <v>4.6580767195498085E-2</v>
      </c>
    </row>
    <row r="120" spans="2:17" ht="15" thickBot="1" x14ac:dyDescent="0.3">
      <c r="B120" s="487"/>
      <c r="C120" s="52" t="s">
        <v>178</v>
      </c>
      <c r="D120" s="297">
        <f>Size!D64</f>
        <v>96587.88186952463</v>
      </c>
      <c r="E120" s="298">
        <f>Size!E64</f>
        <v>-18617.748486723664</v>
      </c>
      <c r="F120" s="318">
        <f>Size!F64</f>
        <v>-0.16160450169972018</v>
      </c>
      <c r="G120" s="335">
        <f>Size!G64</f>
        <v>4.1696811947105877E-3</v>
      </c>
      <c r="H120" s="370">
        <f>Size!H64</f>
        <v>-9.1308832850742812E-4</v>
      </c>
      <c r="I120" s="326">
        <f>Size!I64</f>
        <v>2.9782255490111629</v>
      </c>
      <c r="J120" s="335">
        <f>Size!J64</f>
        <v>0.20975063199791721</v>
      </c>
      <c r="K120" s="343">
        <f>Size!K64</f>
        <v>7.5763963295793754E-2</v>
      </c>
      <c r="L120" s="349">
        <f>Size!L64</f>
        <v>287660.49750869034</v>
      </c>
      <c r="M120" s="361">
        <f>Size!M64</f>
        <v>-31283.400431282818</v>
      </c>
      <c r="N120" s="355">
        <f>Size!N64</f>
        <v>-9.8084335939139081E-2</v>
      </c>
      <c r="O120" s="299">
        <f>Size!O64</f>
        <v>18352.249569177628</v>
      </c>
      <c r="P120" s="298">
        <f>Size!P64</f>
        <v>-3432.1614146792854</v>
      </c>
      <c r="Q120" s="355">
        <f>Size!Q64</f>
        <v>-0.15755126072596817</v>
      </c>
    </row>
    <row r="121" spans="2:17" x14ac:dyDescent="0.25">
      <c r="B121" s="486" t="s">
        <v>24</v>
      </c>
      <c r="C121" s="55" t="s">
        <v>453</v>
      </c>
      <c r="D121" s="307">
        <f>Organic!D23</f>
        <v>96694017.102093369</v>
      </c>
      <c r="E121" s="54">
        <f>Organic!E23</f>
        <v>4922422.3226417601</v>
      </c>
      <c r="F121" s="322">
        <f>Organic!F23</f>
        <v>5.3637755064314625E-2</v>
      </c>
      <c r="G121" s="340">
        <f>Organic!G23</f>
        <v>4.1742630332888053</v>
      </c>
      <c r="H121" s="375">
        <f>Organic!H23</f>
        <v>0.12538223119863723</v>
      </c>
      <c r="I121" s="331">
        <f>Organic!I23</f>
        <v>3.4160883128590824</v>
      </c>
      <c r="J121" s="340">
        <f>Organic!J23</f>
        <v>4.472300707138599E-2</v>
      </c>
      <c r="K121" s="347">
        <f>Organic!K23</f>
        <v>1.3265547638699677E-2</v>
      </c>
      <c r="L121" s="353">
        <f>Organic!L23</f>
        <v>330315301.74585742</v>
      </c>
      <c r="M121" s="365">
        <f>Organic!M23</f>
        <v>20919731.049606979</v>
      </c>
      <c r="N121" s="359">
        <f>Organic!N23</f>
        <v>6.7614836898052935E-2</v>
      </c>
      <c r="O121" s="53">
        <f>Organic!O23</f>
        <v>65134288.379332699</v>
      </c>
      <c r="P121" s="54">
        <f>Organic!P23</f>
        <v>3227188.0664047301</v>
      </c>
      <c r="Q121" s="359">
        <f>Organic!Q23</f>
        <v>5.2129530378453234E-2</v>
      </c>
    </row>
    <row r="122" spans="2:17" ht="15" thickBot="1" x14ac:dyDescent="0.3">
      <c r="B122" s="490"/>
      <c r="C122" s="56" t="s">
        <v>454</v>
      </c>
      <c r="D122" s="308">
        <f>Organic!D24</f>
        <v>2219739239.0434909</v>
      </c>
      <c r="E122" s="48">
        <f>Organic!E24</f>
        <v>44919168.983709812</v>
      </c>
      <c r="F122" s="323">
        <f>Organic!F24</f>
        <v>2.0654200134577149E-2</v>
      </c>
      <c r="G122" s="341">
        <f>Organic!G24</f>
        <v>95.825736966711119</v>
      </c>
      <c r="H122" s="376">
        <f>Organic!H24</f>
        <v>-0.12538223119874203</v>
      </c>
      <c r="I122" s="332">
        <f>Organic!I24</f>
        <v>2.4046828198632428</v>
      </c>
      <c r="J122" s="341">
        <f>Organic!J24</f>
        <v>5.8829321028666559E-2</v>
      </c>
      <c r="K122" s="348">
        <f>Organic!K24</f>
        <v>2.5078002977548707E-2</v>
      </c>
      <c r="L122" s="354">
        <f>Organic!L24</f>
        <v>5337768812.7041903</v>
      </c>
      <c r="M122" s="366">
        <f>Organic!M24</f>
        <v>235959542.01879406</v>
      </c>
      <c r="N122" s="360">
        <f>Organic!N24</f>
        <v>4.6250169204599526E-2</v>
      </c>
      <c r="O122" s="47">
        <f>Organic!O24</f>
        <v>1226551678.9437799</v>
      </c>
      <c r="P122" s="48">
        <f>Organic!P24</f>
        <v>33276761.814310074</v>
      </c>
      <c r="Q122" s="360">
        <f>Organic!Q24</f>
        <v>2.7886919717008983E-2</v>
      </c>
    </row>
    <row r="123" spans="2:17" x14ac:dyDescent="0.25">
      <c r="B123" s="486" t="s">
        <v>277</v>
      </c>
      <c r="C123" s="44" t="s">
        <v>459</v>
      </c>
      <c r="D123" s="57">
        <f>Form!D23</f>
        <v>362339540.95942044</v>
      </c>
      <c r="E123" s="46">
        <f>Form!E23</f>
        <v>12483691.739785492</v>
      </c>
      <c r="F123" s="268">
        <f>Form!F23</f>
        <v>3.5682386810541485E-2</v>
      </c>
      <c r="G123" s="380">
        <f>Form!G23</f>
        <v>15.642131712542115</v>
      </c>
      <c r="H123" s="381">
        <f>Form!H23</f>
        <v>0.20680409500893759</v>
      </c>
      <c r="I123" s="382">
        <f>Form!I23</f>
        <v>2.4945437321495003</v>
      </c>
      <c r="J123" s="380">
        <f>Form!J23</f>
        <v>3.3658924041967797E-2</v>
      </c>
      <c r="K123" s="383">
        <f>Form!K23</f>
        <v>1.3677569925693578E-2</v>
      </c>
      <c r="L123" s="384">
        <f>Form!L23</f>
        <v>903871830.81024945</v>
      </c>
      <c r="M123" s="267">
        <f>Form!M23</f>
        <v>42916886.438090324</v>
      </c>
      <c r="N123" s="269">
        <f>Form!N23</f>
        <v>4.9848005076952008E-2</v>
      </c>
      <c r="O123" s="45">
        <f>Form!O23</f>
        <v>199000190.93669274</v>
      </c>
      <c r="P123" s="46">
        <f>Form!P23</f>
        <v>8910446.4946996868</v>
      </c>
      <c r="Q123" s="269">
        <f>Form!Q23</f>
        <v>4.6874945941224933E-2</v>
      </c>
    </row>
    <row r="124" spans="2:17" ht="15" thickBot="1" x14ac:dyDescent="0.3">
      <c r="B124" s="490"/>
      <c r="C124" s="52" t="s">
        <v>165</v>
      </c>
      <c r="D124" s="61">
        <f>Form!D24</f>
        <v>1954093715.1861503</v>
      </c>
      <c r="E124" s="51">
        <f>Form!E24</f>
        <v>37357899.566559076</v>
      </c>
      <c r="F124" s="264">
        <f>Form!F24</f>
        <v>1.9490374866545191E-2</v>
      </c>
      <c r="G124" s="368">
        <f>Form!G24</f>
        <v>84.357868287457265</v>
      </c>
      <c r="H124" s="378">
        <f>Form!H24</f>
        <v>-0.20680409500933195</v>
      </c>
      <c r="I124" s="367">
        <f>Form!I24</f>
        <v>2.4380674512255642</v>
      </c>
      <c r="J124" s="368">
        <f>Form!J24</f>
        <v>6.4109673669976441E-2</v>
      </c>
      <c r="K124" s="292">
        <f>Form!K24</f>
        <v>2.7005397600621508E-2</v>
      </c>
      <c r="L124" s="296">
        <f>Form!L24</f>
        <v>4764212283.6397915</v>
      </c>
      <c r="M124" s="265">
        <f>Form!M24</f>
        <v>213962386.63031006</v>
      </c>
      <c r="N124" s="271">
        <f>Form!N24</f>
        <v>4.7022117789823056E-2</v>
      </c>
      <c r="O124" s="50">
        <f>Form!O24</f>
        <v>1092685776.3864205</v>
      </c>
      <c r="P124" s="51">
        <f>Form!P24</f>
        <v>27593503.386015058</v>
      </c>
      <c r="Q124" s="271">
        <f>Form!Q24</f>
        <v>2.5907148221330261E-2</v>
      </c>
    </row>
    <row r="125" spans="2:17" x14ac:dyDescent="0.25">
      <c r="B125" s="487" t="s">
        <v>279</v>
      </c>
      <c r="C125" s="44" t="s">
        <v>37</v>
      </c>
      <c r="D125" s="259">
        <f>'Package Type'!D65</f>
        <v>84270810.639197975</v>
      </c>
      <c r="E125" s="63">
        <f>'Package Type'!E65</f>
        <v>8391886.1018587053</v>
      </c>
      <c r="F125" s="324">
        <f>'Package Type'!F65</f>
        <v>0.1105957438514978</v>
      </c>
      <c r="G125" s="342">
        <f>'Package Type'!G65</f>
        <v>3.6379554824480391</v>
      </c>
      <c r="H125" s="377">
        <f>'Package Type'!H65</f>
        <v>0.29024509797870879</v>
      </c>
      <c r="I125" s="333">
        <f>'Package Type'!I65</f>
        <v>6.3493545544515451</v>
      </c>
      <c r="J125" s="342">
        <f>'Package Type'!J65</f>
        <v>-0.33878798733873872</v>
      </c>
      <c r="K125" s="310">
        <f>'Package Type'!K65</f>
        <v>-5.0655018971538228E-2</v>
      </c>
      <c r="L125" s="311">
        <f>'Package Type'!L65</f>
        <v>535065255.33931541</v>
      </c>
      <c r="M125" s="312">
        <f>'Package Type'!M65</f>
        <v>27576192.115841985</v>
      </c>
      <c r="N125" s="313">
        <f>'Package Type'!N65</f>
        <v>5.4338495376990564E-2</v>
      </c>
      <c r="O125" s="62">
        <f>'Package Type'!O65</f>
        <v>134264421.33969808</v>
      </c>
      <c r="P125" s="63">
        <f>'Package Type'!P65</f>
        <v>7752905.9025035501</v>
      </c>
      <c r="Q125" s="313">
        <f>'Package Type'!Q65</f>
        <v>6.1282215106753732E-2</v>
      </c>
    </row>
    <row r="126" spans="2:17" x14ac:dyDescent="0.25">
      <c r="B126" s="487"/>
      <c r="C126" s="49" t="s">
        <v>166</v>
      </c>
      <c r="D126" s="58">
        <f>'Package Type'!D66</f>
        <v>28997141.394304749</v>
      </c>
      <c r="E126" s="278">
        <f>'Package Type'!E66</f>
        <v>334015.47049480304</v>
      </c>
      <c r="F126" s="280">
        <f>'Package Type'!F66</f>
        <v>1.1653141788605211E-2</v>
      </c>
      <c r="G126" s="334">
        <f>'Package Type'!G66</f>
        <v>1.2518012905130862</v>
      </c>
      <c r="H126" s="369">
        <f>'Package Type'!H66</f>
        <v>-1.2790226717389386E-2</v>
      </c>
      <c r="I126" s="325">
        <f>'Package Type'!I66</f>
        <v>1.8800546030848582</v>
      </c>
      <c r="J126" s="334">
        <f>'Package Type'!J66</f>
        <v>4.5912892116871218E-2</v>
      </c>
      <c r="K126" s="291">
        <f>'Package Type'!K66</f>
        <v>2.5032358100967139E-2</v>
      </c>
      <c r="L126" s="295">
        <f>'Package Type'!L66</f>
        <v>54516209.154665127</v>
      </c>
      <c r="M126" s="281">
        <f>'Package Type'!M66</f>
        <v>1943974.3310774937</v>
      </c>
      <c r="N126" s="270">
        <f>'Package Type'!N66</f>
        <v>3.6977205507826134E-2</v>
      </c>
      <c r="O126" s="285">
        <f>'Package Type'!O66</f>
        <v>12232992.717541976</v>
      </c>
      <c r="P126" s="278">
        <f>'Package Type'!P66</f>
        <v>546983.29448438622</v>
      </c>
      <c r="Q126" s="270">
        <f>'Package Type'!Q66</f>
        <v>4.6806679224914625E-2</v>
      </c>
    </row>
    <row r="127" spans="2:17" x14ac:dyDescent="0.25">
      <c r="B127" s="487"/>
      <c r="C127" s="49" t="s">
        <v>167</v>
      </c>
      <c r="D127" s="58">
        <f>'Package Type'!D67</f>
        <v>795780523.30322123</v>
      </c>
      <c r="E127" s="278">
        <f>'Package Type'!E67</f>
        <v>14530430.256506562</v>
      </c>
      <c r="F127" s="280">
        <f>'Package Type'!F67</f>
        <v>1.859894851319745E-2</v>
      </c>
      <c r="G127" s="334">
        <f>'Package Type'!G67</f>
        <v>34.353699645434858</v>
      </c>
      <c r="H127" s="369">
        <f>'Package Type'!H67</f>
        <v>-0.11435673922179745</v>
      </c>
      <c r="I127" s="325">
        <f>'Package Type'!I67</f>
        <v>2.4641833160869826</v>
      </c>
      <c r="J127" s="334">
        <f>'Package Type'!J67</f>
        <v>0.10037585253375747</v>
      </c>
      <c r="K127" s="291">
        <f>'Package Type'!K67</f>
        <v>4.2463632965636981E-2</v>
      </c>
      <c r="L127" s="295">
        <f>'Package Type'!L67</f>
        <v>1960949088.790766</v>
      </c>
      <c r="M127" s="281">
        <f>'Package Type'!M67</f>
        <v>114224287.94529033</v>
      </c>
      <c r="N127" s="270">
        <f>'Package Type'!N67</f>
        <v>6.1852360402045642E-2</v>
      </c>
      <c r="O127" s="285">
        <f>'Package Type'!O67</f>
        <v>454421985.50030637</v>
      </c>
      <c r="P127" s="278">
        <f>'Package Type'!P67</f>
        <v>11385057.110110044</v>
      </c>
      <c r="Q127" s="270">
        <f>'Package Type'!Q67</f>
        <v>2.5697761022943154E-2</v>
      </c>
    </row>
    <row r="128" spans="2:17" ht="15" customHeight="1" x14ac:dyDescent="0.25">
      <c r="B128" s="487"/>
      <c r="C128" s="49" t="s">
        <v>168</v>
      </c>
      <c r="D128" s="58">
        <f>'Package Type'!D68</f>
        <v>12555446.798993476</v>
      </c>
      <c r="E128" s="278">
        <f>'Package Type'!E68</f>
        <v>7106169.1895976439</v>
      </c>
      <c r="F128" s="280">
        <f>'Package Type'!F68</f>
        <v>1.3040571060914465</v>
      </c>
      <c r="G128" s="334">
        <f>'Package Type'!G68</f>
        <v>0.54201634196380988</v>
      </c>
      <c r="H128" s="369">
        <f>'Package Type'!H68</f>
        <v>0.30159908049018913</v>
      </c>
      <c r="I128" s="325">
        <f>'Package Type'!I68</f>
        <v>3.3173996800621395</v>
      </c>
      <c r="J128" s="334">
        <f>'Package Type'!J68</f>
        <v>-0.45178443211630448</v>
      </c>
      <c r="K128" s="291">
        <f>'Package Type'!K68</f>
        <v>-0.11986265957573253</v>
      </c>
      <c r="L128" s="295">
        <f>'Package Type'!L68</f>
        <v>41651435.19401817</v>
      </c>
      <c r="M128" s="281">
        <f>'Package Type'!M68</f>
        <v>21112104.605833668</v>
      </c>
      <c r="N128" s="270">
        <f>'Package Type'!N68</f>
        <v>1.0278866935409601</v>
      </c>
      <c r="O128" s="285">
        <f>'Package Type'!O68</f>
        <v>8696384.0116300974</v>
      </c>
      <c r="P128" s="278">
        <f>'Package Type'!P68</f>
        <v>3877444.9636684004</v>
      </c>
      <c r="Q128" s="270">
        <f>'Package Type'!Q68</f>
        <v>0.80462627252122487</v>
      </c>
    </row>
    <row r="129" spans="2:20" x14ac:dyDescent="0.25">
      <c r="B129" s="487"/>
      <c r="C129" s="49" t="s">
        <v>169</v>
      </c>
      <c r="D129" s="58">
        <f>'Package Type'!D69</f>
        <v>1032245.3287333923</v>
      </c>
      <c r="E129" s="278">
        <f>'Package Type'!E69</f>
        <v>79172.311152927927</v>
      </c>
      <c r="F129" s="280">
        <f>'Package Type'!F69</f>
        <v>8.3070561953290961E-2</v>
      </c>
      <c r="G129" s="334">
        <f>'Package Type'!G69</f>
        <v>4.4561842047242499E-2</v>
      </c>
      <c r="H129" s="369">
        <f>'Package Type'!H69</f>
        <v>2.5131116841550227E-3</v>
      </c>
      <c r="I129" s="325">
        <f>'Package Type'!I69</f>
        <v>3.2642004396670101</v>
      </c>
      <c r="J129" s="334">
        <f>'Package Type'!J69</f>
        <v>-7.5900273600778334E-2</v>
      </c>
      <c r="K129" s="291">
        <f>'Package Type'!K69</f>
        <v>-2.2723947604119183E-2</v>
      </c>
      <c r="L129" s="295">
        <f>'Package Type'!L69</f>
        <v>3369455.6558957566</v>
      </c>
      <c r="M129" s="281">
        <f>'Package Type'!M69</f>
        <v>186095.79007896408</v>
      </c>
      <c r="N129" s="270">
        <f>'Package Type'!N69</f>
        <v>5.8458923251900483E-2</v>
      </c>
      <c r="O129" s="285">
        <f>'Package Type'!O69</f>
        <v>945949.57388327143</v>
      </c>
      <c r="P129" s="278">
        <f>'Package Type'!P69</f>
        <v>39404.591066714958</v>
      </c>
      <c r="Q129" s="270">
        <f>'Package Type'!Q69</f>
        <v>4.3466779711568551E-2</v>
      </c>
    </row>
    <row r="130" spans="2:20" x14ac:dyDescent="0.25">
      <c r="B130" s="487"/>
      <c r="C130" s="49" t="s">
        <v>170</v>
      </c>
      <c r="D130" s="58">
        <f>'Package Type'!D70</f>
        <v>1387642152.1128197</v>
      </c>
      <c r="E130" s="278">
        <f>'Package Type'!E70</f>
        <v>20103403.42918992</v>
      </c>
      <c r="F130" s="280">
        <f>'Package Type'!F70</f>
        <v>1.4700426915537952E-2</v>
      </c>
      <c r="G130" s="334">
        <f>'Package Type'!G70</f>
        <v>59.904257911655868</v>
      </c>
      <c r="H130" s="369">
        <f>'Package Type'!H70</f>
        <v>-0.43033035572965872</v>
      </c>
      <c r="I130" s="325">
        <f>'Package Type'!I70</f>
        <v>2.1877573705805351</v>
      </c>
      <c r="J130" s="334">
        <f>'Package Type'!J70</f>
        <v>3.6779008497118681E-2</v>
      </c>
      <c r="K130" s="291">
        <f>'Package Type'!K70</f>
        <v>1.7098734764349231E-2</v>
      </c>
      <c r="L130" s="295">
        <f>'Package Type'!L70</f>
        <v>3035824346.0130572</v>
      </c>
      <c r="M130" s="281">
        <f>'Package Type'!M70</f>
        <v>94278088.283938408</v>
      </c>
      <c r="N130" s="270">
        <f>'Package Type'!N70</f>
        <v>3.2050520380638631E-2</v>
      </c>
      <c r="O130" s="285">
        <f>'Package Type'!O70</f>
        <v>671780941.42321479</v>
      </c>
      <c r="P130" s="278">
        <f>'Package Type'!P70</f>
        <v>14098080.485697508</v>
      </c>
      <c r="Q130" s="270">
        <f>'Package Type'!Q70</f>
        <v>2.1435985826969706E-2</v>
      </c>
    </row>
    <row r="131" spans="2:20" x14ac:dyDescent="0.25">
      <c r="B131" s="487"/>
      <c r="C131" s="49" t="s">
        <v>171</v>
      </c>
      <c r="D131" s="58">
        <f>'Package Type'!D71</f>
        <v>5796355.5587278549</v>
      </c>
      <c r="E131" s="278">
        <f>'Package Type'!E71</f>
        <v>-533318.78852274455</v>
      </c>
      <c r="F131" s="280">
        <f>'Package Type'!F71</f>
        <v>-8.425690790149426E-2</v>
      </c>
      <c r="G131" s="334">
        <f>'Package Type'!G71</f>
        <v>0.25022760933646165</v>
      </c>
      <c r="H131" s="369">
        <f>'Package Type'!H71</f>
        <v>-2.9031969944641856E-2</v>
      </c>
      <c r="I131" s="325">
        <f>'Package Type'!I71</f>
        <v>6.1038563691160572</v>
      </c>
      <c r="J131" s="334">
        <f>'Package Type'!J71</f>
        <v>0.21291180446729996</v>
      </c>
      <c r="K131" s="291">
        <f>'Package Type'!K71</f>
        <v>3.6142218303151633E-2</v>
      </c>
      <c r="L131" s="295">
        <f>'Package Type'!L71</f>
        <v>35380121.794802278</v>
      </c>
      <c r="M131" s="281">
        <f>'Package Type'!M71</f>
        <v>-1907638.8971303105</v>
      </c>
      <c r="N131" s="270">
        <f>'Package Type'!N71</f>
        <v>-5.1159921157266995E-2</v>
      </c>
      <c r="O131" s="285">
        <f>'Package Type'!O71</f>
        <v>8900397.686222719</v>
      </c>
      <c r="P131" s="278">
        <f>'Package Type'!P71</f>
        <v>-852252.5655194521</v>
      </c>
      <c r="Q131" s="270">
        <f>'Package Type'!Q71</f>
        <v>-8.7386766009291614E-2</v>
      </c>
      <c r="T131" s="60"/>
    </row>
    <row r="132" spans="2:20" ht="15" thickBot="1" x14ac:dyDescent="0.3">
      <c r="B132" s="487"/>
      <c r="C132" s="52" t="s">
        <v>172</v>
      </c>
      <c r="D132" s="297">
        <f>'Package Type'!D72</f>
        <v>224186.54810225964</v>
      </c>
      <c r="E132" s="298">
        <f>'Package Type'!E72</f>
        <v>-191724.2702904591</v>
      </c>
      <c r="F132" s="318">
        <f>'Package Type'!F72</f>
        <v>-0.46097447292036003</v>
      </c>
      <c r="G132" s="335">
        <f>'Package Type'!G72</f>
        <v>9.6780922786134302E-3</v>
      </c>
      <c r="H132" s="370">
        <f>'Package Type'!H72</f>
        <v>-8.6715215863179471E-3</v>
      </c>
      <c r="I132" s="326">
        <f>'Package Type'!I72</f>
        <v>3.0256448879291593</v>
      </c>
      <c r="J132" s="335">
        <f>'Package Type'!J72</f>
        <v>0.16002472189436423</v>
      </c>
      <c r="K132" s="343">
        <f>'Package Type'!K72</f>
        <v>5.5842963345624767E-2</v>
      </c>
      <c r="L132" s="349">
        <f>'Package Type'!L72</f>
        <v>678308.88320808648</v>
      </c>
      <c r="M132" s="361">
        <f>'Package Type'!M72</f>
        <v>-513533.5452501236</v>
      </c>
      <c r="N132" s="355">
        <f>'Package Type'!N72</f>
        <v>-0.43087369016929555</v>
      </c>
      <c r="O132" s="299">
        <f>'Package Type'!O72</f>
        <v>321181.86907494068</v>
      </c>
      <c r="P132" s="298">
        <f>'Package Type'!P72</f>
        <v>-326194.92009915062</v>
      </c>
      <c r="Q132" s="355">
        <f>'Package Type'!Q72</f>
        <v>-0.50387181862868879</v>
      </c>
    </row>
    <row r="133" spans="2:20" ht="15.5" customHeight="1" thickBot="1" x14ac:dyDescent="0.3">
      <c r="B133" s="486" t="s">
        <v>280</v>
      </c>
      <c r="C133" s="255" t="s">
        <v>44</v>
      </c>
      <c r="D133" s="260">
        <f>'Sugar Content'!D37</f>
        <v>2316433256.1455865</v>
      </c>
      <c r="E133" s="261">
        <f>'Sugar Content'!E37</f>
        <v>49841591.306355</v>
      </c>
      <c r="F133" s="272">
        <f>'Sugar Content'!F37</f>
        <v>2.1989664957975677E-2</v>
      </c>
      <c r="G133" s="336">
        <f>'Sugar Content'!G37</f>
        <v>100</v>
      </c>
      <c r="H133" s="371">
        <f>'Sugar Content'!H37</f>
        <v>4.2632564145606011E-14</v>
      </c>
      <c r="I133" s="327">
        <f>'Sugar Content'!I37</f>
        <v>2.4469015454740206</v>
      </c>
      <c r="J133" s="336">
        <f>'Sugar Content'!J37</f>
        <v>5.9526295964548392E-2</v>
      </c>
      <c r="K133" s="315">
        <f>'Sugar Content'!K37</f>
        <v>2.4933782813061793E-2</v>
      </c>
      <c r="L133" s="316">
        <f>'Sugar Content'!L37</f>
        <v>5668084114.4500532</v>
      </c>
      <c r="M133" s="273">
        <f>'Sugar Content'!M37</f>
        <v>256879273.06840324</v>
      </c>
      <c r="N133" s="275">
        <f>'Sugar Content'!N37</f>
        <v>4.747173330123166E-2</v>
      </c>
      <c r="O133" s="303">
        <f>'Sugar Content'!O37</f>
        <v>1291685967.3231127</v>
      </c>
      <c r="P133" s="261">
        <f>'Sugar Content'!P37</f>
        <v>36503949.880714655</v>
      </c>
      <c r="Q133" s="317">
        <f>'Sugar Content'!Q37</f>
        <v>2.9082594694191329E-2</v>
      </c>
    </row>
    <row r="134" spans="2:20" ht="15.5" customHeight="1" x14ac:dyDescent="0.25">
      <c r="B134" s="491"/>
      <c r="C134" s="44" t="s">
        <v>33</v>
      </c>
      <c r="D134" s="259">
        <f>'Sugar Content'!D38</f>
        <v>2069837542.6793089</v>
      </c>
      <c r="E134" s="63">
        <f>'Sugar Content'!E38</f>
        <v>38630018.76218152</v>
      </c>
      <c r="F134" s="309">
        <f>'Sugar Content'!F38</f>
        <v>1.9018253087052673E-2</v>
      </c>
      <c r="G134" s="342">
        <f>'Sugar Content'!G38</f>
        <v>89.354508151182429</v>
      </c>
      <c r="H134" s="377">
        <f>'Sugar Content'!H38</f>
        <v>-0.26055376872449187</v>
      </c>
      <c r="I134" s="333">
        <f>'Sugar Content'!I38</f>
        <v>2.4728141191269151</v>
      </c>
      <c r="J134" s="342">
        <f>'Sugar Content'!J38</f>
        <v>6.8381218293903867E-2</v>
      </c>
      <c r="K134" s="310">
        <f>'Sugar Content'!K38</f>
        <v>2.843964506982637E-2</v>
      </c>
      <c r="L134" s="311">
        <f>'Sugar Content'!L38</f>
        <v>5118323499.8363533</v>
      </c>
      <c r="M134" s="312">
        <f>'Sugar Content'!M38</f>
        <v>234421300.91045666</v>
      </c>
      <c r="N134" s="313">
        <f>'Sugar Content'!N38</f>
        <v>4.7998770524522852E-2</v>
      </c>
      <c r="O134" s="62">
        <f>'Sugar Content'!O38</f>
        <v>1169784257.8265438</v>
      </c>
      <c r="P134" s="63">
        <f>'Sugar Content'!P38</f>
        <v>32060303.715920925</v>
      </c>
      <c r="Q134" s="314">
        <f>'Sugar Content'!Q38</f>
        <v>2.8179334363213772E-2</v>
      </c>
    </row>
    <row r="135" spans="2:20" ht="15.5" customHeight="1" x14ac:dyDescent="0.25">
      <c r="B135" s="491"/>
      <c r="C135" s="49" t="s">
        <v>455</v>
      </c>
      <c r="D135" s="58">
        <f>'Sugar Content'!D39</f>
        <v>243330494.46273717</v>
      </c>
      <c r="E135" s="278">
        <f>'Sugar Content'!E39</f>
        <v>11101010.623669028</v>
      </c>
      <c r="F135" s="279">
        <f>'Sugar Content'!F39</f>
        <v>4.7801900258977785E-2</v>
      </c>
      <c r="G135" s="334">
        <f>'Sugar Content'!G39</f>
        <v>10.504532941632228</v>
      </c>
      <c r="H135" s="369">
        <f>'Sugar Content'!H39</f>
        <v>0.25877551467460158</v>
      </c>
      <c r="I135" s="325">
        <f>'Sugar Content'!I39</f>
        <v>2.203916290563074</v>
      </c>
      <c r="J135" s="334">
        <f>'Sugar Content'!J39</f>
        <v>-9.257395856845374E-3</v>
      </c>
      <c r="K135" s="291">
        <f>'Sugar Content'!K39</f>
        <v>-4.182860077204492E-3</v>
      </c>
      <c r="L135" s="295">
        <f>'Sugar Content'!L39</f>
        <v>536280040.7371943</v>
      </c>
      <c r="M135" s="281">
        <f>'Sugar Content'!M39</f>
        <v>22315857.893688798</v>
      </c>
      <c r="N135" s="270">
        <f>'Sugar Content'!N39</f>
        <v>4.3419091521565513E-2</v>
      </c>
      <c r="O135" s="285">
        <f>'Sugar Content'!O39</f>
        <v>118476340.50214034</v>
      </c>
      <c r="P135" s="278">
        <f>'Sugar Content'!P39</f>
        <v>4428564.7241625786</v>
      </c>
      <c r="Q135" s="262">
        <f>'Sugar Content'!Q39</f>
        <v>3.8830785554151238E-2</v>
      </c>
    </row>
    <row r="136" spans="2:20" ht="15.5" customHeight="1" thickBot="1" x14ac:dyDescent="0.3">
      <c r="B136" s="492"/>
      <c r="C136" s="52" t="s">
        <v>456</v>
      </c>
      <c r="D136" s="61">
        <f>'Sugar Content'!D40</f>
        <v>3265219.003534229</v>
      </c>
      <c r="E136" s="51">
        <f>'Sugar Content'!E40</f>
        <v>110561.92050014064</v>
      </c>
      <c r="F136" s="263">
        <f>'Sugar Content'!F40</f>
        <v>3.5047207220952302E-2</v>
      </c>
      <c r="G136" s="368">
        <f>'Sugar Content'!G40</f>
        <v>0.14095890718506468</v>
      </c>
      <c r="H136" s="378">
        <f>'Sugar Content'!H40</f>
        <v>1.7782540497393029E-3</v>
      </c>
      <c r="I136" s="367">
        <f>'Sugar Content'!I40</f>
        <v>4.1285358997098625</v>
      </c>
      <c r="J136" s="368">
        <f>'Sugar Content'!J40</f>
        <v>-9.9644616005335251E-2</v>
      </c>
      <c r="K136" s="292">
        <f>'Sugar Content'!K40</f>
        <v>-2.3566783782049652E-2</v>
      </c>
      <c r="L136" s="296">
        <f>'Sugar Content'!L40</f>
        <v>13480573.876505928</v>
      </c>
      <c r="M136" s="265">
        <f>'Sugar Content'!M40</f>
        <v>142114.26425825432</v>
      </c>
      <c r="N136" s="271">
        <f>'Sugar Content'!N40</f>
        <v>1.0654473484161679E-2</v>
      </c>
      <c r="O136" s="50">
        <f>'Sugar Content'!O40</f>
        <v>3425368.9944286384</v>
      </c>
      <c r="P136" s="51">
        <f>'Sugar Content'!P40</f>
        <v>15081.440631289966</v>
      </c>
      <c r="Q136" s="266">
        <f>'Sugar Content'!Q40</f>
        <v>4.4223369417915543E-3</v>
      </c>
    </row>
    <row r="137" spans="2:20" x14ac:dyDescent="0.25">
      <c r="B137" s="64"/>
      <c r="C137" s="65"/>
      <c r="D137" s="66"/>
      <c r="E137" s="66"/>
      <c r="F137" s="67"/>
      <c r="G137" s="68"/>
      <c r="H137" s="68"/>
      <c r="I137" s="69"/>
      <c r="J137" s="69"/>
      <c r="K137" s="67"/>
      <c r="L137" s="70"/>
      <c r="M137" s="70"/>
      <c r="N137" s="67"/>
      <c r="O137" s="66"/>
      <c r="P137" s="66"/>
      <c r="Q137" s="67"/>
    </row>
    <row r="138" spans="2:20" ht="23.5" x14ac:dyDescent="0.25">
      <c r="B138" s="497" t="s">
        <v>249</v>
      </c>
      <c r="C138" s="497"/>
      <c r="D138" s="497"/>
      <c r="E138" s="497"/>
      <c r="F138" s="497"/>
      <c r="G138" s="497"/>
      <c r="H138" s="497"/>
      <c r="I138" s="497"/>
      <c r="J138" s="497"/>
      <c r="K138" s="497"/>
      <c r="L138" s="497"/>
      <c r="M138" s="497"/>
      <c r="N138" s="497"/>
      <c r="O138" s="497"/>
      <c r="P138" s="497"/>
      <c r="Q138" s="497"/>
    </row>
    <row r="139" spans="2:20" x14ac:dyDescent="0.25">
      <c r="B139" s="496" t="s">
        <v>253</v>
      </c>
      <c r="C139" s="496"/>
      <c r="D139" s="496"/>
      <c r="E139" s="496"/>
      <c r="F139" s="496"/>
      <c r="G139" s="496"/>
      <c r="H139" s="496"/>
      <c r="I139" s="496"/>
      <c r="J139" s="496"/>
      <c r="K139" s="496"/>
      <c r="L139" s="496"/>
      <c r="M139" s="496"/>
      <c r="N139" s="496"/>
      <c r="O139" s="496"/>
      <c r="P139" s="496"/>
      <c r="Q139" s="496"/>
    </row>
    <row r="140" spans="2:20" ht="15" thickBot="1" x14ac:dyDescent="0.3">
      <c r="B140" s="496" t="str">
        <f>'HOME PAGE'!H7</f>
        <v>YTD ENDING 12-29-2024</v>
      </c>
      <c r="C140" s="496"/>
      <c r="D140" s="496"/>
      <c r="E140" s="496"/>
      <c r="F140" s="496"/>
      <c r="G140" s="496"/>
      <c r="H140" s="496"/>
      <c r="I140" s="496"/>
      <c r="J140" s="496"/>
      <c r="K140" s="496"/>
      <c r="L140" s="496"/>
      <c r="M140" s="496"/>
      <c r="N140" s="496"/>
      <c r="O140" s="496"/>
      <c r="P140" s="496"/>
      <c r="Q140" s="496"/>
    </row>
    <row r="141" spans="2:20" x14ac:dyDescent="0.25">
      <c r="D141" s="498" t="s">
        <v>266</v>
      </c>
      <c r="E141" s="499"/>
      <c r="F141" s="500"/>
      <c r="G141" s="501" t="s">
        <v>267</v>
      </c>
      <c r="H141" s="502"/>
      <c r="I141" s="498" t="s">
        <v>268</v>
      </c>
      <c r="J141" s="499"/>
      <c r="K141" s="500"/>
      <c r="L141" s="501" t="s">
        <v>269</v>
      </c>
      <c r="M141" s="499"/>
      <c r="N141" s="502"/>
      <c r="O141" s="498" t="s">
        <v>270</v>
      </c>
      <c r="P141" s="499"/>
      <c r="Q141" s="500"/>
    </row>
    <row r="142" spans="2:20" s="35" customFormat="1" ht="29.5" thickBot="1" x14ac:dyDescent="0.3">
      <c r="C142" s="36"/>
      <c r="D142" s="37" t="s">
        <v>271</v>
      </c>
      <c r="E142" s="38" t="s">
        <v>272</v>
      </c>
      <c r="F142" s="39" t="s">
        <v>273</v>
      </c>
      <c r="G142" s="40" t="s">
        <v>271</v>
      </c>
      <c r="H142" s="41" t="s">
        <v>272</v>
      </c>
      <c r="I142" s="42" t="s">
        <v>271</v>
      </c>
      <c r="J142" s="43" t="s">
        <v>272</v>
      </c>
      <c r="K142" s="39" t="s">
        <v>273</v>
      </c>
      <c r="L142" s="40" t="s">
        <v>271</v>
      </c>
      <c r="M142" s="43" t="s">
        <v>272</v>
      </c>
      <c r="N142" s="41" t="s">
        <v>273</v>
      </c>
      <c r="O142" s="42" t="s">
        <v>271</v>
      </c>
      <c r="P142" s="43" t="s">
        <v>272</v>
      </c>
      <c r="Q142" s="39" t="s">
        <v>273</v>
      </c>
    </row>
    <row r="143" spans="2:20" ht="15" thickBot="1" x14ac:dyDescent="0.3">
      <c r="C143" s="255" t="s">
        <v>281</v>
      </c>
      <c r="D143" s="260">
        <f>SubSegments!D105</f>
        <v>2316433256.145586</v>
      </c>
      <c r="E143" s="261">
        <f>SubSegments!E105</f>
        <v>49841591.306353569</v>
      </c>
      <c r="F143" s="274">
        <f>SubSegments!F105</f>
        <v>2.1989664957975035E-2</v>
      </c>
      <c r="G143" s="336">
        <f>SubSegments!G105</f>
        <v>100.00000000000001</v>
      </c>
      <c r="H143" s="371">
        <f>SubSegments!H105</f>
        <v>-1.4210854715202004E-14</v>
      </c>
      <c r="I143" s="327">
        <f>SubSegments!I105</f>
        <v>2.4469015454740206</v>
      </c>
      <c r="J143" s="336">
        <f>SubSegments!J105</f>
        <v>5.9526295964548392E-2</v>
      </c>
      <c r="K143" s="315">
        <f>SubSegments!K105</f>
        <v>2.4933782813061793E-2</v>
      </c>
      <c r="L143" s="316">
        <f>SubSegments!L105</f>
        <v>5668084114.4500523</v>
      </c>
      <c r="M143" s="273">
        <f>SubSegments!M105</f>
        <v>256879273.06839943</v>
      </c>
      <c r="N143" s="275">
        <f>SubSegments!N105</f>
        <v>4.7471733301230931E-2</v>
      </c>
      <c r="O143" s="303">
        <f>SubSegments!O105</f>
        <v>1291685967.3231127</v>
      </c>
      <c r="P143" s="261">
        <f>SubSegments!P105</f>
        <v>36503949.880714655</v>
      </c>
      <c r="Q143" s="275">
        <f>SubSegments!Q105</f>
        <v>2.9082594694191329E-2</v>
      </c>
    </row>
    <row r="144" spans="2:20" x14ac:dyDescent="0.25">
      <c r="B144" s="493" t="s">
        <v>278</v>
      </c>
      <c r="C144" s="49" t="s">
        <v>28</v>
      </c>
      <c r="D144" s="387">
        <f>SubSegments!D106</f>
        <v>7770878.514434767</v>
      </c>
      <c r="E144" s="388">
        <f>SubSegments!E106</f>
        <v>617285.10645220149</v>
      </c>
      <c r="F144" s="391">
        <f>SubSegments!F106</f>
        <v>8.6290214057089712E-2</v>
      </c>
      <c r="G144" s="392">
        <f>SubSegments!G106</f>
        <v>0.33546740420076127</v>
      </c>
      <c r="H144" s="393">
        <f>SubSegments!H106</f>
        <v>1.9857251787623986E-2</v>
      </c>
      <c r="I144" s="394">
        <f>SubSegments!I106</f>
        <v>4.2853525324824195</v>
      </c>
      <c r="J144" s="392">
        <f>SubSegments!J106</f>
        <v>-9.2700948371483349E-2</v>
      </c>
      <c r="K144" s="395">
        <f>SubSegments!K106</f>
        <v>-2.1174010042792533E-2</v>
      </c>
      <c r="L144" s="396">
        <f>SubSegments!L106</f>
        <v>33300953.921446249</v>
      </c>
      <c r="M144" s="397">
        <f>SubSegments!M106</f>
        <v>1982139.4010146447</v>
      </c>
      <c r="N144" s="398">
        <f>SubSegments!N106</f>
        <v>6.3289094155257603E-2</v>
      </c>
      <c r="O144" s="399">
        <f>SubSegments!O106</f>
        <v>8524461.8558090348</v>
      </c>
      <c r="P144" s="388">
        <f>SubSegments!P106</f>
        <v>663699.21314581949</v>
      </c>
      <c r="Q144" s="398">
        <f>SubSegments!Q106</f>
        <v>8.4431911166441109E-2</v>
      </c>
    </row>
    <row r="145" spans="2:17" x14ac:dyDescent="0.25">
      <c r="B145" s="494"/>
      <c r="C145" s="49" t="s">
        <v>134</v>
      </c>
      <c r="D145" s="282">
        <f>SubSegments!D107</f>
        <v>152664171.79424763</v>
      </c>
      <c r="E145" s="283">
        <f>SubSegments!E107</f>
        <v>-4208523.8950456977</v>
      </c>
      <c r="F145" s="320">
        <f>SubSegments!F107</f>
        <v>-2.6827638019182278E-2</v>
      </c>
      <c r="G145" s="338">
        <f>SubSegments!G107</f>
        <v>6.5904843745971862</v>
      </c>
      <c r="H145" s="373">
        <f>SubSegments!H107</f>
        <v>-0.33059885899973196</v>
      </c>
      <c r="I145" s="329">
        <f>SubSegments!I107</f>
        <v>2.7053516637573751</v>
      </c>
      <c r="J145" s="338">
        <f>SubSegments!J107</f>
        <v>2.2446520087769262E-2</v>
      </c>
      <c r="K145" s="345">
        <f>SubSegments!K107</f>
        <v>8.3664978393785151E-3</v>
      </c>
      <c r="L145" s="351">
        <f>SubSegments!L107</f>
        <v>413010271.15970957</v>
      </c>
      <c r="M145" s="363">
        <f>SubSegments!M107</f>
        <v>-7864291.0064123273</v>
      </c>
      <c r="N145" s="357">
        <f>SubSegments!N107</f>
        <v>-1.868559355532692E-2</v>
      </c>
      <c r="O145" s="286">
        <f>SubSegments!O107</f>
        <v>82127540.715757415</v>
      </c>
      <c r="P145" s="283">
        <f>SubSegments!P107</f>
        <v>-2184786.9189296961</v>
      </c>
      <c r="Q145" s="357">
        <f>SubSegments!Q107</f>
        <v>-2.5913018656014999E-2</v>
      </c>
    </row>
    <row r="146" spans="2:17" x14ac:dyDescent="0.25">
      <c r="B146" s="494"/>
      <c r="C146" s="49" t="s">
        <v>135</v>
      </c>
      <c r="D146" s="282">
        <f>SubSegments!D108</f>
        <v>2292688.0296109091</v>
      </c>
      <c r="E146" s="283">
        <f>SubSegments!E108</f>
        <v>218348.34047993273</v>
      </c>
      <c r="F146" s="320">
        <f>SubSegments!F108</f>
        <v>0.10526161246589634</v>
      </c>
      <c r="G146" s="338">
        <f>SubSegments!G108</f>
        <v>9.8974922913419597E-2</v>
      </c>
      <c r="H146" s="373">
        <f>SubSegments!H108</f>
        <v>7.4569083848473328E-3</v>
      </c>
      <c r="I146" s="329">
        <f>SubSegments!I108</f>
        <v>3.2342654351993363</v>
      </c>
      <c r="J146" s="338">
        <f>SubSegments!J108</f>
        <v>3.6493592143882037E-2</v>
      </c>
      <c r="K146" s="345">
        <f>SubSegments!K108</f>
        <v>1.1412193844640461E-2</v>
      </c>
      <c r="L146" s="351">
        <f>SubSegments!L108</f>
        <v>7415161.6478658356</v>
      </c>
      <c r="M146" s="363">
        <f>SubSegments!M108</f>
        <v>781896.59703039564</v>
      </c>
      <c r="N146" s="357">
        <f>SubSegments!N108</f>
        <v>0.11787507223639708</v>
      </c>
      <c r="O146" s="286">
        <f>SubSegments!O108</f>
        <v>1284443.352288434</v>
      </c>
      <c r="P146" s="283">
        <f>SubSegments!P108</f>
        <v>128142.10810287273</v>
      </c>
      <c r="Q146" s="357">
        <f>SubSegments!Q108</f>
        <v>0.11082069551272462</v>
      </c>
    </row>
    <row r="147" spans="2:17" x14ac:dyDescent="0.25">
      <c r="B147" s="494"/>
      <c r="C147" s="49" t="s">
        <v>136</v>
      </c>
      <c r="D147" s="282">
        <f>SubSegments!D109</f>
        <v>1090750773.3934391</v>
      </c>
      <c r="E147" s="283">
        <f>SubSegments!E109</f>
        <v>-2140626.2317948341</v>
      </c>
      <c r="F147" s="320">
        <f>SubSegments!F109</f>
        <v>-1.9586815602436634E-3</v>
      </c>
      <c r="G147" s="338">
        <f>SubSegments!G109</f>
        <v>47.087511392768853</v>
      </c>
      <c r="H147" s="373">
        <f>SubSegments!H109</f>
        <v>-1.1298811168233911</v>
      </c>
      <c r="I147" s="329">
        <f>SubSegments!I109</f>
        <v>1.9913873931109189</v>
      </c>
      <c r="J147" s="338">
        <f>SubSegments!J109</f>
        <v>1.0007855267493149E-2</v>
      </c>
      <c r="K147" s="345">
        <f>SubSegments!K109</f>
        <v>5.0509531749711638E-3</v>
      </c>
      <c r="L147" s="351">
        <f>SubSegments!L109</f>
        <v>2172107339.1616793</v>
      </c>
      <c r="M147" s="363">
        <f>SubSegments!M109</f>
        <v>6674682.8591785431</v>
      </c>
      <c r="N147" s="357">
        <f>SubSegments!N109</f>
        <v>3.0823784058820075E-3</v>
      </c>
      <c r="O147" s="286">
        <f>SubSegments!O109</f>
        <v>488306967.39121926</v>
      </c>
      <c r="P147" s="283">
        <f>SubSegments!P109</f>
        <v>-680454.53732568026</v>
      </c>
      <c r="Q147" s="357">
        <f>SubSegments!Q109</f>
        <v>-1.3915583649207119E-3</v>
      </c>
    </row>
    <row r="148" spans="2:17" x14ac:dyDescent="0.25">
      <c r="B148" s="494"/>
      <c r="C148" s="49" t="s">
        <v>137</v>
      </c>
      <c r="D148" s="282">
        <f>SubSegments!D110</f>
        <v>160345485.83832937</v>
      </c>
      <c r="E148" s="283">
        <f>SubSegments!E110</f>
        <v>41274878.780355677</v>
      </c>
      <c r="F148" s="320">
        <f>SubSegments!F110</f>
        <v>0.3466420454231795</v>
      </c>
      <c r="G148" s="338">
        <f>SubSegments!G110</f>
        <v>6.9220852969938464</v>
      </c>
      <c r="H148" s="373">
        <f>SubSegments!H110</f>
        <v>1.6687964534376647</v>
      </c>
      <c r="I148" s="329">
        <f>SubSegments!I110</f>
        <v>3.0934476635869852</v>
      </c>
      <c r="J148" s="338">
        <f>SubSegments!J110</f>
        <v>8.9166086573072345E-2</v>
      </c>
      <c r="K148" s="345">
        <f>SubSegments!K110</f>
        <v>2.9679670259702629E-2</v>
      </c>
      <c r="L148" s="351">
        <f>SubSegments!L110</f>
        <v>496020368.53330004</v>
      </c>
      <c r="M148" s="363">
        <f>SubSegments!M110</f>
        <v>138298737.38516694</v>
      </c>
      <c r="N148" s="357">
        <f>SubSegments!N110</f>
        <v>0.38660993728919124</v>
      </c>
      <c r="O148" s="286">
        <f>SubSegments!O110</f>
        <v>95803187.607273027</v>
      </c>
      <c r="P148" s="283">
        <f>SubSegments!P110</f>
        <v>27249437.996121153</v>
      </c>
      <c r="Q148" s="357">
        <f>SubSegments!Q110</f>
        <v>0.39749011761842995</v>
      </c>
    </row>
    <row r="149" spans="2:17" x14ac:dyDescent="0.25">
      <c r="B149" s="494"/>
      <c r="C149" s="49" t="s">
        <v>138</v>
      </c>
      <c r="D149" s="282">
        <f>SubSegments!D111</f>
        <v>527954155.51502657</v>
      </c>
      <c r="E149" s="283">
        <f>SubSegments!E111</f>
        <v>-3965536.5868433714</v>
      </c>
      <c r="F149" s="320">
        <f>SubSegments!F111</f>
        <v>-7.4551415293042326E-3</v>
      </c>
      <c r="G149" s="338">
        <f>SubSegments!G111</f>
        <v>22.791684332554979</v>
      </c>
      <c r="H149" s="373">
        <f>SubSegments!H111</f>
        <v>-0.67613743496213985</v>
      </c>
      <c r="I149" s="329">
        <f>SubSegments!I111</f>
        <v>1.8614711518223612</v>
      </c>
      <c r="J149" s="338">
        <f>SubSegments!J111</f>
        <v>6.1223059423800352E-2</v>
      </c>
      <c r="K149" s="345">
        <f>SubSegments!K111</f>
        <v>3.400812348159736E-2</v>
      </c>
      <c r="L149" s="351">
        <f>SubSegments!L111</f>
        <v>982771429.97595882</v>
      </c>
      <c r="M149" s="363">
        <f>SubSegments!M111</f>
        <v>25184018.960337281</v>
      </c>
      <c r="N149" s="357">
        <f>SubSegments!N111</f>
        <v>2.629944657859171E-2</v>
      </c>
      <c r="O149" s="286">
        <f>SubSegments!O111</f>
        <v>271174108.37547469</v>
      </c>
      <c r="P149" s="283">
        <f>SubSegments!P111</f>
        <v>-346460.48803400993</v>
      </c>
      <c r="Q149" s="357">
        <f>SubSegments!Q111</f>
        <v>-1.2760008918815023E-3</v>
      </c>
    </row>
    <row r="150" spans="2:17" x14ac:dyDescent="0.25">
      <c r="B150" s="494"/>
      <c r="C150" s="49" t="s">
        <v>139</v>
      </c>
      <c r="D150" s="282">
        <f>SubSegments!D112</f>
        <v>37486913.448694848</v>
      </c>
      <c r="E150" s="283">
        <f>SubSegments!E112</f>
        <v>-2407984.5967105106</v>
      </c>
      <c r="F150" s="320">
        <f>SubSegments!F112</f>
        <v>-6.035820906146757E-2</v>
      </c>
      <c r="G150" s="338">
        <f>SubSegments!G112</f>
        <v>1.6183031973505233</v>
      </c>
      <c r="H150" s="373">
        <f>SubSegments!H112</f>
        <v>-0.14182407498880578</v>
      </c>
      <c r="I150" s="329">
        <f>SubSegments!I112</f>
        <v>3.2263723808636851</v>
      </c>
      <c r="J150" s="338">
        <f>SubSegments!J112</f>
        <v>9.3619927735647313E-2</v>
      </c>
      <c r="K150" s="345">
        <f>SubSegments!K112</f>
        <v>2.9884240499809769E-2</v>
      </c>
      <c r="L150" s="351">
        <f>SubSegments!L112</f>
        <v>120946742.19469641</v>
      </c>
      <c r="M150" s="363">
        <f>SubSegments!M112</f>
        <v>-4034097.5243401229</v>
      </c>
      <c r="N150" s="357">
        <f>SubSegments!N112</f>
        <v>-3.2277727797388668E-2</v>
      </c>
      <c r="O150" s="286">
        <f>SubSegments!O112</f>
        <v>26562362.969835021</v>
      </c>
      <c r="P150" s="283">
        <f>SubSegments!P112</f>
        <v>-1825305.5096307211</v>
      </c>
      <c r="Q150" s="357">
        <f>SubSegments!Q112</f>
        <v>-6.42992400362523E-2</v>
      </c>
    </row>
    <row r="151" spans="2:17" x14ac:dyDescent="0.25">
      <c r="B151" s="494"/>
      <c r="C151" s="49" t="s">
        <v>140</v>
      </c>
      <c r="D151" s="282">
        <f>SubSegments!D113</f>
        <v>989139.98155553406</v>
      </c>
      <c r="E151" s="283">
        <f>SubSegments!E113</f>
        <v>-131054.4306937824</v>
      </c>
      <c r="F151" s="320">
        <f>SubSegments!F113</f>
        <v>-0.11699257669981505</v>
      </c>
      <c r="G151" s="338">
        <f>SubSegments!G113</f>
        <v>4.270099209339652E-2</v>
      </c>
      <c r="H151" s="373">
        <f>SubSegments!H113</f>
        <v>-6.7209849493352208E-3</v>
      </c>
      <c r="I151" s="329">
        <f>SubSegments!I113</f>
        <v>12.223283230988296</v>
      </c>
      <c r="J151" s="338">
        <f>SubSegments!J113</f>
        <v>-0.39784086797067886</v>
      </c>
      <c r="K151" s="345">
        <f>SubSegments!K113</f>
        <v>-3.1521825223435836E-2</v>
      </c>
      <c r="L151" s="351">
        <f>SubSegments!L113</f>
        <v>12090538.149647832</v>
      </c>
      <c r="M151" s="363">
        <f>SubSegments!M113</f>
        <v>-2047574.5423112009</v>
      </c>
      <c r="N151" s="357">
        <f>SubSegments!N113</f>
        <v>-0.14482658236807991</v>
      </c>
      <c r="O151" s="286">
        <f>SubSegments!O113</f>
        <v>2568970.2142808293</v>
      </c>
      <c r="P151" s="283">
        <f>SubSegments!P113</f>
        <v>-358152.9922378636</v>
      </c>
      <c r="Q151" s="357">
        <f>SubSegments!Q113</f>
        <v>-0.12235665087149669</v>
      </c>
    </row>
    <row r="152" spans="2:17" x14ac:dyDescent="0.25">
      <c r="B152" s="494"/>
      <c r="C152" s="49" t="s">
        <v>141</v>
      </c>
      <c r="D152" s="282">
        <f>SubSegments!D114</f>
        <v>3647751.1096867369</v>
      </c>
      <c r="E152" s="283">
        <f>SubSegments!E114</f>
        <v>107758.94514186634</v>
      </c>
      <c r="F152" s="320">
        <f>SubSegments!F114</f>
        <v>3.0440447360628745E-2</v>
      </c>
      <c r="G152" s="338">
        <f>SubSegments!G114</f>
        <v>0.15747274824384058</v>
      </c>
      <c r="H152" s="373">
        <f>SubSegments!H114</f>
        <v>1.2914554481679996E-3</v>
      </c>
      <c r="I152" s="329">
        <f>SubSegments!I114</f>
        <v>4.7373559559107044</v>
      </c>
      <c r="J152" s="338">
        <f>SubSegments!J114</f>
        <v>-8.5807956062514457E-2</v>
      </c>
      <c r="K152" s="345">
        <f>SubSegments!K114</f>
        <v>-1.7790802392077386E-2</v>
      </c>
      <c r="L152" s="351">
        <f>SubSegments!L114</f>
        <v>17280695.445154343</v>
      </c>
      <c r="M152" s="363">
        <f>SubSegments!M114</f>
        <v>206732.9884535633</v>
      </c>
      <c r="N152" s="357">
        <f>SubSegments!N114</f>
        <v>1.2108084984831959E-2</v>
      </c>
      <c r="O152" s="286">
        <f>SubSegments!O114</f>
        <v>3923050.7593739056</v>
      </c>
      <c r="P152" s="283">
        <f>SubSegments!P114</f>
        <v>181670.70877783792</v>
      </c>
      <c r="Q152" s="357">
        <f>SubSegments!Q114</f>
        <v>4.8557138360989169E-2</v>
      </c>
    </row>
    <row r="153" spans="2:17" x14ac:dyDescent="0.25">
      <c r="B153" s="494"/>
      <c r="C153" s="49" t="s">
        <v>142</v>
      </c>
      <c r="D153" s="282">
        <f>SubSegments!D115</f>
        <v>75743810.536703005</v>
      </c>
      <c r="E153" s="283">
        <f>SubSegments!E115</f>
        <v>25794.513334020972</v>
      </c>
      <c r="F153" s="320">
        <f>SubSegments!F115</f>
        <v>3.4066546759571679E-4</v>
      </c>
      <c r="G153" s="338">
        <f>SubSegments!G115</f>
        <v>3.2698464475827995</v>
      </c>
      <c r="H153" s="373">
        <f>SubSegments!H115</f>
        <v>-7.0764796954695175E-2</v>
      </c>
      <c r="I153" s="329">
        <f>SubSegments!I115</f>
        <v>6.3371572827788132</v>
      </c>
      <c r="J153" s="338">
        <f>SubSegments!J115</f>
        <v>-0.23225386913667734</v>
      </c>
      <c r="K153" s="345">
        <f>SubSegments!K115</f>
        <v>-3.5353833664217744E-2</v>
      </c>
      <c r="L153" s="351">
        <f>SubSegments!L115</f>
        <v>480000440.56808609</v>
      </c>
      <c r="M153" s="363">
        <f>SubSegments!M115</f>
        <v>-17422338.29674989</v>
      </c>
      <c r="N153" s="357">
        <f>SubSegments!N115</f>
        <v>-3.5025212026898428E-2</v>
      </c>
      <c r="O153" s="286">
        <f>SubSegments!O115</f>
        <v>122897463.12706941</v>
      </c>
      <c r="P153" s="283">
        <f>SubSegments!P115</f>
        <v>-1788956.3482812494</v>
      </c>
      <c r="Q153" s="357">
        <f>SubSegments!Q115</f>
        <v>-1.4347643919913101E-2</v>
      </c>
    </row>
    <row r="154" spans="2:17" ht="15" thickBot="1" x14ac:dyDescent="0.3">
      <c r="B154" s="494"/>
      <c r="C154" s="385" t="s">
        <v>143</v>
      </c>
      <c r="D154" s="389">
        <f>SubSegments!D116</f>
        <v>256431343.32269263</v>
      </c>
      <c r="E154" s="390">
        <f>SubSegments!E116</f>
        <v>20095106.70051685</v>
      </c>
      <c r="F154" s="400">
        <f>SubSegments!F116</f>
        <v>8.5027615687400249E-2</v>
      </c>
      <c r="G154" s="401">
        <f>SubSegments!G116</f>
        <v>11.070094190815579</v>
      </c>
      <c r="H154" s="402">
        <f>SubSegments!H116</f>
        <v>0.64315049873511931</v>
      </c>
      <c r="I154" s="403">
        <f>SubSegments!I116</f>
        <v>3.6342415988909211</v>
      </c>
      <c r="J154" s="401">
        <f>SubSegments!J116</f>
        <v>0.172983100672496</v>
      </c>
      <c r="K154" s="404">
        <f>SubSegments!K116</f>
        <v>4.9976937799223506E-2</v>
      </c>
      <c r="L154" s="405">
        <f>SubSegments!L116</f>
        <v>931933455.16280925</v>
      </c>
      <c r="M154" s="406">
        <f>SubSegments!M116</f>
        <v>113912647.71734273</v>
      </c>
      <c r="N154" s="407">
        <f>SubSegments!N116</f>
        <v>0.13925397334704928</v>
      </c>
      <c r="O154" s="408">
        <f>SubSegments!O116</f>
        <v>188289067.86109525</v>
      </c>
      <c r="P154" s="390">
        <f>SubSegments!P116</f>
        <v>15240773.555369467</v>
      </c>
      <c r="Q154" s="407">
        <f>SubSegments!Q116</f>
        <v>8.8072370874938952E-2</v>
      </c>
    </row>
    <row r="155" spans="2:17" s="257" customFormat="1" x14ac:dyDescent="0.25">
      <c r="B155" s="494"/>
      <c r="C155" s="386" t="s">
        <v>282</v>
      </c>
      <c r="D155" s="435">
        <f>'RFG vs SS'!E34</f>
        <v>1074968804.9713168</v>
      </c>
      <c r="E155" s="409">
        <f>'RFG vs SS'!F34</f>
        <v>-2122140.6016664505</v>
      </c>
      <c r="F155" s="414">
        <f>'RFG vs SS'!G34</f>
        <v>-1.9702520111127006E-3</v>
      </c>
      <c r="G155" s="415">
        <f>'RFG vs SS'!H34</f>
        <v>46.406206702454469</v>
      </c>
      <c r="H155" s="416">
        <f>'RFG vs SS'!I34</f>
        <v>-1.1140838854569921</v>
      </c>
      <c r="I155" s="417">
        <f>'RFG vs SS'!J34</f>
        <v>1.9693990080907966</v>
      </c>
      <c r="J155" s="415">
        <f>'RFG vs SS'!K34</f>
        <v>1.2046660254796615E-2</v>
      </c>
      <c r="K155" s="418">
        <f>'RFG vs SS'!L34</f>
        <v>6.1545690882457123E-3</v>
      </c>
      <c r="L155" s="419">
        <f>'RFG vs SS'!M34</f>
        <v>2117042498.2390604</v>
      </c>
      <c r="M155" s="420">
        <f>'RFG vs SS'!N34</f>
        <v>8796007.0888843536</v>
      </c>
      <c r="N155" s="421">
        <f>'RFG vs SS'!O34</f>
        <v>4.1721910250094143E-3</v>
      </c>
      <c r="O155" s="422">
        <f>'RFG vs SS'!P34</f>
        <v>475018669.17828667</v>
      </c>
      <c r="P155" s="423">
        <f>'RFG vs SS'!Q34</f>
        <v>-32837.189154863358</v>
      </c>
      <c r="Q155" s="421">
        <f>'RFG vs SS'!R34</f>
        <v>-6.9123429174992523E-5</v>
      </c>
    </row>
    <row r="156" spans="2:17" s="257" customFormat="1" ht="15" thickBot="1" x14ac:dyDescent="0.3">
      <c r="B156" s="495"/>
      <c r="C156" s="258" t="s">
        <v>283</v>
      </c>
      <c r="D156" s="434">
        <f>'RFG vs SS'!E35</f>
        <v>15781968.42212151</v>
      </c>
      <c r="E156" s="410">
        <f>'RFG vs SS'!F35</f>
        <v>-18485.630129436031</v>
      </c>
      <c r="F156" s="424">
        <f>'RFG vs SS'!G35</f>
        <v>-1.1699429692529977E-3</v>
      </c>
      <c r="G156" s="425">
        <f>'RFG vs SS'!H35</f>
        <v>0.68130469031435947</v>
      </c>
      <c r="H156" s="426">
        <f>'RFG vs SS'!I35</f>
        <v>-1.5797231366432629E-2</v>
      </c>
      <c r="I156" s="427">
        <f>'RFG vs SS'!J35</f>
        <v>3.4890984096404072</v>
      </c>
      <c r="J156" s="425">
        <f>'RFG vs SS'!K35</f>
        <v>-0.13017512282988397</v>
      </c>
      <c r="K156" s="428">
        <f>'RFG vs SS'!L35</f>
        <v>-3.5967196638225493E-2</v>
      </c>
      <c r="L156" s="429">
        <f>'RFG vs SS'!M35</f>
        <v>55064840.922619283</v>
      </c>
      <c r="M156" s="430">
        <f>'RFG vs SS'!N35</f>
        <v>-2121324.2297055274</v>
      </c>
      <c r="N156" s="431">
        <f>'RFG vs SS'!O35</f>
        <v>-3.7095060038647973E-2</v>
      </c>
      <c r="O156" s="432">
        <f>'RFG vs SS'!P35</f>
        <v>13288298.21293244</v>
      </c>
      <c r="P156" s="433">
        <f>'RFG vs SS'!Q35</f>
        <v>-647617.34817099199</v>
      </c>
      <c r="Q156" s="431">
        <f>'RFG vs SS'!R35</f>
        <v>-4.6471101617360427E-2</v>
      </c>
    </row>
    <row r="157" spans="2:17" x14ac:dyDescent="0.25">
      <c r="B157" s="486" t="s">
        <v>274</v>
      </c>
      <c r="C157" s="44" t="s">
        <v>33</v>
      </c>
      <c r="D157" s="259">
        <f>'Fat Content'!D41</f>
        <v>19269947.981036972</v>
      </c>
      <c r="E157" s="63">
        <f>'Fat Content'!E41</f>
        <v>5888077.3481213097</v>
      </c>
      <c r="F157" s="324">
        <f>'Fat Content'!F41</f>
        <v>0.44000405545980131</v>
      </c>
      <c r="G157" s="342">
        <f>'Fat Content'!G41</f>
        <v>0.83188012993307969</v>
      </c>
      <c r="H157" s="377">
        <f>'Fat Content'!H41</f>
        <v>0.24148394871952039</v>
      </c>
      <c r="I157" s="333">
        <f>'Fat Content'!I41</f>
        <v>3.5774837223199798</v>
      </c>
      <c r="J157" s="342">
        <f>'Fat Content'!J41</f>
        <v>2.8151365301062548E-2</v>
      </c>
      <c r="K157" s="310">
        <f>'Fat Content'!K41</f>
        <v>7.9314537128066728E-3</v>
      </c>
      <c r="L157" s="311">
        <f>'Fat Content'!L41</f>
        <v>68937925.232112527</v>
      </c>
      <c r="M157" s="312">
        <f>'Fat Content'!M41</f>
        <v>21441218.797263749</v>
      </c>
      <c r="N157" s="313">
        <f>'Fat Content'!N41</f>
        <v>0.45142538097193463</v>
      </c>
      <c r="O157" s="62">
        <f>'Fat Content'!O41</f>
        <v>11028489.134035684</v>
      </c>
      <c r="P157" s="63">
        <f>'Fat Content'!P41</f>
        <v>2868095.1274956763</v>
      </c>
      <c r="Q157" s="313">
        <f>'Fat Content'!Q41</f>
        <v>0.35146527547531292</v>
      </c>
    </row>
    <row r="158" spans="2:17" x14ac:dyDescent="0.25">
      <c r="B158" s="487"/>
      <c r="C158" s="49" t="s">
        <v>162</v>
      </c>
      <c r="D158" s="58">
        <f>'Fat Content'!D42</f>
        <v>100707664.96413474</v>
      </c>
      <c r="E158" s="278">
        <f>'Fat Content'!E42</f>
        <v>-3617252.7606104761</v>
      </c>
      <c r="F158" s="280">
        <f>'Fat Content'!F42</f>
        <v>-3.4672951002505191E-2</v>
      </c>
      <c r="G158" s="334">
        <f>'Fat Content'!G42</f>
        <v>4.3475314774105156</v>
      </c>
      <c r="H158" s="369">
        <f>'Fat Content'!H42</f>
        <v>-0.25519072187653258</v>
      </c>
      <c r="I158" s="325">
        <f>'Fat Content'!I42</f>
        <v>1.9112646627434748</v>
      </c>
      <c r="J158" s="334">
        <f>'Fat Content'!J42</f>
        <v>3.1431278167961318E-2</v>
      </c>
      <c r="K158" s="291">
        <f>'Fat Content'!K42</f>
        <v>1.6720246818607724E-2</v>
      </c>
      <c r="L158" s="295">
        <f>'Fat Content'!L42</f>
        <v>192479001.31335983</v>
      </c>
      <c r="M158" s="281">
        <f>'Fat Content'!M42</f>
        <v>-3634461.8687099516</v>
      </c>
      <c r="N158" s="270">
        <f>'Fat Content'!N42</f>
        <v>-1.8532444482588905E-2</v>
      </c>
      <c r="O158" s="285">
        <f>'Fat Content'!O42</f>
        <v>54933506.678664222</v>
      </c>
      <c r="P158" s="278">
        <f>'Fat Content'!P42</f>
        <v>-1562320.124402374</v>
      </c>
      <c r="Q158" s="270">
        <f>'Fat Content'!Q42</f>
        <v>-2.7653726174294544E-2</v>
      </c>
    </row>
    <row r="159" spans="2:17" x14ac:dyDescent="0.25">
      <c r="B159" s="487"/>
      <c r="C159" s="49" t="s">
        <v>163</v>
      </c>
      <c r="D159" s="58">
        <f>'Fat Content'!D43</f>
        <v>244651.8366256445</v>
      </c>
      <c r="E159" s="278">
        <f>'Fat Content'!E43</f>
        <v>-658445.75255668035</v>
      </c>
      <c r="F159" s="280">
        <f>'Fat Content'!F43</f>
        <v>-0.72909701060418608</v>
      </c>
      <c r="G159" s="334">
        <f>'Fat Content'!G43</f>
        <v>1.0561575041135926E-2</v>
      </c>
      <c r="H159" s="369">
        <f>'Fat Content'!H43</f>
        <v>-2.9282284053191991E-2</v>
      </c>
      <c r="I159" s="325">
        <f>'Fat Content'!I43</f>
        <v>3.476453514084513</v>
      </c>
      <c r="J159" s="334">
        <f>'Fat Content'!J43</f>
        <v>1.9786575296398645</v>
      </c>
      <c r="K159" s="291">
        <f>'Fat Content'!K43</f>
        <v>1.3210460905151309</v>
      </c>
      <c r="L159" s="295">
        <f>'Fat Content'!L43</f>
        <v>850520.73716445197</v>
      </c>
      <c r="M159" s="281">
        <f>'Fat Content'!M43</f>
        <v>-502135.20547447703</v>
      </c>
      <c r="N159" s="270">
        <f>'Fat Content'!N43</f>
        <v>-0.37122167555398411</v>
      </c>
      <c r="O159" s="285">
        <f>'Fat Content'!O43</f>
        <v>244651.4910436506</v>
      </c>
      <c r="P159" s="278">
        <f>'Fat Content'!P43</f>
        <v>-209924.53805336478</v>
      </c>
      <c r="Q159" s="270">
        <f>'Fat Content'!Q43</f>
        <v>-0.46180292099952064</v>
      </c>
    </row>
    <row r="160" spans="2:17" ht="15" thickBot="1" x14ac:dyDescent="0.3">
      <c r="B160" s="490"/>
      <c r="C160" s="52" t="s">
        <v>164</v>
      </c>
      <c r="D160" s="297">
        <f>'Fat Content'!D44</f>
        <v>2196210991.3637877</v>
      </c>
      <c r="E160" s="298">
        <f>'Fat Content'!E44</f>
        <v>48229212.47139883</v>
      </c>
      <c r="F160" s="318">
        <f>'Fat Content'!F44</f>
        <v>2.2453268898895557E-2</v>
      </c>
      <c r="G160" s="335">
        <f>'Fat Content'!G44</f>
        <v>94.810026817615196</v>
      </c>
      <c r="H160" s="370">
        <f>'Fat Content'!H44</f>
        <v>4.2989057210121473E-2</v>
      </c>
      <c r="I160" s="326">
        <f>'Fat Content'!I44</f>
        <v>2.4614286552725715</v>
      </c>
      <c r="J160" s="335">
        <f>'Fat Content'!J44</f>
        <v>5.6267649444078138E-2</v>
      </c>
      <c r="K160" s="343">
        <f>'Fat Content'!K44</f>
        <v>2.3394545856898222E-2</v>
      </c>
      <c r="L160" s="349">
        <f>'Fat Content'!L44</f>
        <v>5405816667.1674089</v>
      </c>
      <c r="M160" s="361">
        <f>'Fat Content'!M44</f>
        <v>239574651.34531498</v>
      </c>
      <c r="N160" s="355">
        <f>'Fat Content'!N44</f>
        <v>4.6373098784686324E-2</v>
      </c>
      <c r="O160" s="299">
        <f>'Fat Content'!O44</f>
        <v>1225479320.0193694</v>
      </c>
      <c r="P160" s="298">
        <f>'Fat Content'!P44</f>
        <v>35408099.415674925</v>
      </c>
      <c r="Q160" s="355">
        <f>'Fat Content'!Q44</f>
        <v>2.9752924701189943E-2</v>
      </c>
    </row>
    <row r="161" spans="2:17" ht="15" thickBot="1" x14ac:dyDescent="0.3">
      <c r="B161" s="486" t="s">
        <v>284</v>
      </c>
      <c r="C161" s="255" t="s">
        <v>284</v>
      </c>
      <c r="D161" s="260">
        <f>Flavors!D161</f>
        <v>1288252077.7867427</v>
      </c>
      <c r="E161" s="261">
        <f>Flavors!E161</f>
        <v>40193723.136619568</v>
      </c>
      <c r="F161" s="274">
        <f>Flavors!F161</f>
        <v>3.2205003064850565E-2</v>
      </c>
      <c r="G161" s="336">
        <f>Flavors!G161</f>
        <v>55.61360658110744</v>
      </c>
      <c r="H161" s="371">
        <f>Flavors!H161</f>
        <v>0.55038659266513434</v>
      </c>
      <c r="I161" s="327">
        <f>Flavors!I161</f>
        <v>2.2040758272304326</v>
      </c>
      <c r="J161" s="336">
        <f>Flavors!J161</f>
        <v>4.9901207285164784E-2</v>
      </c>
      <c r="K161" s="315">
        <f>Flavors!K161</f>
        <v>2.3164884974103281E-2</v>
      </c>
      <c r="L161" s="316">
        <f>Flavors!L161</f>
        <v>2839405264.0291386</v>
      </c>
      <c r="M161" s="273">
        <f>Flavors!M161</f>
        <v>150869632.23119307</v>
      </c>
      <c r="N161" s="275">
        <f>Flavors!N161</f>
        <v>5.6115913230541679E-2</v>
      </c>
      <c r="O161" s="303">
        <f>Flavors!O161</f>
        <v>615330614.15236294</v>
      </c>
      <c r="P161" s="261">
        <f>Flavors!P161</f>
        <v>28764517.08983016</v>
      </c>
      <c r="Q161" s="275">
        <f>Flavors!Q161</f>
        <v>4.9038833362310102E-2</v>
      </c>
    </row>
    <row r="162" spans="2:17" x14ac:dyDescent="0.25">
      <c r="B162" s="487"/>
      <c r="C162" s="379" t="s">
        <v>33</v>
      </c>
      <c r="D162" s="300">
        <f>Flavors!D162</f>
        <v>88654991.375722617</v>
      </c>
      <c r="E162" s="301">
        <f>Flavors!E162</f>
        <v>22564124.033559643</v>
      </c>
      <c r="F162" s="319">
        <f>Flavors!F162</f>
        <v>0.34141062057396782</v>
      </c>
      <c r="G162" s="337">
        <f>Flavors!G162</f>
        <v>3.827219762991986</v>
      </c>
      <c r="H162" s="372">
        <f>Flavors!H162</f>
        <v>0.91134972043402218</v>
      </c>
      <c r="I162" s="328">
        <f>Flavors!I162</f>
        <v>2.485306033531403</v>
      </c>
      <c r="J162" s="337">
        <f>Flavors!J162</f>
        <v>5.2764011588033455E-2</v>
      </c>
      <c r="K162" s="344">
        <f>Flavors!K162</f>
        <v>2.1690894180681011E-2</v>
      </c>
      <c r="L162" s="350">
        <f>Flavors!L162</f>
        <v>220334784.96875793</v>
      </c>
      <c r="M162" s="362">
        <f>Flavors!M162</f>
        <v>59565972.892261803</v>
      </c>
      <c r="N162" s="356">
        <f>Flavors!N162</f>
        <v>0.37050701639767952</v>
      </c>
      <c r="O162" s="302">
        <f>Flavors!O162</f>
        <v>51107699.703248255</v>
      </c>
      <c r="P162" s="301">
        <f>Flavors!P162</f>
        <v>13161530.889064297</v>
      </c>
      <c r="Q162" s="356">
        <f>Flavors!Q162</f>
        <v>0.34684742360985404</v>
      </c>
    </row>
    <row r="163" spans="2:17" x14ac:dyDescent="0.25">
      <c r="B163" s="487"/>
      <c r="C163" s="49" t="s">
        <v>145</v>
      </c>
      <c r="D163" s="282">
        <f>Flavors!D163</f>
        <v>8564082.9286865219</v>
      </c>
      <c r="E163" s="283">
        <f>Flavors!E163</f>
        <v>1851465.118524475</v>
      </c>
      <c r="F163" s="320">
        <f>Flavors!F163</f>
        <v>0.27581864048949623</v>
      </c>
      <c r="G163" s="338">
        <f>Flavors!G163</f>
        <v>0.369709893689606</v>
      </c>
      <c r="H163" s="373">
        <f>Flavors!H163</f>
        <v>7.3555190824845851E-2</v>
      </c>
      <c r="I163" s="329">
        <f>Flavors!I163</f>
        <v>2.2274819527363325</v>
      </c>
      <c r="J163" s="338">
        <f>Flavors!J163</f>
        <v>-0.12076177813929068</v>
      </c>
      <c r="K163" s="345">
        <f>Flavors!K163</f>
        <v>-5.1426424161797081E-2</v>
      </c>
      <c r="L163" s="351">
        <f>Flavors!L163</f>
        <v>19076340.165386543</v>
      </c>
      <c r="M163" s="363">
        <f>Flavors!M163</f>
        <v>3313477.474909462</v>
      </c>
      <c r="N163" s="357">
        <f>Flavors!N163</f>
        <v>0.21020784993015607</v>
      </c>
      <c r="O163" s="286">
        <f>Flavors!O163</f>
        <v>4478374.6643515527</v>
      </c>
      <c r="P163" s="283">
        <f>Flavors!P163</f>
        <v>859886.26042250637</v>
      </c>
      <c r="Q163" s="357">
        <f>Flavors!Q163</f>
        <v>0.23763687054760768</v>
      </c>
    </row>
    <row r="164" spans="2:17" x14ac:dyDescent="0.25">
      <c r="B164" s="487"/>
      <c r="C164" s="49" t="s">
        <v>146</v>
      </c>
      <c r="D164" s="282">
        <f>Flavors!D164</f>
        <v>146909746.5899564</v>
      </c>
      <c r="E164" s="283">
        <f>Flavors!E164</f>
        <v>8624490.6252790093</v>
      </c>
      <c r="F164" s="320">
        <f>Flavors!F164</f>
        <v>6.2367390978268773E-2</v>
      </c>
      <c r="G164" s="338">
        <f>Flavors!G164</f>
        <v>6.3420668909928333</v>
      </c>
      <c r="H164" s="373">
        <f>Flavors!H164</f>
        <v>0.24104489793411066</v>
      </c>
      <c r="I164" s="329">
        <f>Flavors!I164</f>
        <v>2.348287804186548</v>
      </c>
      <c r="J164" s="338">
        <f>Flavors!J164</f>
        <v>5.3032298857559557E-2</v>
      </c>
      <c r="K164" s="345">
        <f>Flavors!K164</f>
        <v>2.3105183163457096E-2</v>
      </c>
      <c r="L164" s="351">
        <f>Flavors!L164</f>
        <v>344986366.23333091</v>
      </c>
      <c r="M164" s="363">
        <f>Flavors!M164</f>
        <v>27586371.174576759</v>
      </c>
      <c r="N164" s="357">
        <f>Flavors!N164</f>
        <v>8.6913584133705563E-2</v>
      </c>
      <c r="O164" s="286">
        <f>Flavors!O164</f>
        <v>74035087.408787608</v>
      </c>
      <c r="P164" s="283">
        <f>Flavors!P164</f>
        <v>6056848.3620644361</v>
      </c>
      <c r="Q164" s="357">
        <f>Flavors!Q164</f>
        <v>8.9099812631236452E-2</v>
      </c>
    </row>
    <row r="165" spans="2:17" x14ac:dyDescent="0.25">
      <c r="B165" s="487"/>
      <c r="C165" s="49" t="s">
        <v>147</v>
      </c>
      <c r="D165" s="282">
        <f>Flavors!D165</f>
        <v>38327831.399538308</v>
      </c>
      <c r="E165" s="283">
        <f>Flavors!E165</f>
        <v>1303087.8247441724</v>
      </c>
      <c r="F165" s="320">
        <f>Flavors!F165</f>
        <v>3.519505333269328E-2</v>
      </c>
      <c r="G165" s="338">
        <f>Flavors!G165</f>
        <v>1.6546054714873875</v>
      </c>
      <c r="H165" s="373">
        <f>Flavors!H165</f>
        <v>2.110685110751076E-2</v>
      </c>
      <c r="I165" s="329">
        <f>Flavors!I165</f>
        <v>2.2229753547116351</v>
      </c>
      <c r="J165" s="338">
        <f>Flavors!J165</f>
        <v>-0.12613968981362245</v>
      </c>
      <c r="K165" s="345">
        <f>Flavors!K165</f>
        <v>-5.3696684676043417E-2</v>
      </c>
      <c r="L165" s="351">
        <f>Flavors!L165</f>
        <v>85201824.600716412</v>
      </c>
      <c r="M165" s="363">
        <f>Flavors!M165</f>
        <v>-1773557.5505223572</v>
      </c>
      <c r="N165" s="357">
        <f>Flavors!N165</f>
        <v>-2.0391489024312346E-2</v>
      </c>
      <c r="O165" s="286">
        <f>Flavors!O165</f>
        <v>19929509.252268266</v>
      </c>
      <c r="P165" s="283">
        <f>Flavors!P165</f>
        <v>114290.22917466611</v>
      </c>
      <c r="Q165" s="357">
        <f>Flavors!Q165</f>
        <v>5.7678004488099189E-3</v>
      </c>
    </row>
    <row r="166" spans="2:17" x14ac:dyDescent="0.25">
      <c r="B166" s="487"/>
      <c r="C166" s="49" t="s">
        <v>148</v>
      </c>
      <c r="D166" s="282">
        <f>Flavors!D166</f>
        <v>10365287.093386754</v>
      </c>
      <c r="E166" s="283">
        <f>Flavors!E166</f>
        <v>-6913324.5706387535</v>
      </c>
      <c r="F166" s="320">
        <f>Flavors!F166</f>
        <v>-0.40010879954160117</v>
      </c>
      <c r="G166" s="338">
        <f>Flavors!G166</f>
        <v>0.44746754804556765</v>
      </c>
      <c r="H166" s="373">
        <f>Flavors!H166</f>
        <v>-0.31484936735044255</v>
      </c>
      <c r="I166" s="329">
        <f>Flavors!I166</f>
        <v>2.534514683804066</v>
      </c>
      <c r="J166" s="338">
        <f>Flavors!J166</f>
        <v>0.18252164370497725</v>
      </c>
      <c r="K166" s="345">
        <f>Flavors!K166</f>
        <v>7.7602969308653943E-2</v>
      </c>
      <c r="L166" s="351">
        <f>Flavors!L166</f>
        <v>26270972.340033494</v>
      </c>
      <c r="M166" s="363">
        <f>Flavors!M166</f>
        <v>-14368202.036329433</v>
      </c>
      <c r="N166" s="357">
        <f>Flavors!N166</f>
        <v>-0.35355546112389646</v>
      </c>
      <c r="O166" s="286">
        <f>Flavors!O166</f>
        <v>5645782.1211276026</v>
      </c>
      <c r="P166" s="283">
        <f>Flavors!P166</f>
        <v>-3461478.6085084593</v>
      </c>
      <c r="Q166" s="357">
        <f>Flavors!Q166</f>
        <v>-0.3800790063300169</v>
      </c>
    </row>
    <row r="167" spans="2:17" x14ac:dyDescent="0.25">
      <c r="B167" s="487"/>
      <c r="C167" s="49" t="s">
        <v>149</v>
      </c>
      <c r="D167" s="282">
        <f>Flavors!D167</f>
        <v>27643156.305301551</v>
      </c>
      <c r="E167" s="283">
        <f>Flavors!E167</f>
        <v>105462.80041848123</v>
      </c>
      <c r="F167" s="320">
        <f>Flavors!F167</f>
        <v>3.8297615738870881E-3</v>
      </c>
      <c r="G167" s="338">
        <f>Flavors!G167</f>
        <v>1.19335000186011</v>
      </c>
      <c r="H167" s="373">
        <f>Flavors!H167</f>
        <v>-2.1588442150990872E-2</v>
      </c>
      <c r="I167" s="329">
        <f>Flavors!I167</f>
        <v>2.1516805160691819</v>
      </c>
      <c r="J167" s="338">
        <f>Flavors!J167</f>
        <v>-4.1086620651914707E-2</v>
      </c>
      <c r="K167" s="345">
        <f>Flavors!K167</f>
        <v>-1.8737338755155111E-2</v>
      </c>
      <c r="L167" s="351">
        <f>Flavors!L167</f>
        <v>59479240.824772298</v>
      </c>
      <c r="M167" s="363">
        <f>Flavors!M167</f>
        <v>-904508.51383328438</v>
      </c>
      <c r="N167" s="357">
        <f>Flavors!N167</f>
        <v>-1.4979336721229371E-2</v>
      </c>
      <c r="O167" s="286">
        <f>Flavors!O167</f>
        <v>14292992.679079648</v>
      </c>
      <c r="P167" s="283">
        <f>Flavors!P167</f>
        <v>41616.261350335553</v>
      </c>
      <c r="Q167" s="357">
        <f>Flavors!Q167</f>
        <v>2.9201573329129928E-3</v>
      </c>
    </row>
    <row r="168" spans="2:17" x14ac:dyDescent="0.25">
      <c r="B168" s="487"/>
      <c r="C168" s="49" t="s">
        <v>150</v>
      </c>
      <c r="D168" s="282">
        <f>Flavors!D168</f>
        <v>176569671.93332857</v>
      </c>
      <c r="E168" s="283">
        <f>Flavors!E168</f>
        <v>-8411806.9547206163</v>
      </c>
      <c r="F168" s="320">
        <f>Flavors!F168</f>
        <v>-4.5473779349615009E-2</v>
      </c>
      <c r="G168" s="338">
        <f>Flavors!G168</f>
        <v>7.6224804433662179</v>
      </c>
      <c r="H168" s="373">
        <f>Flavors!H168</f>
        <v>-0.5387372015054197</v>
      </c>
      <c r="I168" s="329">
        <f>Flavors!I168</f>
        <v>2.0216783249925427</v>
      </c>
      <c r="J168" s="338">
        <f>Flavors!J168</f>
        <v>-3.6291424851819798E-4</v>
      </c>
      <c r="K168" s="345">
        <f>Flavors!K168</f>
        <v>-1.7947915278642473E-4</v>
      </c>
      <c r="L168" s="351">
        <f>Flavors!L168</f>
        <v>356967078.59865451</v>
      </c>
      <c r="M168" s="363">
        <f>Flavors!M168</f>
        <v>-17073100.208780587</v>
      </c>
      <c r="N168" s="357">
        <f>Flavors!N168</f>
        <v>-4.5645096907009637E-2</v>
      </c>
      <c r="O168" s="286">
        <f>Flavors!O168</f>
        <v>78878676.340177402</v>
      </c>
      <c r="P168" s="283">
        <f>Flavors!P168</f>
        <v>-3668425.9615052938</v>
      </c>
      <c r="Q168" s="357">
        <f>Flavors!Q168</f>
        <v>-4.4440396564114332E-2</v>
      </c>
    </row>
    <row r="169" spans="2:17" x14ac:dyDescent="0.25">
      <c r="B169" s="487"/>
      <c r="C169" s="49" t="s">
        <v>151</v>
      </c>
      <c r="D169" s="282">
        <f>Flavors!D169</f>
        <v>5085978.1562409597</v>
      </c>
      <c r="E169" s="283">
        <f>Flavors!E169</f>
        <v>640920.50919086393</v>
      </c>
      <c r="F169" s="320">
        <f>Flavors!F169</f>
        <v>0.14418722097253395</v>
      </c>
      <c r="G169" s="338">
        <f>Flavors!G169</f>
        <v>0.2195607467967258</v>
      </c>
      <c r="H169" s="373">
        <f>Flavors!H169</f>
        <v>2.3448773210809459E-2</v>
      </c>
      <c r="I169" s="329">
        <f>Flavors!I169</f>
        <v>1.9144297205496492</v>
      </c>
      <c r="J169" s="338">
        <f>Flavors!J169</f>
        <v>-2.5404504582285048E-2</v>
      </c>
      <c r="K169" s="345">
        <f>Flavors!K169</f>
        <v>-1.3096224539783655E-2</v>
      </c>
      <c r="L169" s="351">
        <f>Flavors!L169</f>
        <v>9736747.7403740007</v>
      </c>
      <c r="M169" s="363">
        <f>Flavors!M169</f>
        <v>1114072.7839417998</v>
      </c>
      <c r="N169" s="357">
        <f>Flavors!N169</f>
        <v>0.12920268821112665</v>
      </c>
      <c r="O169" s="286">
        <f>Flavors!O169</f>
        <v>2543050.2923268392</v>
      </c>
      <c r="P169" s="283">
        <f>Flavors!P169</f>
        <v>320385.04168810695</v>
      </c>
      <c r="Q169" s="357">
        <f>Flavors!Q169</f>
        <v>0.14414453170401489</v>
      </c>
    </row>
    <row r="170" spans="2:17" x14ac:dyDescent="0.25">
      <c r="B170" s="487"/>
      <c r="C170" s="49" t="s">
        <v>152</v>
      </c>
      <c r="D170" s="282">
        <f>Flavors!D170</f>
        <v>4200599.6789255347</v>
      </c>
      <c r="E170" s="283">
        <f>Flavors!E170</f>
        <v>60495.922134963796</v>
      </c>
      <c r="F170" s="320">
        <f>Flavors!F170</f>
        <v>1.4612175367764343E-2</v>
      </c>
      <c r="G170" s="338">
        <f>Flavors!G170</f>
        <v>0.18133911986374673</v>
      </c>
      <c r="H170" s="373">
        <f>Flavors!H170</f>
        <v>-1.3185604328154743E-3</v>
      </c>
      <c r="I170" s="329">
        <f>Flavors!I170</f>
        <v>2.0861169885459483</v>
      </c>
      <c r="J170" s="338">
        <f>Flavors!J170</f>
        <v>7.4698606979799465E-3</v>
      </c>
      <c r="K170" s="345">
        <f>Flavors!K170</f>
        <v>3.5936165392889572E-3</v>
      </c>
      <c r="L170" s="351">
        <f>Flavors!L170</f>
        <v>8762942.3522872142</v>
      </c>
      <c r="M170" s="363">
        <f>Flavors!M170</f>
        <v>157127.56924191117</v>
      </c>
      <c r="N170" s="357">
        <f>Flavors!N170</f>
        <v>1.8258302462130043E-2</v>
      </c>
      <c r="O170" s="286">
        <f>Flavors!O170</f>
        <v>2100299.8394627674</v>
      </c>
      <c r="P170" s="283">
        <f>Flavors!P170</f>
        <v>30247.961067481898</v>
      </c>
      <c r="Q170" s="357">
        <f>Flavors!Q170</f>
        <v>1.4612175367764343E-2</v>
      </c>
    </row>
    <row r="171" spans="2:17" x14ac:dyDescent="0.25">
      <c r="B171" s="487"/>
      <c r="C171" s="49" t="s">
        <v>153</v>
      </c>
      <c r="D171" s="282">
        <f>Flavors!D171</f>
        <v>358964.90688921051</v>
      </c>
      <c r="E171" s="283">
        <f>Flavors!E171</f>
        <v>174003.10166952148</v>
      </c>
      <c r="F171" s="320">
        <f>Flavors!F171</f>
        <v>0.94075153225742303</v>
      </c>
      <c r="G171" s="338">
        <f>Flavors!G171</f>
        <v>1.5496449376940299E-2</v>
      </c>
      <c r="H171" s="373">
        <f>Flavors!H171</f>
        <v>7.3360997167465081E-3</v>
      </c>
      <c r="I171" s="329">
        <f>Flavors!I171</f>
        <v>2.9105813524026671</v>
      </c>
      <c r="J171" s="338">
        <f>Flavors!J171</f>
        <v>0.4683233543202987</v>
      </c>
      <c r="K171" s="345">
        <f>Flavors!K171</f>
        <v>0.19175834604207276</v>
      </c>
      <c r="L171" s="351">
        <f>Flavors!L171</f>
        <v>1044796.5641586957</v>
      </c>
      <c r="M171" s="363">
        <f>Flavors!M171</f>
        <v>593072.11602115701</v>
      </c>
      <c r="N171" s="357">
        <f>Flavors!N171</f>
        <v>1.3129068361617247</v>
      </c>
      <c r="O171" s="286">
        <f>Flavors!O171</f>
        <v>226119.6263869043</v>
      </c>
      <c r="P171" s="283">
        <f>Flavors!P171</f>
        <v>109608.25302017105</v>
      </c>
      <c r="Q171" s="357">
        <f>Flavors!Q171</f>
        <v>0.94075153225742325</v>
      </c>
    </row>
    <row r="172" spans="2:17" x14ac:dyDescent="0.25">
      <c r="B172" s="487"/>
      <c r="C172" s="49" t="s">
        <v>154</v>
      </c>
      <c r="D172" s="282">
        <f>Flavors!D172</f>
        <v>32068887.837731309</v>
      </c>
      <c r="E172" s="283">
        <f>Flavors!E172</f>
        <v>-725466.92585928366</v>
      </c>
      <c r="F172" s="320">
        <f>Flavors!F172</f>
        <v>-2.2121701466275581E-2</v>
      </c>
      <c r="G172" s="338">
        <f>Flavors!G172</f>
        <v>1.3844080226637798</v>
      </c>
      <c r="H172" s="373">
        <f>Flavors!H172</f>
        <v>-6.244962145081101E-2</v>
      </c>
      <c r="I172" s="329">
        <f>Flavors!I172</f>
        <v>2.2511982761748732</v>
      </c>
      <c r="J172" s="338">
        <f>Flavors!J172</f>
        <v>0.14010151084929889</v>
      </c>
      <c r="K172" s="345">
        <f>Flavors!K172</f>
        <v>6.636432453047332E-2</v>
      </c>
      <c r="L172" s="351">
        <f>Flavors!L172</f>
        <v>72193425.019146085</v>
      </c>
      <c r="M172" s="363">
        <f>Flavors!M172</f>
        <v>2961368.756790638</v>
      </c>
      <c r="N172" s="357">
        <f>Flavors!N172</f>
        <v>4.2774531288923542E-2</v>
      </c>
      <c r="O172" s="286">
        <f>Flavors!O172</f>
        <v>16838156.408504386</v>
      </c>
      <c r="P172" s="283">
        <f>Flavors!P172</f>
        <v>525098.32157739066</v>
      </c>
      <c r="Q172" s="357">
        <f>Flavors!Q172</f>
        <v>3.2188834170718453E-2</v>
      </c>
    </row>
    <row r="173" spans="2:17" x14ac:dyDescent="0.25">
      <c r="B173" s="487"/>
      <c r="C173" s="49" t="s">
        <v>155</v>
      </c>
      <c r="D173" s="282">
        <f>Flavors!D173</f>
        <v>989853346.9592979</v>
      </c>
      <c r="E173" s="283">
        <f>Flavors!E173</f>
        <v>8344780.3449852467</v>
      </c>
      <c r="F173" s="320">
        <f>Flavors!F173</f>
        <v>8.5019944082305281E-3</v>
      </c>
      <c r="G173" s="338">
        <f>Flavors!G173</f>
        <v>42.731787947404889</v>
      </c>
      <c r="H173" s="373">
        <f>Flavors!H173</f>
        <v>-0.5714934437728374</v>
      </c>
      <c r="I173" s="329">
        <f>Flavors!I173</f>
        <v>2.7715994841536862</v>
      </c>
      <c r="J173" s="338">
        <f>Flavors!J173</f>
        <v>8.6249689883202585E-2</v>
      </c>
      <c r="K173" s="345">
        <f>Flavors!K173</f>
        <v>3.2118605206378201E-2</v>
      </c>
      <c r="L173" s="351">
        <f>Flavors!L173</f>
        <v>2743477025.82019</v>
      </c>
      <c r="M173" s="363">
        <f>Flavors!M173</f>
        <v>107783198.38772821</v>
      </c>
      <c r="N173" s="357">
        <f>Flavors!N173</f>
        <v>4.0893671816473569E-2</v>
      </c>
      <c r="O173" s="286">
        <f>Flavors!O173</f>
        <v>656425843.9184823</v>
      </c>
      <c r="P173" s="283">
        <f>Flavors!P173</f>
        <v>7625142.5617104769</v>
      </c>
      <c r="Q173" s="357">
        <f>Flavors!Q173</f>
        <v>1.1752673117900122E-2</v>
      </c>
    </row>
    <row r="174" spans="2:17" x14ac:dyDescent="0.25">
      <c r="B174" s="487"/>
      <c r="C174" s="49" t="s">
        <v>156</v>
      </c>
      <c r="D174" s="282">
        <f>Flavors!D174</f>
        <v>33241344.190064289</v>
      </c>
      <c r="E174" s="283">
        <f>Flavors!E174</f>
        <v>-1739519.9509985298</v>
      </c>
      <c r="F174" s="320">
        <f>Flavors!F174</f>
        <v>-4.9727758124664734E-2</v>
      </c>
      <c r="G174" s="338">
        <f>Flavors!G174</f>
        <v>1.4350227489556946</v>
      </c>
      <c r="H174" s="373">
        <f>Flavors!H174</f>
        <v>-0.10830173616033045</v>
      </c>
      <c r="I174" s="329">
        <f>Flavors!I174</f>
        <v>2.3516186346245074</v>
      </c>
      <c r="J174" s="338">
        <f>Flavors!J174</f>
        <v>0.1610756161687048</v>
      </c>
      <c r="K174" s="345">
        <f>Flavors!K174</f>
        <v>7.3532277070848473E-2</v>
      </c>
      <c r="L174" s="351">
        <f>Flavors!L174</f>
        <v>78170964.437322289</v>
      </c>
      <c r="M174" s="363">
        <f>Flavors!M174</f>
        <v>1543876.7135661989</v>
      </c>
      <c r="N174" s="357">
        <f>Flavors!N174</f>
        <v>2.0147923657648847E-2</v>
      </c>
      <c r="O174" s="286">
        <f>Flavors!O174</f>
        <v>18065550.751602985</v>
      </c>
      <c r="P174" s="283">
        <f>Flavors!P174</f>
        <v>26198.00444349274</v>
      </c>
      <c r="Q174" s="357">
        <f>Flavors!Q174</f>
        <v>1.4522696468484949E-3</v>
      </c>
    </row>
    <row r="175" spans="2:17" x14ac:dyDescent="0.25">
      <c r="B175" s="487"/>
      <c r="C175" s="49" t="s">
        <v>157</v>
      </c>
      <c r="D175" s="282">
        <f>Flavors!D175</f>
        <v>2253033.8445980116</v>
      </c>
      <c r="E175" s="283">
        <f>Flavors!E175</f>
        <v>-1060587.8857513126</v>
      </c>
      <c r="F175" s="320">
        <f>Flavors!F175</f>
        <v>-0.32006908816339297</v>
      </c>
      <c r="G175" s="338">
        <f>Flavors!G175</f>
        <v>9.7263058999029095E-2</v>
      </c>
      <c r="H175" s="373">
        <f>Flavors!H175</f>
        <v>-4.8930972407345008E-2</v>
      </c>
      <c r="I175" s="329">
        <f>Flavors!I175</f>
        <v>2.1155280981775104</v>
      </c>
      <c r="J175" s="338">
        <f>Flavors!J175</f>
        <v>-1.6869484154877323E-2</v>
      </c>
      <c r="K175" s="345">
        <f>Flavors!K175</f>
        <v>-7.9110407433616147E-3</v>
      </c>
      <c r="L175" s="351">
        <f>Flavors!L175</f>
        <v>4766356.4043919956</v>
      </c>
      <c r="M175" s="363">
        <f>Flavors!M175</f>
        <v>-2299602.562168967</v>
      </c>
      <c r="N175" s="357">
        <f>Flavors!N175</f>
        <v>-0.32544804930960347</v>
      </c>
      <c r="O175" s="286">
        <f>Flavors!O175</f>
        <v>1126516.9222990058</v>
      </c>
      <c r="P175" s="283">
        <f>Flavors!P175</f>
        <v>-530293.9428756563</v>
      </c>
      <c r="Q175" s="357">
        <f>Flavors!Q175</f>
        <v>-0.32006908816339297</v>
      </c>
    </row>
    <row r="176" spans="2:17" x14ac:dyDescent="0.25">
      <c r="B176" s="487"/>
      <c r="C176" s="49" t="s">
        <v>158</v>
      </c>
      <c r="D176" s="282">
        <f>Flavors!D176</f>
        <v>245840963.42308044</v>
      </c>
      <c r="E176" s="283">
        <f>Flavors!E176</f>
        <v>19354251.40515399</v>
      </c>
      <c r="F176" s="320">
        <f>Flavors!F176</f>
        <v>8.5454246885892787E-2</v>
      </c>
      <c r="G176" s="338">
        <f>Flavors!G176</f>
        <v>10.612909427493973</v>
      </c>
      <c r="H176" s="373">
        <f>Flavors!H176</f>
        <v>0.62051796451773278</v>
      </c>
      <c r="I176" s="329">
        <f>Flavors!I176</f>
        <v>2.2535486597288972</v>
      </c>
      <c r="J176" s="338">
        <f>Flavors!J176</f>
        <v>6.7906573450167151E-2</v>
      </c>
      <c r="K176" s="345">
        <f>Flavors!K176</f>
        <v>3.1069393235277947E-2</v>
      </c>
      <c r="L176" s="351">
        <f>Flavors!L176</f>
        <v>554014573.62854373</v>
      </c>
      <c r="M176" s="363">
        <f>Flavors!M176</f>
        <v>58995683.859273076</v>
      </c>
      <c r="N176" s="357">
        <f>Flavors!N176</f>
        <v>0.11917865172129308</v>
      </c>
      <c r="O176" s="286">
        <f>Flavors!O176</f>
        <v>114083379.25472316</v>
      </c>
      <c r="P176" s="283">
        <f>Flavors!P176</f>
        <v>10621753.443658143</v>
      </c>
      <c r="Q176" s="357">
        <f>Flavors!Q176</f>
        <v>0.10266370125533217</v>
      </c>
    </row>
    <row r="177" spans="2:17" x14ac:dyDescent="0.25">
      <c r="B177" s="487"/>
      <c r="C177" s="49" t="s">
        <v>159</v>
      </c>
      <c r="D177" s="282">
        <f>Flavors!D177</f>
        <v>2330776.7385693756</v>
      </c>
      <c r="E177" s="283">
        <f>Flavors!E177</f>
        <v>806194.34985584486</v>
      </c>
      <c r="F177" s="320">
        <f>Flavors!F177</f>
        <v>0.52879684025218587</v>
      </c>
      <c r="G177" s="338">
        <f>Flavors!G177</f>
        <v>0.10061920551286062</v>
      </c>
      <c r="H177" s="373">
        <f>Flavors!H177</f>
        <v>3.3355992100237916E-2</v>
      </c>
      <c r="I177" s="329">
        <f>Flavors!I177</f>
        <v>2.0537390594744549</v>
      </c>
      <c r="J177" s="338">
        <f>Flavors!J177</f>
        <v>-3.5186799161338822E-2</v>
      </c>
      <c r="K177" s="345">
        <f>Flavors!K177</f>
        <v>-1.6844446161587621E-2</v>
      </c>
      <c r="L177" s="351">
        <f>Flavors!L177</f>
        <v>4786807.2269144068</v>
      </c>
      <c r="M177" s="363">
        <f>Flavors!M177</f>
        <v>1602067.6515099849</v>
      </c>
      <c r="N177" s="357">
        <f>Flavors!N177</f>
        <v>0.50304510418455251</v>
      </c>
      <c r="O177" s="286">
        <f>Flavors!O177</f>
        <v>1165388.3692846878</v>
      </c>
      <c r="P177" s="283">
        <f>Flavors!P177</f>
        <v>403097.17492792243</v>
      </c>
      <c r="Q177" s="357">
        <f>Flavors!Q177</f>
        <v>0.52879684025218587</v>
      </c>
    </row>
    <row r="178" spans="2:17" x14ac:dyDescent="0.25">
      <c r="B178" s="487"/>
      <c r="C178" s="49" t="s">
        <v>160</v>
      </c>
      <c r="D178" s="282">
        <f>Flavors!D178</f>
        <v>491272756.7279163</v>
      </c>
      <c r="E178" s="283">
        <f>Flavors!E178</f>
        <v>-2048861.5193205476</v>
      </c>
      <c r="F178" s="320">
        <f>Flavors!F178</f>
        <v>-4.1531962994042649E-3</v>
      </c>
      <c r="G178" s="338">
        <f>Flavors!G178</f>
        <v>21.208155055819159</v>
      </c>
      <c r="H178" s="373">
        <f>Flavors!H178</f>
        <v>-0.55675416448488235</v>
      </c>
      <c r="I178" s="329">
        <f>Flavors!I178</f>
        <v>2.128562335127683</v>
      </c>
      <c r="J178" s="338">
        <f>Flavors!J178</f>
        <v>2.1127063400095292E-2</v>
      </c>
      <c r="K178" s="345">
        <f>Flavors!K178</f>
        <v>1.0025011768345419E-2</v>
      </c>
      <c r="L178" s="351">
        <f>Flavors!L178</f>
        <v>1045704686.2453877</v>
      </c>
      <c r="M178" s="363">
        <f>Flavors!M178</f>
        <v>6061307.645428896</v>
      </c>
      <c r="N178" s="357">
        <f>Flavors!N178</f>
        <v>5.8301796271634874E-3</v>
      </c>
      <c r="O178" s="286">
        <f>Flavors!O178</f>
        <v>223104235.83839011</v>
      </c>
      <c r="P178" s="283">
        <f>Flavors!P178</f>
        <v>-368863.03915858269</v>
      </c>
      <c r="Q178" s="357">
        <f>Flavors!Q178</f>
        <v>-1.6505925814395222E-3</v>
      </c>
    </row>
    <row r="179" spans="2:17" ht="15" thickBot="1" x14ac:dyDescent="0.3">
      <c r="B179" s="487"/>
      <c r="C179" s="52" t="s">
        <v>161</v>
      </c>
      <c r="D179" s="304">
        <f>Flavors!D179</f>
        <v>12891836.056335999</v>
      </c>
      <c r="E179" s="305">
        <f>Flavors!E179</f>
        <v>6911883.078116782</v>
      </c>
      <c r="F179" s="321">
        <f>Flavors!F179</f>
        <v>1.1558423792447758</v>
      </c>
      <c r="G179" s="339">
        <f>Flavors!G179</f>
        <v>0.55653820467882964</v>
      </c>
      <c r="H179" s="374">
        <f>Flavors!H179</f>
        <v>0.29270801986945544</v>
      </c>
      <c r="I179" s="330">
        <f>Flavors!I179</f>
        <v>2.568228538975605</v>
      </c>
      <c r="J179" s="339">
        <f>Flavors!J179</f>
        <v>0.71394399772901362</v>
      </c>
      <c r="K179" s="346">
        <f>Flavors!K179</f>
        <v>0.38502397115873382</v>
      </c>
      <c r="L179" s="352">
        <f>Flavors!L179</f>
        <v>33109181.279676829</v>
      </c>
      <c r="M179" s="364">
        <f>Flavors!M179</f>
        <v>22020646.914783418</v>
      </c>
      <c r="N179" s="358">
        <f>Flavors!N179</f>
        <v>1.9858933732938922</v>
      </c>
      <c r="O179" s="306">
        <f>Flavors!O179</f>
        <v>7639303.9326100731</v>
      </c>
      <c r="P179" s="305">
        <f>Flavors!P179</f>
        <v>4637308.6685939524</v>
      </c>
      <c r="Q179" s="358">
        <f>Flavors!Q179</f>
        <v>1.5447421667115093</v>
      </c>
    </row>
    <row r="180" spans="2:17" x14ac:dyDescent="0.25">
      <c r="B180" s="486" t="s">
        <v>275</v>
      </c>
      <c r="C180" s="55" t="s">
        <v>276</v>
      </c>
      <c r="D180" s="307">
        <f>'NB vs PL'!D25</f>
        <v>1484460705.489594</v>
      </c>
      <c r="E180" s="54">
        <f>'NB vs PL'!E25</f>
        <v>21633312.288552999</v>
      </c>
      <c r="F180" s="322">
        <f>'NB vs PL'!F25</f>
        <v>1.4788697825253171E-2</v>
      </c>
      <c r="G180" s="340">
        <f>'NB vs PL'!G25</f>
        <v>64.083897153145415</v>
      </c>
      <c r="H180" s="375">
        <f>'NB vs PL'!H25</f>
        <v>-0.45474100975447129</v>
      </c>
      <c r="I180" s="331">
        <f>'NB vs PL'!I25</f>
        <v>2.6092748907665673</v>
      </c>
      <c r="J180" s="340">
        <f>'NB vs PL'!J25</f>
        <v>6.1908998067368604E-2</v>
      </c>
      <c r="K180" s="347">
        <f>'NB vs PL'!K25</f>
        <v>2.430314319776402E-2</v>
      </c>
      <c r="L180" s="353">
        <f>'NB vs PL'!L25</f>
        <v>3873366045.1636214</v>
      </c>
      <c r="M180" s="365">
        <f>'NB vs PL'!M25</f>
        <v>147009436.8172102</v>
      </c>
      <c r="N180" s="359">
        <f>'NB vs PL'!N25</f>
        <v>3.9451252863972767E-2</v>
      </c>
      <c r="O180" s="53">
        <f>'NB vs PL'!O25</f>
        <v>806151865.83434761</v>
      </c>
      <c r="P180" s="54">
        <f>'NB vs PL'!P25</f>
        <v>17989928.709194899</v>
      </c>
      <c r="Q180" s="359">
        <f>'NB vs PL'!Q25</f>
        <v>2.2825168105445146E-2</v>
      </c>
    </row>
    <row r="181" spans="2:17" ht="15" thickBot="1" x14ac:dyDescent="0.3">
      <c r="B181" s="490"/>
      <c r="C181" s="56" t="s">
        <v>144</v>
      </c>
      <c r="D181" s="308">
        <f>'NB vs PL'!D26</f>
        <v>829650798.64651835</v>
      </c>
      <c r="E181" s="48">
        <f>'NB vs PL'!E26</f>
        <v>28251489.956749201</v>
      </c>
      <c r="F181" s="323">
        <f>'NB vs PL'!F26</f>
        <v>3.5252700682932181E-2</v>
      </c>
      <c r="G181" s="341">
        <f>'NB vs PL'!G26</f>
        <v>35.815873237246244</v>
      </c>
      <c r="H181" s="376">
        <f>'NB vs PL'!H26</f>
        <v>0.45885145332418631</v>
      </c>
      <c r="I181" s="332">
        <f>'NB vs PL'!I26</f>
        <v>2.1539045550987974</v>
      </c>
      <c r="J181" s="341">
        <f>'NB vs PL'!J26</f>
        <v>6.0550689127347734E-2</v>
      </c>
      <c r="K181" s="348">
        <f>'NB vs PL'!K26</f>
        <v>2.8925204721299402E-2</v>
      </c>
      <c r="L181" s="354">
        <f>'NB vs PL'!L26</f>
        <v>1786988634.346091</v>
      </c>
      <c r="M181" s="366">
        <f>'NB vs PL'!M26</f>
        <v>109376293.31351566</v>
      </c>
      <c r="N181" s="360">
        <f>'NB vs PL'!N26</f>
        <v>6.5197596988464113E-2</v>
      </c>
      <c r="O181" s="47">
        <f>'NB vs PL'!O26</f>
        <v>483932809.6270237</v>
      </c>
      <c r="P181" s="48">
        <f>'NB vs PL'!P26</f>
        <v>18429563.685650468</v>
      </c>
      <c r="Q181" s="360">
        <f>'NB vs PL'!Q26</f>
        <v>3.9590623365860562E-2</v>
      </c>
    </row>
    <row r="182" spans="2:17" x14ac:dyDescent="0.25">
      <c r="B182" s="487" t="s">
        <v>457</v>
      </c>
      <c r="C182" s="44" t="s">
        <v>39</v>
      </c>
      <c r="D182" s="259">
        <f>Size!D65</f>
        <v>108481510.91728154</v>
      </c>
      <c r="E182" s="63">
        <f>Size!E65</f>
        <v>24538750.477126122</v>
      </c>
      <c r="F182" s="324">
        <f>Size!F65</f>
        <v>0.2923271804317219</v>
      </c>
      <c r="G182" s="342">
        <f>Size!G65</f>
        <v>4.6831269853977417</v>
      </c>
      <c r="H182" s="377">
        <f>Size!H65</f>
        <v>0.97964736256459917</v>
      </c>
      <c r="I182" s="333">
        <f>Size!I65</f>
        <v>3.2746912853200993</v>
      </c>
      <c r="J182" s="342">
        <f>Size!J65</f>
        <v>7.7270293568060033E-2</v>
      </c>
      <c r="K182" s="310">
        <f>Size!K65</f>
        <v>2.4166443445321685E-2</v>
      </c>
      <c r="L182" s="311">
        <f>Size!L65</f>
        <v>355243458.41917908</v>
      </c>
      <c r="M182" s="312">
        <f>Size!M65</f>
        <v>86843114.082213491</v>
      </c>
      <c r="N182" s="313">
        <f>Size!N65</f>
        <v>0.32355813215047718</v>
      </c>
      <c r="O182" s="62">
        <f>Size!O65</f>
        <v>71382365.252613023</v>
      </c>
      <c r="P182" s="63">
        <f>Size!P65</f>
        <v>16355914.073448904</v>
      </c>
      <c r="Q182" s="313">
        <f>Size!Q65</f>
        <v>0.2972373053859978</v>
      </c>
    </row>
    <row r="183" spans="2:17" x14ac:dyDescent="0.25">
      <c r="B183" s="487"/>
      <c r="C183" s="49" t="s">
        <v>173</v>
      </c>
      <c r="D183" s="58">
        <f>Size!D66</f>
        <v>1441062926.5950792</v>
      </c>
      <c r="E183" s="278">
        <f>Size!E66</f>
        <v>7635005.1659941673</v>
      </c>
      <c r="F183" s="280">
        <f>Size!F66</f>
        <v>5.3263962923104594E-3</v>
      </c>
      <c r="G183" s="334">
        <f>Size!G66</f>
        <v>62.210422975576094</v>
      </c>
      <c r="H183" s="369">
        <f>Size!H66</f>
        <v>-1.031136748890539</v>
      </c>
      <c r="I183" s="325">
        <f>Size!I66</f>
        <v>2.1558868196622258</v>
      </c>
      <c r="J183" s="334">
        <f>Size!J66</f>
        <v>3.8180042532197422E-2</v>
      </c>
      <c r="K183" s="291">
        <f>Size!K66</f>
        <v>1.8028956106916752E-2</v>
      </c>
      <c r="L183" s="295">
        <f>Size!L66</f>
        <v>3106768569.750205</v>
      </c>
      <c r="M183" s="281">
        <f>Size!M66</f>
        <v>71188546.012421608</v>
      </c>
      <c r="N183" s="270">
        <f>Size!N66</f>
        <v>2.3451381764189309E-2</v>
      </c>
      <c r="O183" s="285">
        <f>Size!O66</f>
        <v>723699701.77086341</v>
      </c>
      <c r="P183" s="278">
        <f>Size!P66</f>
        <v>4049204.4408253431</v>
      </c>
      <c r="Q183" s="270">
        <f>Size!Q66</f>
        <v>5.6266263357674607E-3</v>
      </c>
    </row>
    <row r="184" spans="2:17" x14ac:dyDescent="0.25">
      <c r="B184" s="487"/>
      <c r="C184" s="49" t="s">
        <v>174</v>
      </c>
      <c r="D184" s="58">
        <f>Size!D67</f>
        <v>26670063.9384606</v>
      </c>
      <c r="E184" s="278">
        <f>Size!E67</f>
        <v>-6224102.5917416513</v>
      </c>
      <c r="F184" s="280">
        <f>Size!F67</f>
        <v>-0.1892159993179004</v>
      </c>
      <c r="G184" s="334">
        <f>Size!G67</f>
        <v>1.1513417823588872</v>
      </c>
      <c r="H184" s="369">
        <f>Size!H67</f>
        <v>-0.29991946775849643</v>
      </c>
      <c r="I184" s="325">
        <f>Size!I67</f>
        <v>2.1930865030160116</v>
      </c>
      <c r="J184" s="334">
        <f>Size!J67</f>
        <v>8.3914817638683914E-2</v>
      </c>
      <c r="K184" s="291">
        <f>Size!K67</f>
        <v>3.9785674262771867E-2</v>
      </c>
      <c r="L184" s="295">
        <f>Size!L67</f>
        <v>58489757.258011989</v>
      </c>
      <c r="M184" s="281">
        <f>Size!M67</f>
        <v>-10889687.401577182</v>
      </c>
      <c r="N184" s="270">
        <f>Size!N67</f>
        <v>-0.15695841116929554</v>
      </c>
      <c r="O184" s="285">
        <f>Size!O67</f>
        <v>8992442.5308456607</v>
      </c>
      <c r="P184" s="278">
        <f>Size!P67</f>
        <v>-2072232.8781425413</v>
      </c>
      <c r="Q184" s="270">
        <f>Size!Q67</f>
        <v>-0.18728365736415528</v>
      </c>
    </row>
    <row r="185" spans="2:17" x14ac:dyDescent="0.25">
      <c r="B185" s="487"/>
      <c r="C185" s="49" t="s">
        <v>175</v>
      </c>
      <c r="D185" s="58">
        <f>Size!D68</f>
        <v>107848.59109851718</v>
      </c>
      <c r="E185" s="278">
        <f>Size!E68</f>
        <v>35726.727508015931</v>
      </c>
      <c r="F185" s="280">
        <f>Size!F68</f>
        <v>0.49536611686669296</v>
      </c>
      <c r="G185" s="334">
        <f>Size!G68</f>
        <v>4.6558039525805778E-3</v>
      </c>
      <c r="H185" s="369">
        <f>Size!H68</f>
        <v>1.473851741721423E-3</v>
      </c>
      <c r="I185" s="325">
        <f>Size!I68</f>
        <v>1.878324080447983</v>
      </c>
      <c r="J185" s="334">
        <f>Size!J68</f>
        <v>-8.9214527778301633E-2</v>
      </c>
      <c r="K185" s="291">
        <f>Size!K68</f>
        <v>-4.5343215835915711E-2</v>
      </c>
      <c r="L185" s="295">
        <f>Size!L68</f>
        <v>202574.60570273281</v>
      </c>
      <c r="M185" s="281">
        <f>Size!M68</f>
        <v>60672.05459119202</v>
      </c>
      <c r="N185" s="270">
        <f>Size!N68</f>
        <v>0.42756140827589129</v>
      </c>
      <c r="O185" s="285">
        <f>Size!O68</f>
        <v>29697.718363285065</v>
      </c>
      <c r="P185" s="278">
        <f>Size!P68</f>
        <v>9668.0299323797226</v>
      </c>
      <c r="Q185" s="270">
        <f>Size!Q68</f>
        <v>0.48268498862229819</v>
      </c>
    </row>
    <row r="186" spans="2:17" x14ac:dyDescent="0.25">
      <c r="B186" s="487"/>
      <c r="C186" s="49" t="s">
        <v>176</v>
      </c>
      <c r="D186" s="58">
        <f>Size!D69</f>
        <v>414895466.09216291</v>
      </c>
      <c r="E186" s="278">
        <f>Size!E69</f>
        <v>4322621.6411609054</v>
      </c>
      <c r="F186" s="280">
        <f>Size!F69</f>
        <v>1.0528269708000061E-2</v>
      </c>
      <c r="G186" s="334">
        <f>Size!G69</f>
        <v>17.910961388221715</v>
      </c>
      <c r="H186" s="369">
        <f>Size!H69</f>
        <v>-0.20314583365072281</v>
      </c>
      <c r="I186" s="325">
        <f>Size!I69</f>
        <v>1.7352867008932598</v>
      </c>
      <c r="J186" s="334">
        <f>Size!J69</f>
        <v>2.2650643863423525E-2</v>
      </c>
      <c r="K186" s="291">
        <f>Size!K69</f>
        <v>1.3225602585236779E-2</v>
      </c>
      <c r="L186" s="295">
        <f>Size!L69</f>
        <v>719962584.57064068</v>
      </c>
      <c r="M186" s="281">
        <f>Size!M69</f>
        <v>16800727.126552343</v>
      </c>
      <c r="N186" s="270">
        <f>Size!N69</f>
        <v>2.3893115004305032E-2</v>
      </c>
      <c r="O186" s="285">
        <f>Size!O69</f>
        <v>103723676.71436912</v>
      </c>
      <c r="P186" s="278">
        <f>Size!P69</f>
        <v>1081054.5149867535</v>
      </c>
      <c r="Q186" s="270">
        <f>Size!Q69</f>
        <v>1.0532218408126936E-2</v>
      </c>
    </row>
    <row r="187" spans="2:17" x14ac:dyDescent="0.25">
      <c r="B187" s="487"/>
      <c r="C187" s="49" t="s">
        <v>177</v>
      </c>
      <c r="D187" s="58">
        <f>Size!D70</f>
        <v>325118852.12961942</v>
      </c>
      <c r="E187" s="278">
        <f>Size!E70</f>
        <v>19552207.634783864</v>
      </c>
      <c r="F187" s="280">
        <f>Size!F70</f>
        <v>6.3986721021555476E-2</v>
      </c>
      <c r="G187" s="334">
        <f>Size!G70</f>
        <v>14.035321383297648</v>
      </c>
      <c r="H187" s="369">
        <f>Size!H70</f>
        <v>0.55399392432151728</v>
      </c>
      <c r="I187" s="325">
        <f>Size!I70</f>
        <v>4.3895624630829477</v>
      </c>
      <c r="J187" s="334">
        <f>Size!J70</f>
        <v>2.3175133864105746E-2</v>
      </c>
      <c r="K187" s="291">
        <f>Size!K70</f>
        <v>5.3076220950494185E-3</v>
      </c>
      <c r="L187" s="295">
        <f>Size!L70</f>
        <v>1427129509.3487928</v>
      </c>
      <c r="M187" s="281">
        <f>Size!M70</f>
        <v>92907184.594624519</v>
      </c>
      <c r="N187" s="270">
        <f>Size!N70</f>
        <v>6.9633960450888696E-2</v>
      </c>
      <c r="O187" s="285">
        <f>Size!O70</f>
        <v>383839731.0864898</v>
      </c>
      <c r="P187" s="278">
        <f>Size!P70</f>
        <v>17083773.861078858</v>
      </c>
      <c r="Q187" s="270">
        <f>Size!Q70</f>
        <v>4.6580767195497912E-2</v>
      </c>
    </row>
    <row r="188" spans="2:17" ht="15" thickBot="1" x14ac:dyDescent="0.3">
      <c r="B188" s="487"/>
      <c r="C188" s="52" t="s">
        <v>178</v>
      </c>
      <c r="D188" s="297">
        <f>Size!D71</f>
        <v>96587.88186952463</v>
      </c>
      <c r="E188" s="298">
        <f>Size!E71</f>
        <v>-18617.748486723664</v>
      </c>
      <c r="F188" s="318">
        <f>Size!F71</f>
        <v>-0.16160450169972018</v>
      </c>
      <c r="G188" s="335">
        <f>Size!G71</f>
        <v>4.1696811947105868E-3</v>
      </c>
      <c r="H188" s="370">
        <f>Size!H71</f>
        <v>-9.1308832850742899E-4</v>
      </c>
      <c r="I188" s="326">
        <f>Size!I71</f>
        <v>2.9782255490111629</v>
      </c>
      <c r="J188" s="335">
        <f>Size!J71</f>
        <v>0.20975063199791721</v>
      </c>
      <c r="K188" s="343">
        <f>Size!K71</f>
        <v>7.5763963295793754E-2</v>
      </c>
      <c r="L188" s="349">
        <f>Size!L71</f>
        <v>287660.49750869034</v>
      </c>
      <c r="M188" s="361">
        <f>Size!M71</f>
        <v>-31283.400431282818</v>
      </c>
      <c r="N188" s="355">
        <f>Size!N71</f>
        <v>-9.8084335939139081E-2</v>
      </c>
      <c r="O188" s="299">
        <f>Size!O71</f>
        <v>18352.249569177628</v>
      </c>
      <c r="P188" s="298">
        <f>Size!P71</f>
        <v>-3432.1614146792854</v>
      </c>
      <c r="Q188" s="355">
        <f>Size!Q71</f>
        <v>-0.15755126072596817</v>
      </c>
    </row>
    <row r="189" spans="2:17" x14ac:dyDescent="0.25">
      <c r="B189" s="486" t="s">
        <v>24</v>
      </c>
      <c r="C189" s="55" t="s">
        <v>453</v>
      </c>
      <c r="D189" s="307">
        <f>Organic!D25</f>
        <v>96694017.102093399</v>
      </c>
      <c r="E189" s="54">
        <f>Organic!E25</f>
        <v>4922422.3226418495</v>
      </c>
      <c r="F189" s="322">
        <f>Organic!F25</f>
        <v>5.3637755064315631E-2</v>
      </c>
      <c r="G189" s="340">
        <f>Organic!G25</f>
        <v>4.1742630332888053</v>
      </c>
      <c r="H189" s="375">
        <f>Organic!H25</f>
        <v>0.12538223119863989</v>
      </c>
      <c r="I189" s="331">
        <f>Organic!I25</f>
        <v>3.4160883128590793</v>
      </c>
      <c r="J189" s="340">
        <f>Organic!J25</f>
        <v>4.4723007071380216E-2</v>
      </c>
      <c r="K189" s="347">
        <f>Organic!K25</f>
        <v>1.3265547638697953E-2</v>
      </c>
      <c r="L189" s="353">
        <f>Organic!L25</f>
        <v>330315301.74585718</v>
      </c>
      <c r="M189" s="365">
        <f>Organic!M25</f>
        <v>20919731.049606681</v>
      </c>
      <c r="N189" s="359">
        <f>Organic!N25</f>
        <v>6.761483689805195E-2</v>
      </c>
      <c r="O189" s="53">
        <f>Organic!O25</f>
        <v>65134288.379332691</v>
      </c>
      <c r="P189" s="54">
        <f>Organic!P25</f>
        <v>3227188.0664047152</v>
      </c>
      <c r="Q189" s="359">
        <f>Organic!Q25</f>
        <v>5.2129530378452985E-2</v>
      </c>
    </row>
    <row r="190" spans="2:17" ht="15" thickBot="1" x14ac:dyDescent="0.3">
      <c r="B190" s="490"/>
      <c r="C190" s="56" t="s">
        <v>454</v>
      </c>
      <c r="D190" s="308">
        <f>Organic!D26</f>
        <v>2219739239.0434918</v>
      </c>
      <c r="E190" s="48">
        <f>Organic!E26</f>
        <v>44919168.983710766</v>
      </c>
      <c r="F190" s="323">
        <f>Organic!F26</f>
        <v>2.0654200134577586E-2</v>
      </c>
      <c r="G190" s="341">
        <f>Organic!G26</f>
        <v>95.825736966711133</v>
      </c>
      <c r="H190" s="376">
        <f>Organic!H26</f>
        <v>-0.12538223119871361</v>
      </c>
      <c r="I190" s="332">
        <f>Organic!I26</f>
        <v>2.4046828198632415</v>
      </c>
      <c r="J190" s="341">
        <f>Organic!J26</f>
        <v>5.8829321028665227E-2</v>
      </c>
      <c r="K190" s="348">
        <f>Organic!K26</f>
        <v>2.5078002977548142E-2</v>
      </c>
      <c r="L190" s="354">
        <f>Organic!L26</f>
        <v>5337768812.7041903</v>
      </c>
      <c r="M190" s="366">
        <f>Organic!M26</f>
        <v>235959542.01879406</v>
      </c>
      <c r="N190" s="360">
        <f>Organic!N26</f>
        <v>4.6250169204599526E-2</v>
      </c>
      <c r="O190" s="47">
        <f>Organic!O26</f>
        <v>1226551678.9437799</v>
      </c>
      <c r="P190" s="48">
        <f>Organic!P26</f>
        <v>33276761.814309359</v>
      </c>
      <c r="Q190" s="360">
        <f>Organic!Q26</f>
        <v>2.7886919717008365E-2</v>
      </c>
    </row>
    <row r="191" spans="2:17" x14ac:dyDescent="0.25">
      <c r="B191" s="486" t="s">
        <v>277</v>
      </c>
      <c r="C191" s="44" t="s">
        <v>459</v>
      </c>
      <c r="D191" s="57">
        <f>Form!D25</f>
        <v>362339540.9594202</v>
      </c>
      <c r="E191" s="46">
        <f>Form!E25</f>
        <v>12483691.739785135</v>
      </c>
      <c r="F191" s="268">
        <f>Form!F25</f>
        <v>3.5682386810540451E-2</v>
      </c>
      <c r="G191" s="380">
        <f>Form!G25</f>
        <v>15.642131712542097</v>
      </c>
      <c r="H191" s="381">
        <f>Form!H25</f>
        <v>0.20680409500891983</v>
      </c>
      <c r="I191" s="382">
        <f>Form!I25</f>
        <v>2.4945437321495016</v>
      </c>
      <c r="J191" s="380">
        <f>Form!J25</f>
        <v>3.365892404197135E-2</v>
      </c>
      <c r="K191" s="383">
        <f>Form!K25</f>
        <v>1.3677569925695033E-2</v>
      </c>
      <c r="L191" s="384">
        <f>Form!L25</f>
        <v>903871830.81024933</v>
      </c>
      <c r="M191" s="267">
        <f>Form!M25</f>
        <v>42916886.438090563</v>
      </c>
      <c r="N191" s="269">
        <f>Form!N25</f>
        <v>4.9848005076952306E-2</v>
      </c>
      <c r="O191" s="45">
        <f>Form!O25</f>
        <v>199000190.93669271</v>
      </c>
      <c r="P191" s="46">
        <f>Form!P25</f>
        <v>8910446.4946996868</v>
      </c>
      <c r="Q191" s="269">
        <f>Form!Q25</f>
        <v>4.6874945941224939E-2</v>
      </c>
    </row>
    <row r="192" spans="2:17" ht="15" thickBot="1" x14ac:dyDescent="0.3">
      <c r="B192" s="490"/>
      <c r="C192" s="52" t="s">
        <v>165</v>
      </c>
      <c r="D192" s="61">
        <f>Form!D26</f>
        <v>1954093715.1861506</v>
      </c>
      <c r="E192" s="51">
        <f>Form!E26</f>
        <v>37357899.566559315</v>
      </c>
      <c r="F192" s="264">
        <f>Form!F26</f>
        <v>1.9490374866545316E-2</v>
      </c>
      <c r="G192" s="368">
        <f>Form!G26</f>
        <v>84.357868287457265</v>
      </c>
      <c r="H192" s="378">
        <f>Form!H26</f>
        <v>-0.20680409500928931</v>
      </c>
      <c r="I192" s="367">
        <f>Form!I26</f>
        <v>2.4380674512255633</v>
      </c>
      <c r="J192" s="368">
        <f>Form!J26</f>
        <v>6.4109673669975997E-2</v>
      </c>
      <c r="K192" s="292">
        <f>Form!K26</f>
        <v>2.7005397600621327E-2</v>
      </c>
      <c r="L192" s="296">
        <f>Form!L26</f>
        <v>4764212283.6397896</v>
      </c>
      <c r="M192" s="265">
        <f>Form!M26</f>
        <v>213962386.6303091</v>
      </c>
      <c r="N192" s="271">
        <f>Form!N26</f>
        <v>4.7022117789822855E-2</v>
      </c>
      <c r="O192" s="50">
        <f>Form!O26</f>
        <v>1092685776.3864205</v>
      </c>
      <c r="P192" s="51">
        <f>Form!P26</f>
        <v>27593503.386015058</v>
      </c>
      <c r="Q192" s="271">
        <f>Form!Q26</f>
        <v>2.5907148221330261E-2</v>
      </c>
    </row>
    <row r="193" spans="1:20" x14ac:dyDescent="0.25">
      <c r="B193" s="487" t="s">
        <v>279</v>
      </c>
      <c r="C193" s="44" t="s">
        <v>37</v>
      </c>
      <c r="D193" s="259">
        <f>'Package Type'!D73</f>
        <v>84270810.639197975</v>
      </c>
      <c r="E193" s="63">
        <f>'Package Type'!E73</f>
        <v>8391886.1018586904</v>
      </c>
      <c r="F193" s="324">
        <f>'Package Type'!F73</f>
        <v>0.11059574385149758</v>
      </c>
      <c r="G193" s="342">
        <f>'Package Type'!G73</f>
        <v>3.63795548244804</v>
      </c>
      <c r="H193" s="377">
        <f>'Package Type'!H73</f>
        <v>0.29024509797870746</v>
      </c>
      <c r="I193" s="333">
        <f>'Package Type'!I73</f>
        <v>6.3493545544515433</v>
      </c>
      <c r="J193" s="342">
        <f>'Package Type'!J73</f>
        <v>-0.33878798733873783</v>
      </c>
      <c r="K193" s="310">
        <f>'Package Type'!K73</f>
        <v>-5.065501897153811E-2</v>
      </c>
      <c r="L193" s="311">
        <f>'Package Type'!L73</f>
        <v>535065255.33931524</v>
      </c>
      <c r="M193" s="312">
        <f>'Package Type'!M73</f>
        <v>27576192.115841925</v>
      </c>
      <c r="N193" s="313">
        <f>'Package Type'!N73</f>
        <v>5.433849537699046E-2</v>
      </c>
      <c r="O193" s="62">
        <f>'Package Type'!O73</f>
        <v>134264421.33969805</v>
      </c>
      <c r="P193" s="63">
        <f>'Package Type'!P73</f>
        <v>7752905.9025035053</v>
      </c>
      <c r="Q193" s="313">
        <f>'Package Type'!Q73</f>
        <v>6.1282215106753371E-2</v>
      </c>
    </row>
    <row r="194" spans="1:20" x14ac:dyDescent="0.25">
      <c r="B194" s="487"/>
      <c r="C194" s="49" t="s">
        <v>166</v>
      </c>
      <c r="D194" s="58">
        <f>'Package Type'!D74</f>
        <v>28997141.394304749</v>
      </c>
      <c r="E194" s="278">
        <f>'Package Type'!E74</f>
        <v>334015.47049481422</v>
      </c>
      <c r="F194" s="280">
        <f>'Package Type'!F74</f>
        <v>1.1653141788605607E-2</v>
      </c>
      <c r="G194" s="334">
        <f>'Package Type'!G74</f>
        <v>1.2518012905130864</v>
      </c>
      <c r="H194" s="369">
        <f>'Package Type'!H74</f>
        <v>-1.2790226717389164E-2</v>
      </c>
      <c r="I194" s="325">
        <f>'Package Type'!I74</f>
        <v>1.8800546030848588</v>
      </c>
      <c r="J194" s="334">
        <f>'Package Type'!J74</f>
        <v>4.5912892116871662E-2</v>
      </c>
      <c r="K194" s="291">
        <f>'Package Type'!K74</f>
        <v>2.5032358100967378E-2</v>
      </c>
      <c r="L194" s="295">
        <f>'Package Type'!L74</f>
        <v>54516209.154665142</v>
      </c>
      <c r="M194" s="281">
        <f>'Package Type'!M74</f>
        <v>1943974.3310775235</v>
      </c>
      <c r="N194" s="270">
        <f>'Package Type'!N74</f>
        <v>3.6977205507826717E-2</v>
      </c>
      <c r="O194" s="285">
        <f>'Package Type'!O74</f>
        <v>12232992.717541974</v>
      </c>
      <c r="P194" s="278">
        <f>'Package Type'!P74</f>
        <v>546983.2944843825</v>
      </c>
      <c r="Q194" s="270">
        <f>'Package Type'!Q74</f>
        <v>4.6806679224914299E-2</v>
      </c>
    </row>
    <row r="195" spans="1:20" x14ac:dyDescent="0.25">
      <c r="B195" s="487"/>
      <c r="C195" s="49" t="s">
        <v>167</v>
      </c>
      <c r="D195" s="58">
        <f>'Package Type'!D75</f>
        <v>795780523.30322146</v>
      </c>
      <c r="E195" s="278">
        <f>'Package Type'!E75</f>
        <v>14530430.256506801</v>
      </c>
      <c r="F195" s="280">
        <f>'Package Type'!F75</f>
        <v>1.8598948513197756E-2</v>
      </c>
      <c r="G195" s="334">
        <f>'Package Type'!G75</f>
        <v>34.353699645434872</v>
      </c>
      <c r="H195" s="369">
        <f>'Package Type'!H75</f>
        <v>-0.11435673922179745</v>
      </c>
      <c r="I195" s="325">
        <f>'Package Type'!I75</f>
        <v>2.4641833160869826</v>
      </c>
      <c r="J195" s="334">
        <f>'Package Type'!J75</f>
        <v>0.10037585253375614</v>
      </c>
      <c r="K195" s="291">
        <f>'Package Type'!K75</f>
        <v>4.2463632965636391E-2</v>
      </c>
      <c r="L195" s="295">
        <f>'Package Type'!L75</f>
        <v>1960949088.7907667</v>
      </c>
      <c r="M195" s="281">
        <f>'Package Type'!M75</f>
        <v>114224287.94529009</v>
      </c>
      <c r="N195" s="270">
        <f>'Package Type'!N75</f>
        <v>6.1852360402045482E-2</v>
      </c>
      <c r="O195" s="285">
        <f>'Package Type'!O75</f>
        <v>454421985.50030631</v>
      </c>
      <c r="P195" s="278">
        <f>'Package Type'!P75</f>
        <v>11385057.110109985</v>
      </c>
      <c r="Q195" s="270">
        <f>'Package Type'!Q75</f>
        <v>2.5697761022943019E-2</v>
      </c>
    </row>
    <row r="196" spans="1:20" ht="15" customHeight="1" x14ac:dyDescent="0.25">
      <c r="B196" s="487"/>
      <c r="C196" s="49" t="s">
        <v>168</v>
      </c>
      <c r="D196" s="58">
        <f>'Package Type'!D76</f>
        <v>12555446.798993474</v>
      </c>
      <c r="E196" s="278">
        <f>'Package Type'!E76</f>
        <v>7106169.1895976411</v>
      </c>
      <c r="F196" s="280">
        <f>'Package Type'!F76</f>
        <v>1.3040571060914457</v>
      </c>
      <c r="G196" s="334">
        <f>'Package Type'!G76</f>
        <v>0.54201634196380988</v>
      </c>
      <c r="H196" s="369">
        <f>'Package Type'!H76</f>
        <v>0.30159908049018891</v>
      </c>
      <c r="I196" s="325">
        <f>'Package Type'!I76</f>
        <v>3.3173996800621399</v>
      </c>
      <c r="J196" s="334">
        <f>'Package Type'!J76</f>
        <v>-0.4517844321163027</v>
      </c>
      <c r="K196" s="291">
        <f>'Package Type'!K76</f>
        <v>-0.1198626595757321</v>
      </c>
      <c r="L196" s="295">
        <f>'Package Type'!L76</f>
        <v>41651435.19401817</v>
      </c>
      <c r="M196" s="281">
        <f>'Package Type'!M76</f>
        <v>21112104.605833672</v>
      </c>
      <c r="N196" s="270">
        <f>'Package Type'!N76</f>
        <v>1.0278866935409603</v>
      </c>
      <c r="O196" s="285">
        <f>'Package Type'!O76</f>
        <v>8696384.0116300937</v>
      </c>
      <c r="P196" s="278">
        <f>'Package Type'!P76</f>
        <v>3877444.9636683967</v>
      </c>
      <c r="Q196" s="270">
        <f>'Package Type'!Q76</f>
        <v>0.8046262725212241</v>
      </c>
    </row>
    <row r="197" spans="1:20" x14ac:dyDescent="0.25">
      <c r="B197" s="487"/>
      <c r="C197" s="49" t="s">
        <v>169</v>
      </c>
      <c r="D197" s="58">
        <f>'Package Type'!D77</f>
        <v>1032245.3287333924</v>
      </c>
      <c r="E197" s="278">
        <f>'Package Type'!E77</f>
        <v>79172.311152928043</v>
      </c>
      <c r="F197" s="280">
        <f>'Package Type'!F77</f>
        <v>8.3070561953291086E-2</v>
      </c>
      <c r="G197" s="334">
        <f>'Package Type'!G77</f>
        <v>4.4561842047242513E-2</v>
      </c>
      <c r="H197" s="369">
        <f>'Package Type'!H77</f>
        <v>2.5131116841550158E-3</v>
      </c>
      <c r="I197" s="325">
        <f>'Package Type'!I77</f>
        <v>3.2642004396670097</v>
      </c>
      <c r="J197" s="334">
        <f>'Package Type'!J77</f>
        <v>-7.590027360077789E-2</v>
      </c>
      <c r="K197" s="291">
        <f>'Package Type'!K77</f>
        <v>-2.2723947604119055E-2</v>
      </c>
      <c r="L197" s="295">
        <f>'Package Type'!L77</f>
        <v>3369455.6558957566</v>
      </c>
      <c r="M197" s="281">
        <f>'Package Type'!M77</f>
        <v>186095.79007896502</v>
      </c>
      <c r="N197" s="270">
        <f>'Package Type'!N77</f>
        <v>5.8458923251900788E-2</v>
      </c>
      <c r="O197" s="285">
        <f>'Package Type'!O77</f>
        <v>945949.57388327154</v>
      </c>
      <c r="P197" s="278">
        <f>'Package Type'!P77</f>
        <v>39404.591066715075</v>
      </c>
      <c r="Q197" s="270">
        <f>'Package Type'!Q77</f>
        <v>4.3466779711568683E-2</v>
      </c>
    </row>
    <row r="198" spans="1:20" x14ac:dyDescent="0.25">
      <c r="B198" s="487"/>
      <c r="C198" s="49" t="s">
        <v>170</v>
      </c>
      <c r="D198" s="58">
        <f>'Package Type'!D78</f>
        <v>1387642152.1128192</v>
      </c>
      <c r="E198" s="278">
        <f>'Package Type'!E78</f>
        <v>20103403.429188967</v>
      </c>
      <c r="F198" s="280">
        <f>'Package Type'!F78</f>
        <v>1.4700426915537249E-2</v>
      </c>
      <c r="G198" s="334">
        <f>'Package Type'!G78</f>
        <v>59.904257911655854</v>
      </c>
      <c r="H198" s="369">
        <f>'Package Type'!H78</f>
        <v>-0.43033035572971556</v>
      </c>
      <c r="I198" s="325">
        <f>'Package Type'!I78</f>
        <v>2.1877573705805369</v>
      </c>
      <c r="J198" s="334">
        <f>'Package Type'!J78</f>
        <v>3.6779008497121346E-2</v>
      </c>
      <c r="K198" s="291">
        <f>'Package Type'!K78</f>
        <v>1.7098734764350476E-2</v>
      </c>
      <c r="L198" s="295">
        <f>'Package Type'!L78</f>
        <v>3035824346.0130587</v>
      </c>
      <c r="M198" s="281">
        <f>'Package Type'!M78</f>
        <v>94278088.283939838</v>
      </c>
      <c r="N198" s="270">
        <f>'Package Type'!N78</f>
        <v>3.2050520380639116E-2</v>
      </c>
      <c r="O198" s="285">
        <f>'Package Type'!O78</f>
        <v>671780941.42321455</v>
      </c>
      <c r="P198" s="278">
        <f>'Package Type'!P78</f>
        <v>14098080.485697269</v>
      </c>
      <c r="Q198" s="270">
        <f>'Package Type'!Q78</f>
        <v>2.1435985826969341E-2</v>
      </c>
    </row>
    <row r="199" spans="1:20" x14ac:dyDescent="0.25">
      <c r="B199" s="487"/>
      <c r="C199" s="49" t="s">
        <v>171</v>
      </c>
      <c r="D199" s="58">
        <f>'Package Type'!D79</f>
        <v>5796355.5587278567</v>
      </c>
      <c r="E199" s="278">
        <f>'Package Type'!E79</f>
        <v>-533318.78852274362</v>
      </c>
      <c r="F199" s="280">
        <f>'Package Type'!F79</f>
        <v>-8.4256907901494094E-2</v>
      </c>
      <c r="G199" s="334">
        <f>'Package Type'!G79</f>
        <v>0.25022760933646176</v>
      </c>
      <c r="H199" s="369">
        <f>'Package Type'!H79</f>
        <v>-2.9031969944641856E-2</v>
      </c>
      <c r="I199" s="325">
        <f>'Package Type'!I79</f>
        <v>6.1038563691160537</v>
      </c>
      <c r="J199" s="334">
        <f>'Package Type'!J79</f>
        <v>0.21291180446729729</v>
      </c>
      <c r="K199" s="291">
        <f>'Package Type'!K79</f>
        <v>3.6142218303151188E-2</v>
      </c>
      <c r="L199" s="295">
        <f>'Package Type'!L79</f>
        <v>35380121.794802271</v>
      </c>
      <c r="M199" s="281">
        <f>'Package Type'!M79</f>
        <v>-1907638.897130318</v>
      </c>
      <c r="N199" s="270">
        <f>'Package Type'!N79</f>
        <v>-5.1159921157267189E-2</v>
      </c>
      <c r="O199" s="285">
        <f>'Package Type'!O79</f>
        <v>8900397.6862227153</v>
      </c>
      <c r="P199" s="278">
        <f>'Package Type'!P79</f>
        <v>-852252.56551945955</v>
      </c>
      <c r="Q199" s="270">
        <f>'Package Type'!Q79</f>
        <v>-8.7386766009292349E-2</v>
      </c>
      <c r="T199" s="60"/>
    </row>
    <row r="200" spans="1:20" ht="15" thickBot="1" x14ac:dyDescent="0.3">
      <c r="B200" s="487"/>
      <c r="C200" s="52" t="s">
        <v>172</v>
      </c>
      <c r="D200" s="297">
        <f>'Package Type'!D80</f>
        <v>224186.54810225964</v>
      </c>
      <c r="E200" s="298">
        <f>'Package Type'!E80</f>
        <v>-191724.2702904591</v>
      </c>
      <c r="F200" s="318">
        <f>'Package Type'!F80</f>
        <v>-0.46097447292036003</v>
      </c>
      <c r="G200" s="335">
        <f>'Package Type'!G80</f>
        <v>9.6780922786134337E-3</v>
      </c>
      <c r="H200" s="370">
        <f>'Package Type'!H80</f>
        <v>-8.6715215863179505E-3</v>
      </c>
      <c r="I200" s="326">
        <f>'Package Type'!I80</f>
        <v>3.0256448879291593</v>
      </c>
      <c r="J200" s="335">
        <f>'Package Type'!J80</f>
        <v>0.16002472189436423</v>
      </c>
      <c r="K200" s="343">
        <f>'Package Type'!K80</f>
        <v>5.5842963345624767E-2</v>
      </c>
      <c r="L200" s="349">
        <f>'Package Type'!L80</f>
        <v>678308.88320808648</v>
      </c>
      <c r="M200" s="361">
        <f>'Package Type'!M80</f>
        <v>-513533.5452501236</v>
      </c>
      <c r="N200" s="355">
        <f>'Package Type'!N80</f>
        <v>-0.43087369016929555</v>
      </c>
      <c r="O200" s="299">
        <f>'Package Type'!O80</f>
        <v>321181.86907494068</v>
      </c>
      <c r="P200" s="298">
        <f>'Package Type'!P80</f>
        <v>-326194.92009915074</v>
      </c>
      <c r="Q200" s="355">
        <f>'Package Type'!Q80</f>
        <v>-0.50387181862868891</v>
      </c>
    </row>
    <row r="201" spans="1:20" ht="15.5" customHeight="1" thickBot="1" x14ac:dyDescent="0.3">
      <c r="B201" s="486" t="s">
        <v>280</v>
      </c>
      <c r="C201" s="255" t="s">
        <v>44</v>
      </c>
      <c r="D201" s="260">
        <f>'Sugar Content'!D41</f>
        <v>2316433256.1455865</v>
      </c>
      <c r="E201" s="261">
        <f>'Sugar Content'!E41</f>
        <v>49841591.306355</v>
      </c>
      <c r="F201" s="272">
        <f>'Sugar Content'!F41</f>
        <v>2.1989664957975677E-2</v>
      </c>
      <c r="G201" s="336">
        <f>'Sugar Content'!G41</f>
        <v>100.00000000000004</v>
      </c>
      <c r="H201" s="371">
        <f>'Sugar Content'!H41</f>
        <v>4.2632564145606011E-14</v>
      </c>
      <c r="I201" s="327">
        <f>'Sugar Content'!I41</f>
        <v>2.4469015454740202</v>
      </c>
      <c r="J201" s="336">
        <f>'Sugar Content'!J41</f>
        <v>5.9526295964548392E-2</v>
      </c>
      <c r="K201" s="315">
        <f>'Sugar Content'!K41</f>
        <v>2.49337828130618E-2</v>
      </c>
      <c r="L201" s="316">
        <f>'Sugar Content'!L41</f>
        <v>5668084114.4500523</v>
      </c>
      <c r="M201" s="273">
        <f>'Sugar Content'!M41</f>
        <v>256879273.06840324</v>
      </c>
      <c r="N201" s="275">
        <f>'Sugar Content'!N41</f>
        <v>4.7471733301231667E-2</v>
      </c>
      <c r="O201" s="303">
        <f>'Sugar Content'!O41</f>
        <v>1291685967.3231137</v>
      </c>
      <c r="P201" s="261">
        <f>'Sugar Content'!P41</f>
        <v>36503949.880715132</v>
      </c>
      <c r="Q201" s="317">
        <f>'Sugar Content'!Q41</f>
        <v>2.9082594694191697E-2</v>
      </c>
    </row>
    <row r="202" spans="1:20" ht="15.5" customHeight="1" x14ac:dyDescent="0.25">
      <c r="B202" s="491"/>
      <c r="C202" s="44" t="s">
        <v>33</v>
      </c>
      <c r="D202" s="259">
        <f>'Sugar Content'!D42</f>
        <v>2069837542.6793082</v>
      </c>
      <c r="E202" s="63">
        <f>'Sugar Content'!E42</f>
        <v>38630018.762180805</v>
      </c>
      <c r="F202" s="309">
        <f>'Sugar Content'!F42</f>
        <v>1.9018253087052319E-2</v>
      </c>
      <c r="G202" s="342">
        <f>'Sugar Content'!G42</f>
        <v>89.354508151182443</v>
      </c>
      <c r="H202" s="377">
        <f>'Sugar Content'!H42</f>
        <v>-0.2605537687245203</v>
      </c>
      <c r="I202" s="333">
        <f>'Sugar Content'!I42</f>
        <v>2.4728141191269151</v>
      </c>
      <c r="J202" s="342">
        <f>'Sugar Content'!J42</f>
        <v>6.8381218293904311E-2</v>
      </c>
      <c r="K202" s="310">
        <f>'Sugar Content'!K42</f>
        <v>2.8439645069826561E-2</v>
      </c>
      <c r="L202" s="311">
        <f>'Sugar Content'!L42</f>
        <v>5118323499.8363523</v>
      </c>
      <c r="M202" s="312">
        <f>'Sugar Content'!M42</f>
        <v>234421300.91045666</v>
      </c>
      <c r="N202" s="313">
        <f>'Sugar Content'!N42</f>
        <v>4.7998770524522859E-2</v>
      </c>
      <c r="O202" s="62">
        <f>'Sugar Content'!O42</f>
        <v>1169784257.8265448</v>
      </c>
      <c r="P202" s="63">
        <f>'Sugar Content'!P42</f>
        <v>32060303.715921402</v>
      </c>
      <c r="Q202" s="314">
        <f>'Sugar Content'!Q42</f>
        <v>2.8179334363214181E-2</v>
      </c>
    </row>
    <row r="203" spans="1:20" ht="15.5" customHeight="1" x14ac:dyDescent="0.25">
      <c r="B203" s="491"/>
      <c r="C203" s="49" t="s">
        <v>455</v>
      </c>
      <c r="D203" s="58">
        <f>'Sugar Content'!D43</f>
        <v>243330494.46273723</v>
      </c>
      <c r="E203" s="278">
        <f>'Sugar Content'!E43</f>
        <v>11101010.623668969</v>
      </c>
      <c r="F203" s="279">
        <f>'Sugar Content'!F43</f>
        <v>4.7801900258977501E-2</v>
      </c>
      <c r="G203" s="334">
        <f>'Sugar Content'!G43</f>
        <v>10.504532941632235</v>
      </c>
      <c r="H203" s="369">
        <f>'Sugar Content'!H43</f>
        <v>0.2587755146745998</v>
      </c>
      <c r="I203" s="325">
        <f>'Sugar Content'!I43</f>
        <v>2.2039162905630727</v>
      </c>
      <c r="J203" s="334">
        <f>'Sugar Content'!J43</f>
        <v>-9.2573958568462622E-3</v>
      </c>
      <c r="K203" s="291">
        <f>'Sugar Content'!K43</f>
        <v>-4.1828600772048944E-3</v>
      </c>
      <c r="L203" s="295">
        <f>'Sugar Content'!L43</f>
        <v>536280040.73719412</v>
      </c>
      <c r="M203" s="281">
        <f>'Sugar Content'!M43</f>
        <v>22315857.89368844</v>
      </c>
      <c r="N203" s="270">
        <f>'Sugar Content'!N43</f>
        <v>4.3419091521564805E-2</v>
      </c>
      <c r="O203" s="285">
        <f>'Sugar Content'!O43</f>
        <v>118476340.50214031</v>
      </c>
      <c r="P203" s="278">
        <f>'Sugar Content'!P43</f>
        <v>4428564.7241625637</v>
      </c>
      <c r="Q203" s="262">
        <f>'Sugar Content'!Q43</f>
        <v>3.8830785554151113E-2</v>
      </c>
    </row>
    <row r="204" spans="1:20" ht="15.5" customHeight="1" thickBot="1" x14ac:dyDescent="0.3">
      <c r="B204" s="492"/>
      <c r="C204" s="52" t="s">
        <v>456</v>
      </c>
      <c r="D204" s="61">
        <f>'Sugar Content'!D44</f>
        <v>3265219.0035342281</v>
      </c>
      <c r="E204" s="51">
        <f>'Sugar Content'!E44</f>
        <v>110561.92050014017</v>
      </c>
      <c r="F204" s="263">
        <f>'Sugar Content'!F44</f>
        <v>3.5047207220952163E-2</v>
      </c>
      <c r="G204" s="368">
        <f>'Sugar Content'!G44</f>
        <v>0.14095890718506471</v>
      </c>
      <c r="H204" s="378">
        <f>'Sugar Content'!H44</f>
        <v>1.7782540497393029E-3</v>
      </c>
      <c r="I204" s="367">
        <f>'Sugar Content'!I44</f>
        <v>4.1285358997098625</v>
      </c>
      <c r="J204" s="368">
        <f>'Sugar Content'!J44</f>
        <v>-9.9644616005335251E-2</v>
      </c>
      <c r="K204" s="292">
        <f>'Sugar Content'!K44</f>
        <v>-2.3566783782049652E-2</v>
      </c>
      <c r="L204" s="296">
        <f>'Sugar Content'!L44</f>
        <v>13480573.876505926</v>
      </c>
      <c r="M204" s="265">
        <f>'Sugar Content'!M44</f>
        <v>142114.26425825618</v>
      </c>
      <c r="N204" s="271">
        <f>'Sugar Content'!N44</f>
        <v>1.0654473484161823E-2</v>
      </c>
      <c r="O204" s="50">
        <f>'Sugar Content'!O44</f>
        <v>3425368.9944286384</v>
      </c>
      <c r="P204" s="51">
        <f>'Sugar Content'!P44</f>
        <v>15081.440631289501</v>
      </c>
      <c r="Q204" s="266">
        <f>'Sugar Content'!Q44</f>
        <v>4.4223369417914172E-3</v>
      </c>
    </row>
    <row r="205" spans="1:20" x14ac:dyDescent="0.25">
      <c r="A205" s="71"/>
      <c r="B205" s="72"/>
      <c r="C205" s="77"/>
      <c r="D205" s="73"/>
      <c r="E205" s="73"/>
      <c r="F205" s="74"/>
      <c r="G205" s="75"/>
      <c r="H205" s="75"/>
      <c r="I205" s="76"/>
      <c r="J205" s="76"/>
      <c r="K205" s="74"/>
      <c r="L205" s="73"/>
      <c r="M205" s="73"/>
      <c r="N205" s="74"/>
      <c r="O205" s="73"/>
      <c r="P205" s="73"/>
      <c r="Q205" s="74"/>
    </row>
    <row r="206" spans="1:20" x14ac:dyDescent="0.25">
      <c r="A206" s="71"/>
      <c r="B206" s="72"/>
      <c r="C206" s="77"/>
      <c r="D206" s="73"/>
      <c r="E206" s="73"/>
      <c r="F206" s="74"/>
      <c r="G206" s="75"/>
      <c r="H206" s="75"/>
      <c r="I206" s="76"/>
      <c r="J206" s="76"/>
      <c r="K206" s="74"/>
      <c r="L206" s="73"/>
      <c r="M206" s="73"/>
      <c r="N206" s="74"/>
      <c r="O206" s="73"/>
      <c r="P206" s="73"/>
      <c r="Q206" s="74"/>
    </row>
    <row r="207" spans="1:20" x14ac:dyDescent="0.25">
      <c r="A207" s="71"/>
      <c r="B207" s="72"/>
      <c r="C207" s="77"/>
      <c r="D207" s="73"/>
      <c r="E207" s="73"/>
      <c r="F207" s="74"/>
      <c r="G207" s="75"/>
      <c r="H207" s="75"/>
      <c r="I207" s="76"/>
      <c r="J207" s="76"/>
      <c r="K207" s="74"/>
      <c r="L207" s="73"/>
      <c r="M207" s="73"/>
      <c r="N207" s="74"/>
      <c r="O207" s="73"/>
      <c r="P207" s="73"/>
      <c r="Q207" s="74"/>
    </row>
    <row r="208" spans="1:20" x14ac:dyDescent="0.25">
      <c r="A208" s="71"/>
      <c r="B208" s="72"/>
      <c r="C208" s="77"/>
      <c r="D208" s="73"/>
      <c r="E208" s="73"/>
      <c r="F208" s="74"/>
      <c r="G208" s="75"/>
      <c r="H208" s="75"/>
      <c r="I208" s="76"/>
      <c r="J208" s="76"/>
      <c r="K208" s="74"/>
      <c r="L208" s="73"/>
      <c r="M208" s="73"/>
      <c r="N208" s="74"/>
      <c r="O208" s="73"/>
      <c r="P208" s="73"/>
      <c r="Q208" s="74"/>
    </row>
    <row r="209" spans="1:17" x14ac:dyDescent="0.25">
      <c r="A209" s="71"/>
      <c r="B209" s="72"/>
      <c r="C209" s="77"/>
      <c r="D209" s="73"/>
      <c r="E209" s="73"/>
      <c r="F209" s="74"/>
      <c r="G209" s="75"/>
      <c r="H209" s="75"/>
      <c r="I209" s="76"/>
      <c r="J209" s="76"/>
      <c r="K209" s="74"/>
      <c r="L209" s="73"/>
      <c r="M209" s="73"/>
      <c r="N209" s="74"/>
      <c r="O209" s="73"/>
      <c r="P209" s="73"/>
      <c r="Q209" s="74"/>
    </row>
    <row r="210" spans="1:17" x14ac:dyDescent="0.25">
      <c r="A210" s="71"/>
      <c r="B210" s="72"/>
      <c r="C210" s="77"/>
      <c r="D210" s="73"/>
      <c r="E210" s="73"/>
      <c r="F210" s="74"/>
      <c r="G210" s="75"/>
      <c r="H210" s="75"/>
      <c r="I210" s="76"/>
      <c r="J210" s="76"/>
      <c r="K210" s="74"/>
      <c r="L210" s="73"/>
      <c r="M210" s="73"/>
      <c r="N210" s="74"/>
      <c r="O210" s="73"/>
      <c r="P210" s="73"/>
      <c r="Q210" s="74"/>
    </row>
    <row r="211" spans="1:17" x14ac:dyDescent="0.25">
      <c r="A211" s="71"/>
      <c r="B211" s="72"/>
      <c r="C211" s="77"/>
      <c r="D211" s="73"/>
      <c r="E211" s="73"/>
      <c r="F211" s="74"/>
      <c r="G211" s="75"/>
      <c r="H211" s="75"/>
      <c r="I211" s="76"/>
      <c r="J211" s="76"/>
      <c r="K211" s="74"/>
      <c r="L211" s="73"/>
      <c r="M211" s="73"/>
      <c r="N211" s="74"/>
      <c r="O211" s="73"/>
      <c r="P211" s="73"/>
      <c r="Q211" s="74"/>
    </row>
    <row r="212" spans="1:17" x14ac:dyDescent="0.25">
      <c r="A212" s="71"/>
      <c r="B212" s="72"/>
      <c r="C212" s="77"/>
      <c r="D212" s="73"/>
      <c r="E212" s="73"/>
      <c r="F212" s="74"/>
      <c r="G212" s="75"/>
      <c r="H212" s="75"/>
      <c r="I212" s="76"/>
      <c r="J212" s="76"/>
      <c r="K212" s="74"/>
      <c r="L212" s="73"/>
      <c r="M212" s="73"/>
      <c r="N212" s="74"/>
      <c r="O212" s="73"/>
      <c r="P212" s="73"/>
      <c r="Q212" s="74"/>
    </row>
    <row r="213" spans="1:17" x14ac:dyDescent="0.25">
      <c r="A213" s="71"/>
      <c r="B213" s="72"/>
      <c r="C213" s="77"/>
      <c r="D213" s="73"/>
      <c r="E213" s="73"/>
      <c r="F213" s="74"/>
      <c r="G213" s="75"/>
      <c r="H213" s="75"/>
      <c r="I213" s="76"/>
      <c r="J213" s="76"/>
      <c r="K213" s="74"/>
      <c r="L213" s="73"/>
      <c r="M213" s="73"/>
      <c r="N213" s="74"/>
      <c r="O213" s="73"/>
      <c r="P213" s="73"/>
      <c r="Q213" s="74"/>
    </row>
    <row r="214" spans="1:17" x14ac:dyDescent="0.25">
      <c r="A214" s="71"/>
      <c r="B214" s="72"/>
      <c r="C214" s="77"/>
      <c r="D214" s="73"/>
      <c r="E214" s="73"/>
      <c r="F214" s="74"/>
      <c r="G214" s="75"/>
      <c r="H214" s="75"/>
      <c r="I214" s="76"/>
      <c r="J214" s="76"/>
      <c r="K214" s="74"/>
      <c r="L214" s="73"/>
      <c r="M214" s="73"/>
      <c r="N214" s="74"/>
      <c r="O214" s="73"/>
      <c r="P214" s="73"/>
      <c r="Q214" s="74"/>
    </row>
    <row r="215" spans="1:17" x14ac:dyDescent="0.25">
      <c r="A215" s="71"/>
      <c r="B215" s="72"/>
      <c r="C215" s="77"/>
      <c r="D215" s="73"/>
      <c r="E215" s="73"/>
      <c r="F215" s="74"/>
      <c r="G215" s="75"/>
      <c r="H215" s="75"/>
      <c r="I215" s="76"/>
      <c r="J215" s="76"/>
      <c r="K215" s="74"/>
      <c r="L215" s="73"/>
      <c r="M215" s="73"/>
      <c r="N215" s="74"/>
      <c r="O215" s="73"/>
      <c r="P215" s="73"/>
      <c r="Q215" s="74"/>
    </row>
    <row r="216" spans="1:17" x14ac:dyDescent="0.25">
      <c r="A216" s="71"/>
      <c r="B216" s="72"/>
      <c r="C216" s="77"/>
      <c r="D216" s="73"/>
      <c r="E216" s="73"/>
      <c r="F216" s="74"/>
      <c r="G216" s="75"/>
      <c r="H216" s="75"/>
      <c r="I216" s="76"/>
      <c r="J216" s="76"/>
      <c r="K216" s="74"/>
      <c r="L216" s="73"/>
      <c r="M216" s="73"/>
      <c r="N216" s="74"/>
      <c r="O216" s="73"/>
      <c r="P216" s="73"/>
      <c r="Q216" s="74"/>
    </row>
    <row r="217" spans="1:17" x14ac:dyDescent="0.25">
      <c r="A217" s="71"/>
      <c r="B217" s="72"/>
      <c r="C217" s="77"/>
      <c r="D217" s="73"/>
      <c r="E217" s="73"/>
      <c r="F217" s="74"/>
      <c r="G217" s="75"/>
      <c r="H217" s="75"/>
      <c r="I217" s="76"/>
      <c r="J217" s="76"/>
      <c r="K217" s="74"/>
      <c r="L217" s="73"/>
      <c r="M217" s="73"/>
      <c r="N217" s="74"/>
      <c r="O217" s="73"/>
      <c r="P217" s="73"/>
      <c r="Q217" s="74"/>
    </row>
    <row r="218" spans="1:17" x14ac:dyDescent="0.25">
      <c r="A218" s="71"/>
      <c r="B218" s="488"/>
      <c r="C218" s="77"/>
      <c r="D218" s="73"/>
      <c r="E218" s="73"/>
      <c r="F218" s="74"/>
      <c r="G218" s="75"/>
      <c r="H218" s="75"/>
      <c r="I218" s="76"/>
      <c r="J218" s="76"/>
      <c r="K218" s="74"/>
      <c r="L218" s="73"/>
      <c r="M218" s="73"/>
      <c r="N218" s="74"/>
      <c r="O218" s="73"/>
      <c r="P218" s="73"/>
      <c r="Q218" s="74"/>
    </row>
    <row r="219" spans="1:17" x14ac:dyDescent="0.25">
      <c r="A219" s="71"/>
      <c r="B219" s="488"/>
      <c r="C219" s="77"/>
      <c r="D219" s="73"/>
      <c r="E219" s="73"/>
      <c r="F219" s="74"/>
      <c r="G219" s="75"/>
      <c r="H219" s="75"/>
      <c r="I219" s="76"/>
      <c r="J219" s="76"/>
      <c r="K219" s="74"/>
      <c r="L219" s="73"/>
      <c r="M219" s="73"/>
      <c r="N219" s="74"/>
      <c r="O219" s="73"/>
      <c r="P219" s="73"/>
      <c r="Q219" s="74"/>
    </row>
    <row r="220" spans="1:17" x14ac:dyDescent="0.25">
      <c r="A220" s="71"/>
      <c r="B220" s="488"/>
      <c r="C220" s="77"/>
      <c r="D220" s="73"/>
      <c r="E220" s="73"/>
      <c r="F220" s="74"/>
      <c r="G220" s="75"/>
      <c r="H220" s="75"/>
      <c r="I220" s="76"/>
      <c r="J220" s="76"/>
      <c r="K220" s="74"/>
      <c r="L220" s="73"/>
      <c r="M220" s="73"/>
      <c r="N220" s="74"/>
      <c r="O220" s="73"/>
      <c r="P220" s="73"/>
      <c r="Q220" s="74"/>
    </row>
    <row r="221" spans="1:17" x14ac:dyDescent="0.25">
      <c r="A221" s="71"/>
      <c r="B221" s="488"/>
      <c r="C221" s="77"/>
      <c r="D221" s="73"/>
      <c r="E221" s="73"/>
      <c r="F221" s="74"/>
      <c r="G221" s="75"/>
      <c r="H221" s="75"/>
      <c r="I221" s="76"/>
      <c r="J221" s="76"/>
      <c r="K221" s="74"/>
      <c r="L221" s="73"/>
      <c r="M221" s="73"/>
      <c r="N221" s="74"/>
      <c r="O221" s="73"/>
      <c r="P221" s="73"/>
      <c r="Q221" s="74"/>
    </row>
    <row r="222" spans="1:17" x14ac:dyDescent="0.25">
      <c r="A222" s="71"/>
      <c r="B222" s="488"/>
      <c r="C222" s="77"/>
      <c r="D222" s="73"/>
      <c r="E222" s="73"/>
      <c r="F222" s="74"/>
      <c r="G222" s="75"/>
      <c r="H222" s="75"/>
      <c r="I222" s="76"/>
      <c r="J222" s="76"/>
      <c r="K222" s="74"/>
      <c r="L222" s="73"/>
      <c r="M222" s="73"/>
      <c r="N222" s="74"/>
      <c r="O222" s="73"/>
      <c r="P222" s="73"/>
      <c r="Q222" s="74"/>
    </row>
    <row r="223" spans="1:17" x14ac:dyDescent="0.25">
      <c r="A223" s="71"/>
      <c r="B223" s="488"/>
      <c r="C223" s="77"/>
      <c r="D223" s="73"/>
      <c r="E223" s="73"/>
      <c r="F223" s="74"/>
      <c r="G223" s="75"/>
      <c r="H223" s="75"/>
      <c r="I223" s="76"/>
      <c r="J223" s="76"/>
      <c r="K223" s="74"/>
      <c r="L223" s="73"/>
      <c r="M223" s="73"/>
      <c r="N223" s="74"/>
      <c r="O223" s="73"/>
      <c r="P223" s="73"/>
      <c r="Q223" s="74"/>
    </row>
    <row r="224" spans="1:17" x14ac:dyDescent="0.25">
      <c r="A224" s="71"/>
      <c r="B224" s="488"/>
      <c r="C224" s="77"/>
      <c r="D224" s="73"/>
      <c r="E224" s="73"/>
      <c r="F224" s="74"/>
      <c r="G224" s="75"/>
      <c r="H224" s="75"/>
      <c r="I224" s="76"/>
      <c r="J224" s="76"/>
      <c r="K224" s="74"/>
      <c r="L224" s="73"/>
      <c r="M224" s="73"/>
      <c r="N224" s="74"/>
      <c r="O224" s="73"/>
      <c r="P224" s="73"/>
      <c r="Q224" s="74"/>
    </row>
    <row r="225" spans="1:17" x14ac:dyDescent="0.25">
      <c r="A225" s="71"/>
      <c r="B225" s="488"/>
      <c r="C225" s="77"/>
      <c r="D225" s="73"/>
      <c r="E225" s="73"/>
      <c r="F225" s="74"/>
      <c r="G225" s="75"/>
      <c r="H225" s="75"/>
      <c r="I225" s="76"/>
      <c r="J225" s="76"/>
      <c r="K225" s="74"/>
      <c r="L225" s="73"/>
      <c r="M225" s="73"/>
      <c r="N225" s="74"/>
      <c r="O225" s="73"/>
      <c r="P225" s="73"/>
      <c r="Q225" s="74"/>
    </row>
    <row r="226" spans="1:17" x14ac:dyDescent="0.25">
      <c r="A226" s="71"/>
      <c r="B226" s="488"/>
      <c r="C226" s="77"/>
      <c r="D226" s="73"/>
      <c r="E226" s="73"/>
      <c r="F226" s="74"/>
      <c r="G226" s="75"/>
      <c r="H226" s="75"/>
      <c r="I226" s="76"/>
      <c r="J226" s="76"/>
      <c r="K226" s="74"/>
      <c r="L226" s="73"/>
      <c r="M226" s="73"/>
      <c r="N226" s="74"/>
      <c r="O226" s="73"/>
      <c r="P226" s="73"/>
      <c r="Q226" s="74"/>
    </row>
    <row r="227" spans="1:17" x14ac:dyDescent="0.25">
      <c r="A227" s="71"/>
      <c r="B227" s="488"/>
      <c r="C227" s="77"/>
      <c r="D227" s="73"/>
      <c r="E227" s="73"/>
      <c r="F227" s="74"/>
      <c r="G227" s="75"/>
      <c r="H227" s="75"/>
      <c r="I227" s="76"/>
      <c r="J227" s="76"/>
      <c r="K227" s="74"/>
      <c r="L227" s="73"/>
      <c r="M227" s="73"/>
      <c r="N227" s="74"/>
      <c r="O227" s="73"/>
      <c r="P227" s="73"/>
      <c r="Q227" s="74"/>
    </row>
    <row r="228" spans="1:17" x14ac:dyDescent="0.25">
      <c r="A228" s="71"/>
      <c r="B228" s="488"/>
      <c r="C228" s="77"/>
      <c r="D228" s="73"/>
      <c r="E228" s="73"/>
      <c r="F228" s="74"/>
      <c r="G228" s="75"/>
      <c r="H228" s="75"/>
      <c r="I228" s="76"/>
      <c r="J228" s="76"/>
      <c r="K228" s="74"/>
      <c r="L228" s="73"/>
      <c r="M228" s="73"/>
      <c r="N228" s="74"/>
      <c r="O228" s="73"/>
      <c r="P228" s="73"/>
      <c r="Q228" s="74"/>
    </row>
    <row r="229" spans="1:17" x14ac:dyDescent="0.25">
      <c r="A229" s="71"/>
      <c r="B229" s="488"/>
      <c r="C229" s="77"/>
      <c r="D229" s="73"/>
      <c r="E229" s="73"/>
      <c r="F229" s="74"/>
      <c r="G229" s="75"/>
      <c r="H229" s="75"/>
      <c r="I229" s="76"/>
      <c r="J229" s="76"/>
      <c r="K229" s="74"/>
      <c r="L229" s="73"/>
      <c r="M229" s="73"/>
      <c r="N229" s="74"/>
      <c r="O229" s="73"/>
      <c r="P229" s="73"/>
      <c r="Q229" s="74"/>
    </row>
    <row r="230" spans="1:17" x14ac:dyDescent="0.25">
      <c r="A230" s="71"/>
      <c r="B230" s="488"/>
      <c r="C230" s="78"/>
      <c r="D230" s="73"/>
      <c r="E230" s="73"/>
      <c r="F230" s="74"/>
      <c r="G230" s="75"/>
      <c r="H230" s="75"/>
      <c r="I230" s="76"/>
      <c r="J230" s="76"/>
      <c r="K230" s="74"/>
      <c r="L230" s="73"/>
      <c r="M230" s="73"/>
      <c r="N230" s="74"/>
      <c r="O230" s="73"/>
      <c r="P230" s="73"/>
      <c r="Q230" s="74"/>
    </row>
    <row r="231" spans="1:17" x14ac:dyDescent="0.25">
      <c r="A231" s="71"/>
      <c r="B231" s="489"/>
      <c r="C231" s="77"/>
      <c r="D231" s="73"/>
      <c r="E231" s="73"/>
      <c r="F231" s="74"/>
      <c r="G231" s="75"/>
      <c r="H231" s="75"/>
      <c r="I231" s="76"/>
      <c r="J231" s="76"/>
      <c r="K231" s="74"/>
      <c r="L231" s="73"/>
      <c r="M231" s="73"/>
      <c r="N231" s="74"/>
      <c r="O231" s="73"/>
      <c r="P231" s="73"/>
      <c r="Q231" s="74"/>
    </row>
    <row r="232" spans="1:17" x14ac:dyDescent="0.25">
      <c r="A232" s="71"/>
      <c r="B232" s="489"/>
      <c r="C232" s="77"/>
      <c r="D232" s="73"/>
      <c r="E232" s="73"/>
      <c r="F232" s="74"/>
      <c r="G232" s="75"/>
      <c r="H232" s="75"/>
      <c r="I232" s="76"/>
      <c r="J232" s="76"/>
      <c r="K232" s="74"/>
      <c r="L232" s="73"/>
      <c r="M232" s="73"/>
      <c r="N232" s="74"/>
      <c r="O232" s="73"/>
      <c r="P232" s="73"/>
      <c r="Q232" s="74"/>
    </row>
    <row r="233" spans="1:17" x14ac:dyDescent="0.25">
      <c r="A233" s="71"/>
      <c r="B233" s="489"/>
      <c r="C233" s="77"/>
      <c r="D233" s="73"/>
      <c r="E233" s="73"/>
      <c r="F233" s="74"/>
      <c r="G233" s="75"/>
      <c r="H233" s="75"/>
      <c r="I233" s="76"/>
      <c r="J233" s="76"/>
      <c r="K233" s="74"/>
      <c r="L233" s="73"/>
      <c r="M233" s="73"/>
      <c r="N233" s="74"/>
      <c r="O233" s="73"/>
      <c r="P233" s="73"/>
      <c r="Q233" s="74"/>
    </row>
    <row r="234" spans="1:17" x14ac:dyDescent="0.25">
      <c r="A234" s="71"/>
      <c r="B234" s="489"/>
      <c r="C234" s="77"/>
      <c r="D234" s="73"/>
      <c r="E234" s="73"/>
      <c r="F234" s="74"/>
      <c r="G234" s="75"/>
      <c r="H234" s="75"/>
      <c r="I234" s="76"/>
      <c r="J234" s="76"/>
      <c r="K234" s="74"/>
      <c r="L234" s="73"/>
      <c r="M234" s="73"/>
      <c r="N234" s="74"/>
      <c r="O234" s="73"/>
      <c r="P234" s="73"/>
      <c r="Q234" s="74"/>
    </row>
    <row r="235" spans="1:17" x14ac:dyDescent="0.25">
      <c r="A235" s="71"/>
      <c r="B235" s="489"/>
      <c r="C235" s="77"/>
      <c r="D235" s="73"/>
      <c r="E235" s="73"/>
      <c r="F235" s="74"/>
      <c r="G235" s="75"/>
      <c r="H235" s="75"/>
      <c r="I235" s="76"/>
      <c r="J235" s="76"/>
      <c r="K235" s="74"/>
      <c r="L235" s="73"/>
      <c r="M235" s="73"/>
      <c r="N235" s="74"/>
      <c r="O235" s="73"/>
      <c r="P235" s="73"/>
      <c r="Q235" s="74"/>
    </row>
    <row r="236" spans="1:17" x14ac:dyDescent="0.25">
      <c r="A236" s="71"/>
      <c r="B236" s="489"/>
      <c r="C236" s="77"/>
      <c r="D236" s="73"/>
      <c r="E236" s="73"/>
      <c r="F236" s="74"/>
      <c r="G236" s="75"/>
      <c r="H236" s="75"/>
      <c r="I236" s="76"/>
      <c r="J236" s="76"/>
      <c r="K236" s="74"/>
      <c r="L236" s="73"/>
      <c r="M236" s="73"/>
      <c r="N236" s="74"/>
      <c r="O236" s="73"/>
      <c r="P236" s="73"/>
      <c r="Q236" s="74"/>
    </row>
    <row r="237" spans="1:17" x14ac:dyDescent="0.25">
      <c r="A237" s="71"/>
      <c r="B237" s="489"/>
      <c r="C237" s="77"/>
      <c r="D237" s="73"/>
      <c r="E237" s="73"/>
      <c r="F237" s="74"/>
      <c r="G237" s="75"/>
      <c r="H237" s="75"/>
      <c r="I237" s="76"/>
      <c r="J237" s="76"/>
      <c r="K237" s="74"/>
      <c r="L237" s="73"/>
      <c r="M237" s="73"/>
      <c r="N237" s="74"/>
      <c r="O237" s="73"/>
      <c r="P237" s="73"/>
      <c r="Q237" s="74"/>
    </row>
    <row r="238" spans="1:17" x14ac:dyDescent="0.25">
      <c r="A238" s="71"/>
      <c r="B238" s="489"/>
      <c r="C238" s="77"/>
      <c r="D238" s="73"/>
      <c r="E238" s="73"/>
      <c r="F238" s="74"/>
      <c r="G238" s="75"/>
      <c r="H238" s="75"/>
      <c r="I238" s="76"/>
      <c r="J238" s="76"/>
      <c r="K238" s="74"/>
      <c r="L238" s="73"/>
      <c r="M238" s="73"/>
      <c r="N238" s="74"/>
      <c r="O238" s="73"/>
      <c r="P238" s="73"/>
      <c r="Q238" s="74"/>
    </row>
    <row r="239" spans="1:17" x14ac:dyDescent="0.25">
      <c r="A239" s="71"/>
      <c r="B239" s="489"/>
      <c r="C239" s="77"/>
      <c r="D239" s="73"/>
      <c r="E239" s="73"/>
      <c r="F239" s="74"/>
      <c r="G239" s="75"/>
      <c r="H239" s="75"/>
      <c r="I239" s="76"/>
      <c r="J239" s="76"/>
      <c r="K239" s="74"/>
      <c r="L239" s="73"/>
      <c r="M239" s="73"/>
      <c r="N239" s="74"/>
      <c r="O239" s="73"/>
      <c r="P239" s="73"/>
      <c r="Q239" s="74"/>
    </row>
    <row r="240" spans="1:17" x14ac:dyDescent="0.25">
      <c r="A240" s="71"/>
      <c r="B240" s="489"/>
      <c r="C240" s="77"/>
      <c r="D240" s="73"/>
      <c r="E240" s="73"/>
      <c r="F240" s="74"/>
      <c r="G240" s="75"/>
      <c r="H240" s="75"/>
      <c r="I240" s="76"/>
      <c r="J240" s="76"/>
      <c r="K240" s="74"/>
      <c r="L240" s="73"/>
      <c r="M240" s="73"/>
      <c r="N240" s="74"/>
      <c r="O240" s="73"/>
      <c r="P240" s="73"/>
      <c r="Q240" s="74"/>
    </row>
    <row r="241" spans="1:17" x14ac:dyDescent="0.25">
      <c r="A241" s="71"/>
      <c r="B241" s="489"/>
      <c r="C241" s="77"/>
      <c r="D241" s="73"/>
      <c r="E241" s="73"/>
      <c r="F241" s="74"/>
      <c r="G241" s="75"/>
      <c r="H241" s="75"/>
      <c r="I241" s="76"/>
      <c r="J241" s="76"/>
      <c r="K241" s="74"/>
      <c r="L241" s="73"/>
      <c r="M241" s="73"/>
      <c r="N241" s="74"/>
      <c r="O241" s="73"/>
      <c r="P241" s="73"/>
      <c r="Q241" s="74"/>
    </row>
    <row r="242" spans="1:17" x14ac:dyDescent="0.25">
      <c r="A242" s="71"/>
      <c r="B242" s="489"/>
      <c r="C242" s="77"/>
      <c r="D242" s="73"/>
      <c r="E242" s="73"/>
      <c r="F242" s="74"/>
      <c r="G242" s="75"/>
      <c r="H242" s="75"/>
      <c r="I242" s="76"/>
      <c r="J242" s="76"/>
      <c r="K242" s="74"/>
      <c r="L242" s="73"/>
      <c r="M242" s="73"/>
      <c r="N242" s="74"/>
      <c r="O242" s="73"/>
      <c r="P242" s="73"/>
      <c r="Q242" s="74"/>
    </row>
    <row r="243" spans="1:17" x14ac:dyDescent="0.25">
      <c r="A243" s="71"/>
      <c r="B243" s="489"/>
      <c r="C243" s="77"/>
      <c r="D243" s="73"/>
      <c r="E243" s="73"/>
      <c r="F243" s="74"/>
      <c r="G243" s="75"/>
      <c r="H243" s="75"/>
      <c r="I243" s="76"/>
      <c r="J243" s="76"/>
      <c r="K243" s="74"/>
      <c r="L243" s="73"/>
      <c r="M243" s="73"/>
      <c r="N243" s="74"/>
      <c r="O243" s="73"/>
      <c r="P243" s="73"/>
      <c r="Q243" s="74"/>
    </row>
    <row r="244" spans="1:17" x14ac:dyDescent="0.25">
      <c r="A244" s="71"/>
      <c r="B244" s="489"/>
      <c r="C244" s="77"/>
      <c r="D244" s="73"/>
      <c r="E244" s="73"/>
      <c r="F244" s="74"/>
      <c r="G244" s="75"/>
      <c r="H244" s="75"/>
      <c r="I244" s="76"/>
      <c r="J244" s="76"/>
      <c r="K244" s="74"/>
      <c r="L244" s="73"/>
      <c r="M244" s="73"/>
      <c r="N244" s="74"/>
      <c r="O244" s="73"/>
      <c r="P244" s="73"/>
      <c r="Q244" s="74"/>
    </row>
    <row r="245" spans="1:17" x14ac:dyDescent="0.25">
      <c r="A245" s="71"/>
      <c r="B245" s="489"/>
      <c r="C245" s="79"/>
      <c r="D245" s="73"/>
      <c r="E245" s="73"/>
      <c r="F245" s="74"/>
      <c r="G245" s="75"/>
      <c r="H245" s="75"/>
      <c r="I245" s="76"/>
      <c r="J245" s="76"/>
      <c r="K245" s="74"/>
      <c r="L245" s="73"/>
      <c r="M245" s="73"/>
      <c r="N245" s="74"/>
      <c r="O245" s="73"/>
      <c r="P245" s="73"/>
      <c r="Q245" s="74"/>
    </row>
    <row r="246" spans="1:17" x14ac:dyDescent="0.25">
      <c r="A246" s="71"/>
      <c r="B246" s="489"/>
      <c r="C246" s="79"/>
      <c r="D246" s="73"/>
      <c r="E246" s="73"/>
      <c r="F246" s="74"/>
      <c r="G246" s="75"/>
      <c r="H246" s="75"/>
      <c r="I246" s="76"/>
      <c r="J246" s="76"/>
      <c r="K246" s="74"/>
      <c r="L246" s="73"/>
      <c r="M246" s="73"/>
      <c r="N246" s="74"/>
      <c r="O246" s="73"/>
      <c r="P246" s="73"/>
      <c r="Q246" s="74"/>
    </row>
    <row r="247" spans="1:17" x14ac:dyDescent="0.25">
      <c r="A247" s="71"/>
      <c r="B247" s="489"/>
      <c r="C247" s="79"/>
      <c r="D247" s="73"/>
      <c r="E247" s="73"/>
      <c r="F247" s="74"/>
      <c r="G247" s="75"/>
      <c r="H247" s="75"/>
      <c r="I247" s="76"/>
      <c r="J247" s="76"/>
      <c r="K247" s="74"/>
      <c r="L247" s="73"/>
      <c r="M247" s="73"/>
      <c r="N247" s="74"/>
      <c r="O247" s="73"/>
      <c r="P247" s="73"/>
      <c r="Q247" s="74"/>
    </row>
    <row r="248" spans="1:17" x14ac:dyDescent="0.25">
      <c r="A248" s="71"/>
      <c r="B248" s="489"/>
      <c r="C248" s="79"/>
      <c r="D248" s="73"/>
      <c r="E248" s="73"/>
      <c r="F248" s="74"/>
      <c r="G248" s="75"/>
      <c r="H248" s="75"/>
      <c r="I248" s="76"/>
      <c r="J248" s="76"/>
      <c r="K248" s="74"/>
      <c r="L248" s="73"/>
      <c r="M248" s="73"/>
      <c r="N248" s="74"/>
      <c r="O248" s="73"/>
      <c r="P248" s="73"/>
      <c r="Q248" s="74"/>
    </row>
    <row r="249" spans="1:17" x14ac:dyDescent="0.25">
      <c r="A249" s="71"/>
      <c r="B249" s="488"/>
      <c r="C249" s="77"/>
      <c r="D249" s="73"/>
      <c r="E249" s="73"/>
      <c r="F249" s="74"/>
      <c r="G249" s="75"/>
      <c r="H249" s="75"/>
      <c r="I249" s="76"/>
      <c r="J249" s="76"/>
      <c r="K249" s="74"/>
      <c r="L249" s="73"/>
      <c r="M249" s="73"/>
      <c r="N249" s="74"/>
      <c r="O249" s="73"/>
      <c r="P249" s="73"/>
      <c r="Q249" s="74"/>
    </row>
    <row r="250" spans="1:17" x14ac:dyDescent="0.25">
      <c r="A250" s="71"/>
      <c r="B250" s="488"/>
      <c r="C250" s="77"/>
      <c r="D250" s="73"/>
      <c r="E250" s="73"/>
      <c r="F250" s="74"/>
      <c r="G250" s="75"/>
      <c r="H250" s="75"/>
      <c r="I250" s="76"/>
      <c r="J250" s="76"/>
      <c r="K250" s="74"/>
      <c r="L250" s="73"/>
      <c r="M250" s="73"/>
      <c r="N250" s="74"/>
      <c r="O250" s="73"/>
      <c r="P250" s="73"/>
      <c r="Q250" s="74"/>
    </row>
    <row r="251" spans="1:17" x14ac:dyDescent="0.25">
      <c r="A251" s="71"/>
      <c r="B251" s="488"/>
      <c r="C251" s="77"/>
      <c r="D251" s="73"/>
      <c r="E251" s="73"/>
      <c r="F251" s="74"/>
      <c r="G251" s="75"/>
      <c r="H251" s="75"/>
      <c r="I251" s="76"/>
      <c r="J251" s="76"/>
      <c r="K251" s="74"/>
      <c r="L251" s="73"/>
      <c r="M251" s="73"/>
      <c r="N251" s="74"/>
      <c r="O251" s="73"/>
      <c r="P251" s="73"/>
      <c r="Q251" s="74"/>
    </row>
    <row r="252" spans="1:17" x14ac:dyDescent="0.25">
      <c r="A252" s="71"/>
      <c r="B252" s="488"/>
      <c r="C252" s="77"/>
      <c r="D252" s="73"/>
      <c r="E252" s="73"/>
      <c r="F252" s="74"/>
      <c r="G252" s="75"/>
      <c r="H252" s="75"/>
      <c r="I252" s="76"/>
      <c r="J252" s="76"/>
      <c r="K252" s="74"/>
      <c r="L252" s="73"/>
      <c r="M252" s="73"/>
      <c r="N252" s="74"/>
      <c r="O252" s="73"/>
      <c r="P252" s="73"/>
      <c r="Q252" s="74"/>
    </row>
    <row r="253" spans="1:17" x14ac:dyDescent="0.25">
      <c r="A253" s="71"/>
      <c r="B253" s="488"/>
      <c r="C253" s="77"/>
      <c r="D253" s="73"/>
      <c r="E253" s="73"/>
      <c r="F253" s="74"/>
      <c r="G253" s="75"/>
      <c r="H253" s="75"/>
      <c r="I253" s="76"/>
      <c r="J253" s="76"/>
      <c r="K253" s="74"/>
      <c r="L253" s="73"/>
      <c r="M253" s="73"/>
      <c r="N253" s="74"/>
      <c r="O253" s="73"/>
      <c r="P253" s="73"/>
      <c r="Q253" s="74"/>
    </row>
    <row r="254" spans="1:17" x14ac:dyDescent="0.25">
      <c r="A254" s="71"/>
      <c r="B254" s="488"/>
      <c r="C254" s="78"/>
      <c r="D254" s="80"/>
      <c r="E254" s="80"/>
      <c r="F254" s="81"/>
      <c r="G254" s="82"/>
      <c r="H254" s="82"/>
      <c r="I254" s="83"/>
      <c r="J254" s="83"/>
      <c r="K254" s="81"/>
      <c r="L254" s="84"/>
      <c r="M254" s="84"/>
      <c r="N254" s="81"/>
      <c r="O254" s="80"/>
      <c r="P254" s="80"/>
      <c r="Q254" s="81"/>
    </row>
    <row r="255" spans="1:17" x14ac:dyDescent="0.25">
      <c r="A255" s="71"/>
      <c r="B255" s="488"/>
      <c r="C255" s="78"/>
      <c r="D255" s="80"/>
      <c r="E255" s="80"/>
      <c r="F255" s="81"/>
      <c r="G255" s="82"/>
      <c r="H255" s="82"/>
      <c r="I255" s="83"/>
      <c r="J255" s="83"/>
      <c r="K255" s="81"/>
      <c r="L255" s="84"/>
      <c r="M255" s="84"/>
      <c r="N255" s="81"/>
      <c r="O255" s="80"/>
      <c r="P255" s="80"/>
      <c r="Q255" s="81"/>
    </row>
    <row r="256" spans="1:17" x14ac:dyDescent="0.25">
      <c r="A256" s="71"/>
      <c r="B256" s="488"/>
      <c r="C256" s="78"/>
      <c r="D256" s="80"/>
      <c r="E256" s="80"/>
      <c r="F256" s="81"/>
      <c r="G256" s="82"/>
      <c r="H256" s="82"/>
      <c r="I256" s="83"/>
      <c r="J256" s="83"/>
      <c r="K256" s="81"/>
      <c r="L256" s="84"/>
      <c r="M256" s="84"/>
      <c r="N256" s="81"/>
      <c r="O256" s="80"/>
      <c r="P256" s="80"/>
      <c r="Q256" s="81"/>
    </row>
    <row r="257" spans="1:17" x14ac:dyDescent="0.25">
      <c r="A257" s="71"/>
      <c r="B257" s="488"/>
      <c r="C257" s="78"/>
      <c r="D257" s="80"/>
      <c r="E257" s="80"/>
      <c r="F257" s="81"/>
      <c r="G257" s="82"/>
      <c r="H257" s="82"/>
      <c r="I257" s="83"/>
      <c r="J257" s="83"/>
      <c r="K257" s="81"/>
      <c r="L257" s="84"/>
      <c r="M257" s="84"/>
      <c r="N257" s="81"/>
      <c r="O257" s="80"/>
      <c r="P257" s="80"/>
      <c r="Q257" s="81"/>
    </row>
    <row r="258" spans="1:17" x14ac:dyDescent="0.25">
      <c r="A258" s="71"/>
      <c r="B258" s="488"/>
      <c r="C258" s="78"/>
      <c r="D258" s="80"/>
      <c r="E258" s="80"/>
      <c r="F258" s="81"/>
      <c r="G258" s="82"/>
      <c r="H258" s="82"/>
      <c r="I258" s="83"/>
      <c r="J258" s="83"/>
      <c r="K258" s="81"/>
      <c r="L258" s="84"/>
      <c r="M258" s="84"/>
      <c r="N258" s="81"/>
      <c r="O258" s="80"/>
      <c r="P258" s="80"/>
      <c r="Q258" s="81"/>
    </row>
    <row r="259" spans="1:17" x14ac:dyDescent="0.25">
      <c r="A259" s="71"/>
      <c r="B259" s="488"/>
      <c r="C259" s="78"/>
      <c r="D259" s="80"/>
      <c r="E259" s="80"/>
      <c r="F259" s="81"/>
      <c r="G259" s="82"/>
      <c r="H259" s="82"/>
      <c r="I259" s="83"/>
      <c r="J259" s="83"/>
      <c r="K259" s="81"/>
      <c r="L259" s="84"/>
      <c r="M259" s="84"/>
      <c r="N259" s="81"/>
      <c r="O259" s="80"/>
      <c r="P259" s="80"/>
      <c r="Q259" s="81"/>
    </row>
    <row r="260" spans="1:17" x14ac:dyDescent="0.25">
      <c r="A260" s="71"/>
      <c r="B260" s="488"/>
      <c r="C260" s="78"/>
      <c r="D260" s="80"/>
      <c r="E260" s="80"/>
      <c r="F260" s="81"/>
      <c r="G260" s="82"/>
      <c r="H260" s="82"/>
      <c r="I260" s="83"/>
      <c r="J260" s="83"/>
      <c r="K260" s="81"/>
      <c r="L260" s="84"/>
      <c r="M260" s="84"/>
      <c r="N260" s="81"/>
      <c r="O260" s="80"/>
      <c r="P260" s="80"/>
      <c r="Q260" s="81"/>
    </row>
    <row r="261" spans="1:17" x14ac:dyDescent="0.25">
      <c r="A261" s="71"/>
      <c r="B261" s="488"/>
      <c r="C261" s="78"/>
      <c r="D261" s="80"/>
      <c r="E261" s="80"/>
      <c r="F261" s="81"/>
      <c r="G261" s="82"/>
      <c r="H261" s="82"/>
      <c r="I261" s="83"/>
      <c r="J261" s="83"/>
      <c r="K261" s="81"/>
      <c r="L261" s="84"/>
      <c r="M261" s="84"/>
      <c r="N261" s="81"/>
      <c r="O261" s="80"/>
      <c r="P261" s="80"/>
      <c r="Q261" s="81"/>
    </row>
    <row r="262" spans="1:17" x14ac:dyDescent="0.25">
      <c r="A262" s="71"/>
      <c r="B262" s="488"/>
      <c r="C262" s="78"/>
      <c r="D262" s="80"/>
      <c r="E262" s="80"/>
      <c r="F262" s="81"/>
      <c r="G262" s="82"/>
      <c r="H262" s="82"/>
      <c r="I262" s="83"/>
      <c r="J262" s="83"/>
      <c r="K262" s="81"/>
      <c r="L262" s="84"/>
      <c r="M262" s="84"/>
      <c r="N262" s="81"/>
      <c r="O262" s="80"/>
      <c r="P262" s="80"/>
      <c r="Q262" s="81"/>
    </row>
    <row r="263" spans="1:17" x14ac:dyDescent="0.25">
      <c r="A263" s="71"/>
      <c r="B263" s="488"/>
      <c r="C263" s="78"/>
      <c r="D263" s="80"/>
      <c r="E263" s="80"/>
      <c r="F263" s="81"/>
      <c r="G263" s="82"/>
      <c r="H263" s="82"/>
      <c r="I263" s="83"/>
      <c r="J263" s="83"/>
      <c r="K263" s="81"/>
      <c r="L263" s="84"/>
      <c r="M263" s="84"/>
      <c r="N263" s="81"/>
      <c r="O263" s="80"/>
      <c r="P263" s="80"/>
      <c r="Q263" s="81"/>
    </row>
    <row r="264" spans="1:17" x14ac:dyDescent="0.25">
      <c r="A264" s="71"/>
      <c r="B264" s="488"/>
      <c r="C264" s="78"/>
      <c r="D264" s="80"/>
      <c r="E264" s="80"/>
      <c r="F264" s="81"/>
      <c r="G264" s="82"/>
      <c r="H264" s="82"/>
      <c r="I264" s="83"/>
      <c r="J264" s="83"/>
      <c r="K264" s="81"/>
      <c r="L264" s="84"/>
      <c r="M264" s="84"/>
      <c r="N264" s="81"/>
      <c r="O264" s="80"/>
      <c r="P264" s="80"/>
      <c r="Q264" s="81"/>
    </row>
    <row r="265" spans="1:17" x14ac:dyDescent="0.25">
      <c r="A265" s="71"/>
      <c r="B265" s="488"/>
      <c r="C265" s="78"/>
      <c r="D265" s="80"/>
      <c r="E265" s="80"/>
      <c r="F265" s="81"/>
      <c r="G265" s="82"/>
      <c r="H265" s="82"/>
      <c r="I265" s="83"/>
      <c r="J265" s="83"/>
      <c r="K265" s="81"/>
      <c r="L265" s="84"/>
      <c r="M265" s="84"/>
      <c r="N265" s="81"/>
      <c r="O265" s="80"/>
      <c r="P265" s="80"/>
      <c r="Q265" s="81"/>
    </row>
    <row r="266" spans="1:17" x14ac:dyDescent="0.25">
      <c r="A266" s="71"/>
      <c r="B266" s="488"/>
      <c r="C266" s="78"/>
      <c r="D266" s="80"/>
      <c r="E266" s="80"/>
      <c r="F266" s="81"/>
      <c r="G266" s="82"/>
      <c r="H266" s="82"/>
      <c r="I266" s="83"/>
      <c r="J266" s="83"/>
      <c r="K266" s="81"/>
      <c r="L266" s="84"/>
      <c r="M266" s="84"/>
      <c r="N266" s="81"/>
      <c r="O266" s="80"/>
      <c r="P266" s="80"/>
      <c r="Q266" s="81"/>
    </row>
    <row r="267" spans="1:17" x14ac:dyDescent="0.25">
      <c r="A267" s="71"/>
      <c r="B267" s="488"/>
      <c r="C267" s="78"/>
      <c r="D267" s="80"/>
      <c r="E267" s="80"/>
      <c r="F267" s="81"/>
      <c r="G267" s="82"/>
      <c r="H267" s="82"/>
      <c r="I267" s="83"/>
      <c r="J267" s="83"/>
      <c r="K267" s="81"/>
      <c r="L267" s="84"/>
      <c r="M267" s="84"/>
      <c r="N267" s="81"/>
      <c r="O267" s="80"/>
      <c r="P267" s="80"/>
      <c r="Q267" s="81"/>
    </row>
    <row r="268" spans="1:17" x14ac:dyDescent="0.25">
      <c r="A268" s="71"/>
      <c r="B268" s="488"/>
      <c r="C268" s="78"/>
      <c r="D268" s="80"/>
      <c r="E268" s="80"/>
      <c r="F268" s="81"/>
      <c r="G268" s="82"/>
      <c r="H268" s="82"/>
      <c r="I268" s="83"/>
      <c r="J268" s="83"/>
      <c r="K268" s="81"/>
      <c r="L268" s="84"/>
      <c r="M268" s="84"/>
      <c r="N268" s="81"/>
      <c r="O268" s="80"/>
      <c r="P268" s="80"/>
      <c r="Q268" s="81"/>
    </row>
    <row r="269" spans="1:17" x14ac:dyDescent="0.25">
      <c r="A269" s="71"/>
      <c r="B269" s="488"/>
      <c r="C269" s="78"/>
      <c r="D269" s="80"/>
      <c r="E269" s="80"/>
      <c r="F269" s="81"/>
      <c r="G269" s="82"/>
      <c r="H269" s="82"/>
      <c r="I269" s="83"/>
      <c r="J269" s="83"/>
      <c r="K269" s="81"/>
      <c r="L269" s="84"/>
      <c r="M269" s="84"/>
      <c r="N269" s="81"/>
      <c r="O269" s="80"/>
      <c r="P269" s="80"/>
      <c r="Q269" s="81"/>
    </row>
    <row r="270" spans="1:17" x14ac:dyDescent="0.25">
      <c r="A270" s="71"/>
      <c r="B270" s="488"/>
      <c r="C270" s="78"/>
      <c r="D270" s="80"/>
      <c r="E270" s="80"/>
      <c r="F270" s="81"/>
      <c r="G270" s="82"/>
      <c r="H270" s="82"/>
      <c r="I270" s="83"/>
      <c r="J270" s="83"/>
      <c r="K270" s="81"/>
      <c r="L270" s="84"/>
      <c r="M270" s="84"/>
      <c r="N270" s="81"/>
      <c r="O270" s="80"/>
      <c r="P270" s="80"/>
      <c r="Q270" s="81"/>
    </row>
    <row r="271" spans="1:17" x14ac:dyDescent="0.25">
      <c r="A271" s="71"/>
      <c r="B271" s="488"/>
      <c r="C271" s="78"/>
      <c r="D271" s="80"/>
      <c r="E271" s="80"/>
      <c r="F271" s="81"/>
      <c r="G271" s="82"/>
      <c r="H271" s="82"/>
      <c r="I271" s="83"/>
      <c r="J271" s="83"/>
      <c r="K271" s="81"/>
      <c r="L271" s="84"/>
      <c r="M271" s="84"/>
      <c r="N271" s="81"/>
      <c r="O271" s="80"/>
      <c r="P271" s="80"/>
      <c r="Q271" s="81"/>
    </row>
    <row r="272" spans="1:17" x14ac:dyDescent="0.25">
      <c r="A272" s="71"/>
      <c r="B272" s="488"/>
      <c r="C272" s="78"/>
      <c r="D272" s="80"/>
      <c r="E272" s="80"/>
      <c r="F272" s="81"/>
      <c r="G272" s="82"/>
      <c r="H272" s="82"/>
      <c r="I272" s="83"/>
      <c r="J272" s="83"/>
      <c r="K272" s="81"/>
      <c r="L272" s="84"/>
      <c r="M272" s="84"/>
      <c r="N272" s="81"/>
      <c r="O272" s="80"/>
      <c r="P272" s="80"/>
      <c r="Q272" s="81"/>
    </row>
    <row r="273" spans="1:17" x14ac:dyDescent="0.25">
      <c r="A273" s="71"/>
      <c r="B273" s="488"/>
      <c r="C273" s="78"/>
      <c r="D273" s="80"/>
      <c r="E273" s="80"/>
      <c r="F273" s="81"/>
      <c r="G273" s="82"/>
      <c r="H273" s="82"/>
      <c r="I273" s="83"/>
      <c r="J273" s="83"/>
      <c r="K273" s="81"/>
      <c r="L273" s="84"/>
      <c r="M273" s="84"/>
      <c r="N273" s="81"/>
      <c r="O273" s="80"/>
      <c r="P273" s="80"/>
      <c r="Q273" s="81"/>
    </row>
    <row r="274" spans="1:17" x14ac:dyDescent="0.25">
      <c r="A274" s="71"/>
      <c r="B274" s="488"/>
      <c r="C274" s="78"/>
      <c r="D274" s="80"/>
      <c r="E274" s="80"/>
      <c r="F274" s="81"/>
      <c r="G274" s="82"/>
      <c r="H274" s="82"/>
      <c r="I274" s="83"/>
      <c r="J274" s="83"/>
      <c r="K274" s="81"/>
      <c r="L274" s="84"/>
      <c r="M274" s="84"/>
      <c r="N274" s="81"/>
      <c r="O274" s="80"/>
      <c r="P274" s="80"/>
      <c r="Q274" s="81"/>
    </row>
    <row r="275" spans="1:17" x14ac:dyDescent="0.25">
      <c r="A275" s="71"/>
      <c r="B275" s="488"/>
      <c r="C275" s="78"/>
      <c r="D275" s="80"/>
      <c r="E275" s="80"/>
      <c r="F275" s="81"/>
      <c r="G275" s="82"/>
      <c r="H275" s="82"/>
      <c r="I275" s="83"/>
      <c r="J275" s="83"/>
      <c r="K275" s="81"/>
      <c r="L275" s="84"/>
      <c r="M275" s="84"/>
      <c r="N275" s="81"/>
      <c r="O275" s="80"/>
      <c r="P275" s="80"/>
      <c r="Q275" s="81"/>
    </row>
    <row r="276" spans="1:17" x14ac:dyDescent="0.25">
      <c r="A276" s="71"/>
      <c r="B276" s="488"/>
      <c r="C276" s="78"/>
      <c r="D276" s="80"/>
      <c r="E276" s="80"/>
      <c r="F276" s="81"/>
      <c r="G276" s="82"/>
      <c r="H276" s="82"/>
      <c r="I276" s="83"/>
      <c r="J276" s="83"/>
      <c r="K276" s="81"/>
      <c r="L276" s="84"/>
      <c r="M276" s="84"/>
      <c r="N276" s="81"/>
      <c r="O276" s="80"/>
      <c r="P276" s="80"/>
      <c r="Q276" s="81"/>
    </row>
    <row r="277" spans="1:17" x14ac:dyDescent="0.25">
      <c r="A277" s="71"/>
      <c r="B277" s="488"/>
      <c r="C277" s="78"/>
      <c r="D277" s="80"/>
      <c r="E277" s="80"/>
      <c r="F277" s="81"/>
      <c r="G277" s="82"/>
      <c r="H277" s="82"/>
      <c r="I277" s="83"/>
      <c r="J277" s="83"/>
      <c r="K277" s="81"/>
      <c r="L277" s="84"/>
      <c r="M277" s="84"/>
      <c r="N277" s="81"/>
      <c r="O277" s="80"/>
      <c r="P277" s="80"/>
      <c r="Q277" s="81"/>
    </row>
    <row r="278" spans="1:17" x14ac:dyDescent="0.25">
      <c r="A278" s="71"/>
      <c r="B278" s="488"/>
      <c r="C278" s="78"/>
      <c r="D278" s="80"/>
      <c r="E278" s="80"/>
      <c r="F278" s="81"/>
      <c r="G278" s="82"/>
      <c r="H278" s="82"/>
      <c r="I278" s="83"/>
      <c r="J278" s="83"/>
      <c r="K278" s="81"/>
      <c r="L278" s="84"/>
      <c r="M278" s="84"/>
      <c r="N278" s="81"/>
      <c r="O278" s="80"/>
      <c r="P278" s="80"/>
      <c r="Q278" s="81"/>
    </row>
    <row r="279" spans="1:17" x14ac:dyDescent="0.25">
      <c r="A279" s="71"/>
      <c r="B279" s="488"/>
      <c r="C279" s="78"/>
      <c r="D279" s="80"/>
      <c r="E279" s="80"/>
      <c r="F279" s="81"/>
      <c r="G279" s="82"/>
      <c r="H279" s="82"/>
      <c r="I279" s="83"/>
      <c r="J279" s="83"/>
      <c r="K279" s="81"/>
      <c r="L279" s="84"/>
      <c r="M279" s="84"/>
      <c r="N279" s="81"/>
      <c r="O279" s="80"/>
      <c r="P279" s="80"/>
      <c r="Q279" s="81"/>
    </row>
    <row r="280" spans="1:17" x14ac:dyDescent="0.25">
      <c r="A280" s="71"/>
      <c r="B280" s="488"/>
      <c r="C280" s="78"/>
      <c r="D280" s="80"/>
      <c r="E280" s="80"/>
      <c r="F280" s="81"/>
      <c r="G280" s="82"/>
      <c r="H280" s="82"/>
      <c r="I280" s="83"/>
      <c r="J280" s="83"/>
      <c r="K280" s="81"/>
      <c r="L280" s="84"/>
      <c r="M280" s="84"/>
      <c r="N280" s="81"/>
      <c r="O280" s="80"/>
      <c r="P280" s="80"/>
      <c r="Q280" s="81"/>
    </row>
    <row r="281" spans="1:17" x14ac:dyDescent="0.25">
      <c r="A281" s="71"/>
      <c r="B281" s="488"/>
      <c r="C281" s="78"/>
      <c r="D281" s="80"/>
      <c r="E281" s="80"/>
      <c r="F281" s="81"/>
      <c r="G281" s="82"/>
      <c r="H281" s="82"/>
      <c r="I281" s="83"/>
      <c r="J281" s="83"/>
      <c r="K281" s="81"/>
      <c r="L281" s="84"/>
      <c r="M281" s="84"/>
      <c r="N281" s="81"/>
      <c r="O281" s="80"/>
      <c r="P281" s="80"/>
      <c r="Q281" s="81"/>
    </row>
    <row r="282" spans="1:17" x14ac:dyDescent="0.25">
      <c r="A282" s="71"/>
      <c r="B282" s="488"/>
      <c r="C282" s="78"/>
      <c r="D282" s="80"/>
      <c r="E282" s="80"/>
      <c r="F282" s="81"/>
      <c r="G282" s="82"/>
      <c r="H282" s="82"/>
      <c r="I282" s="83"/>
      <c r="J282" s="83"/>
      <c r="K282" s="81"/>
      <c r="L282" s="84"/>
      <c r="M282" s="84"/>
      <c r="N282" s="81"/>
      <c r="O282" s="80"/>
      <c r="P282" s="80"/>
      <c r="Q282" s="81"/>
    </row>
    <row r="283" spans="1:17" x14ac:dyDescent="0.25">
      <c r="A283" s="71"/>
      <c r="B283" s="488"/>
      <c r="C283" s="78"/>
      <c r="D283" s="80"/>
      <c r="E283" s="80"/>
      <c r="F283" s="81"/>
      <c r="G283" s="82"/>
      <c r="H283" s="82"/>
      <c r="I283" s="83"/>
      <c r="J283" s="83"/>
      <c r="K283" s="81"/>
      <c r="L283" s="84"/>
      <c r="M283" s="84"/>
      <c r="N283" s="81"/>
      <c r="O283" s="80"/>
      <c r="P283" s="80"/>
      <c r="Q283" s="81"/>
    </row>
    <row r="284" spans="1:17" x14ac:dyDescent="0.25">
      <c r="A284" s="71"/>
      <c r="B284" s="488"/>
      <c r="C284" s="78"/>
      <c r="D284" s="80"/>
      <c r="E284" s="80"/>
      <c r="F284" s="81"/>
      <c r="G284" s="82"/>
      <c r="H284" s="82"/>
      <c r="I284" s="83"/>
      <c r="J284" s="83"/>
      <c r="K284" s="81"/>
      <c r="L284" s="84"/>
      <c r="M284" s="84"/>
      <c r="N284" s="81"/>
      <c r="O284" s="80"/>
      <c r="P284" s="80"/>
      <c r="Q284" s="81"/>
    </row>
    <row r="285" spans="1:17" x14ac:dyDescent="0.25">
      <c r="A285" s="71"/>
      <c r="B285" s="488"/>
      <c r="C285" s="78"/>
      <c r="D285" s="80"/>
      <c r="E285" s="80"/>
      <c r="F285" s="81"/>
      <c r="G285" s="82"/>
      <c r="H285" s="82"/>
      <c r="I285" s="83"/>
      <c r="J285" s="83"/>
      <c r="K285" s="81"/>
      <c r="L285" s="84"/>
      <c r="M285" s="84"/>
      <c r="N285" s="81"/>
      <c r="O285" s="80"/>
      <c r="P285" s="80"/>
      <c r="Q285" s="81"/>
    </row>
    <row r="286" spans="1:17" x14ac:dyDescent="0.25">
      <c r="A286" s="71"/>
      <c r="B286" s="488"/>
      <c r="C286" s="78"/>
      <c r="D286" s="80"/>
      <c r="E286" s="80"/>
      <c r="F286" s="81"/>
      <c r="G286" s="82"/>
      <c r="H286" s="82"/>
      <c r="I286" s="83"/>
      <c r="J286" s="83"/>
      <c r="K286" s="81"/>
      <c r="L286" s="84"/>
      <c r="M286" s="84"/>
      <c r="N286" s="81"/>
      <c r="O286" s="80"/>
      <c r="P286" s="80"/>
      <c r="Q286" s="81"/>
    </row>
    <row r="287" spans="1:17" x14ac:dyDescent="0.25">
      <c r="A287" s="71"/>
      <c r="B287" s="488"/>
      <c r="C287" s="78"/>
      <c r="D287" s="80"/>
      <c r="E287" s="80"/>
      <c r="F287" s="81"/>
      <c r="G287" s="82"/>
      <c r="H287" s="82"/>
      <c r="I287" s="83"/>
      <c r="J287" s="83"/>
      <c r="K287" s="81"/>
      <c r="L287" s="84"/>
      <c r="M287" s="84"/>
      <c r="N287" s="81"/>
      <c r="O287" s="80"/>
      <c r="P287" s="80"/>
      <c r="Q287" s="81"/>
    </row>
    <row r="288" spans="1:17" x14ac:dyDescent="0.25">
      <c r="A288" s="71"/>
      <c r="B288" s="488"/>
      <c r="C288" s="78"/>
      <c r="D288" s="80"/>
      <c r="E288" s="80"/>
      <c r="F288" s="81"/>
      <c r="G288" s="82"/>
      <c r="H288" s="82"/>
      <c r="I288" s="83"/>
      <c r="J288" s="83"/>
      <c r="K288" s="81"/>
      <c r="L288" s="84"/>
      <c r="M288" s="84"/>
      <c r="N288" s="81"/>
      <c r="O288" s="80"/>
      <c r="P288" s="80"/>
      <c r="Q288" s="81"/>
    </row>
    <row r="289" spans="1:17" x14ac:dyDescent="0.25">
      <c r="A289" s="71"/>
      <c r="B289" s="488"/>
      <c r="C289" s="78"/>
      <c r="D289" s="80"/>
      <c r="E289" s="80"/>
      <c r="F289" s="81"/>
      <c r="G289" s="82"/>
      <c r="H289" s="82"/>
      <c r="I289" s="83"/>
      <c r="J289" s="83"/>
      <c r="K289" s="81"/>
      <c r="L289" s="84"/>
      <c r="M289" s="84"/>
      <c r="N289" s="81"/>
      <c r="O289" s="80"/>
      <c r="P289" s="80"/>
      <c r="Q289" s="81"/>
    </row>
    <row r="290" spans="1:17" x14ac:dyDescent="0.25">
      <c r="A290" s="71"/>
      <c r="B290" s="488"/>
      <c r="C290" s="78"/>
      <c r="D290" s="80"/>
      <c r="E290" s="80"/>
      <c r="F290" s="81"/>
      <c r="G290" s="82"/>
      <c r="H290" s="82"/>
      <c r="I290" s="83"/>
      <c r="J290" s="83"/>
      <c r="K290" s="81"/>
      <c r="L290" s="84"/>
      <c r="M290" s="84"/>
      <c r="N290" s="81"/>
      <c r="O290" s="80"/>
      <c r="P290" s="80"/>
      <c r="Q290" s="81"/>
    </row>
    <row r="291" spans="1:17" x14ac:dyDescent="0.25">
      <c r="A291" s="71"/>
      <c r="B291" s="488"/>
      <c r="C291" s="78"/>
      <c r="D291" s="80"/>
      <c r="E291" s="80"/>
      <c r="F291" s="81"/>
      <c r="G291" s="82"/>
      <c r="H291" s="82"/>
      <c r="I291" s="83"/>
      <c r="J291" s="83"/>
      <c r="K291" s="81"/>
      <c r="L291" s="84"/>
      <c r="M291" s="84"/>
      <c r="N291" s="81"/>
      <c r="O291" s="80"/>
      <c r="P291" s="80"/>
      <c r="Q291" s="81"/>
    </row>
    <row r="292" spans="1:17" x14ac:dyDescent="0.25">
      <c r="A292" s="71"/>
      <c r="B292" s="488"/>
      <c r="C292" s="78"/>
      <c r="D292" s="80"/>
      <c r="E292" s="80"/>
      <c r="F292" s="81"/>
      <c r="G292" s="82"/>
      <c r="H292" s="82"/>
      <c r="I292" s="83"/>
      <c r="J292" s="83"/>
      <c r="K292" s="81"/>
      <c r="L292" s="84"/>
      <c r="M292" s="84"/>
      <c r="N292" s="81"/>
      <c r="O292" s="80"/>
      <c r="P292" s="80"/>
      <c r="Q292" s="81"/>
    </row>
    <row r="293" spans="1:17" x14ac:dyDescent="0.25">
      <c r="A293" s="71"/>
      <c r="B293" s="488"/>
      <c r="C293" s="78"/>
      <c r="D293" s="80"/>
      <c r="E293" s="80"/>
      <c r="F293" s="81"/>
      <c r="G293" s="82"/>
      <c r="H293" s="82"/>
      <c r="I293" s="83"/>
      <c r="J293" s="83"/>
      <c r="K293" s="81"/>
      <c r="L293" s="84"/>
      <c r="M293" s="84"/>
      <c r="N293" s="81"/>
      <c r="O293" s="80"/>
      <c r="P293" s="80"/>
      <c r="Q293" s="81"/>
    </row>
    <row r="294" spans="1:17" x14ac:dyDescent="0.25">
      <c r="A294" s="71"/>
      <c r="B294" s="488"/>
      <c r="C294" s="78"/>
      <c r="D294" s="80"/>
      <c r="E294" s="80"/>
      <c r="F294" s="81"/>
      <c r="G294" s="82"/>
      <c r="H294" s="82"/>
      <c r="I294" s="83"/>
      <c r="J294" s="83"/>
      <c r="K294" s="81"/>
      <c r="L294" s="84"/>
      <c r="M294" s="84"/>
      <c r="N294" s="81"/>
      <c r="O294" s="80"/>
      <c r="P294" s="80"/>
      <c r="Q294" s="81"/>
    </row>
    <row r="295" spans="1:17" x14ac:dyDescent="0.25">
      <c r="A295" s="71"/>
      <c r="B295" s="488"/>
      <c r="C295" s="78"/>
      <c r="D295" s="80"/>
      <c r="E295" s="80"/>
      <c r="F295" s="81"/>
      <c r="G295" s="82"/>
      <c r="H295" s="82"/>
      <c r="I295" s="83"/>
      <c r="J295" s="83"/>
      <c r="K295" s="81"/>
      <c r="L295" s="84"/>
      <c r="M295" s="84"/>
      <c r="N295" s="81"/>
      <c r="O295" s="80"/>
      <c r="P295" s="80"/>
      <c r="Q295" s="81"/>
    </row>
    <row r="296" spans="1:17" x14ac:dyDescent="0.25">
      <c r="A296" s="71"/>
      <c r="B296" s="488"/>
      <c r="C296" s="78"/>
      <c r="D296" s="80"/>
      <c r="E296" s="80"/>
      <c r="F296" s="81"/>
      <c r="G296" s="82"/>
      <c r="H296" s="82"/>
      <c r="I296" s="83"/>
      <c r="J296" s="83"/>
      <c r="K296" s="81"/>
      <c r="L296" s="84"/>
      <c r="M296" s="84"/>
      <c r="N296" s="81"/>
      <c r="O296" s="80"/>
      <c r="P296" s="80"/>
      <c r="Q296" s="81"/>
    </row>
    <row r="297" spans="1:17" x14ac:dyDescent="0.25">
      <c r="A297" s="71"/>
      <c r="B297" s="488"/>
      <c r="C297" s="78"/>
      <c r="D297" s="80"/>
      <c r="E297" s="80"/>
      <c r="F297" s="81"/>
      <c r="G297" s="82"/>
      <c r="H297" s="82"/>
      <c r="I297" s="83"/>
      <c r="J297" s="83"/>
      <c r="K297" s="81"/>
      <c r="L297" s="84"/>
      <c r="M297" s="84"/>
      <c r="N297" s="81"/>
      <c r="O297" s="80"/>
      <c r="P297" s="80"/>
      <c r="Q297" s="81"/>
    </row>
    <row r="298" spans="1:17" x14ac:dyDescent="0.25">
      <c r="A298" s="71"/>
      <c r="B298" s="488"/>
      <c r="C298" s="78"/>
      <c r="D298" s="80"/>
      <c r="E298" s="80"/>
      <c r="F298" s="81"/>
      <c r="G298" s="82"/>
      <c r="H298" s="82"/>
      <c r="I298" s="83"/>
      <c r="J298" s="83"/>
      <c r="K298" s="81"/>
      <c r="L298" s="84"/>
      <c r="M298" s="84"/>
      <c r="N298" s="81"/>
      <c r="O298" s="80"/>
      <c r="P298" s="80"/>
      <c r="Q298" s="81"/>
    </row>
    <row r="299" spans="1:17" x14ac:dyDescent="0.25">
      <c r="A299" s="71"/>
      <c r="B299" s="488"/>
      <c r="C299" s="78"/>
      <c r="D299" s="80"/>
      <c r="E299" s="80"/>
      <c r="F299" s="81"/>
      <c r="G299" s="82"/>
      <c r="H299" s="82"/>
      <c r="I299" s="83"/>
      <c r="J299" s="83"/>
      <c r="K299" s="81"/>
      <c r="L299" s="84"/>
      <c r="M299" s="84"/>
      <c r="N299" s="81"/>
      <c r="O299" s="80"/>
      <c r="P299" s="80"/>
      <c r="Q299" s="81"/>
    </row>
    <row r="300" spans="1:17" x14ac:dyDescent="0.25">
      <c r="A300" s="71"/>
      <c r="B300" s="488"/>
      <c r="C300" s="78"/>
      <c r="D300" s="80"/>
      <c r="E300" s="80"/>
      <c r="F300" s="81"/>
      <c r="G300" s="82"/>
      <c r="H300" s="82"/>
      <c r="I300" s="83"/>
      <c r="J300" s="83"/>
      <c r="K300" s="81"/>
      <c r="L300" s="84"/>
      <c r="M300" s="84"/>
      <c r="N300" s="81"/>
      <c r="O300" s="80"/>
      <c r="P300" s="80"/>
      <c r="Q300" s="81"/>
    </row>
    <row r="301" spans="1:17" x14ac:dyDescent="0.25">
      <c r="A301" s="71"/>
      <c r="B301" s="488"/>
      <c r="C301" s="78"/>
      <c r="D301" s="80"/>
      <c r="E301" s="80"/>
      <c r="F301" s="81"/>
      <c r="G301" s="82"/>
      <c r="H301" s="82"/>
      <c r="I301" s="83"/>
      <c r="J301" s="83"/>
      <c r="K301" s="81"/>
      <c r="L301" s="84"/>
      <c r="M301" s="84"/>
      <c r="N301" s="81"/>
      <c r="O301" s="80"/>
      <c r="P301" s="80"/>
      <c r="Q301" s="81"/>
    </row>
    <row r="302" spans="1:17" x14ac:dyDescent="0.25">
      <c r="A302" s="71"/>
      <c r="B302" s="488"/>
      <c r="C302" s="78"/>
      <c r="D302" s="80"/>
      <c r="E302" s="80"/>
      <c r="F302" s="81"/>
      <c r="G302" s="82"/>
      <c r="H302" s="82"/>
      <c r="I302" s="83"/>
      <c r="J302" s="83"/>
      <c r="K302" s="81"/>
      <c r="L302" s="84"/>
      <c r="M302" s="84"/>
      <c r="N302" s="81"/>
      <c r="O302" s="80"/>
      <c r="P302" s="80"/>
      <c r="Q302" s="81"/>
    </row>
    <row r="303" spans="1:17" x14ac:dyDescent="0.25">
      <c r="A303" s="71"/>
      <c r="B303" s="488"/>
      <c r="C303" s="78"/>
      <c r="D303" s="80"/>
      <c r="E303" s="80"/>
      <c r="F303" s="81"/>
      <c r="G303" s="82"/>
      <c r="H303" s="82"/>
      <c r="I303" s="83"/>
      <c r="J303" s="83"/>
      <c r="K303" s="81"/>
      <c r="L303" s="84"/>
      <c r="M303" s="84"/>
      <c r="N303" s="81"/>
      <c r="O303" s="80"/>
      <c r="P303" s="80"/>
      <c r="Q303" s="81"/>
    </row>
    <row r="304" spans="1:17" x14ac:dyDescent="0.25">
      <c r="A304" s="71"/>
      <c r="B304" s="488"/>
      <c r="C304" s="78"/>
      <c r="D304" s="80"/>
      <c r="E304" s="80"/>
      <c r="F304" s="81"/>
      <c r="G304" s="82"/>
      <c r="H304" s="82"/>
      <c r="I304" s="83"/>
      <c r="J304" s="83"/>
      <c r="K304" s="81"/>
      <c r="L304" s="84"/>
      <c r="M304" s="84"/>
      <c r="N304" s="81"/>
      <c r="O304" s="80"/>
      <c r="P304" s="80"/>
      <c r="Q304" s="81"/>
    </row>
    <row r="305" spans="1:17" x14ac:dyDescent="0.25">
      <c r="A305" s="71"/>
      <c r="B305" s="488"/>
      <c r="C305" s="78"/>
      <c r="D305" s="80"/>
      <c r="E305" s="80"/>
      <c r="F305" s="81"/>
      <c r="G305" s="82"/>
      <c r="H305" s="82"/>
      <c r="I305" s="83"/>
      <c r="J305" s="83"/>
      <c r="K305" s="81"/>
      <c r="L305" s="84"/>
      <c r="M305" s="84"/>
      <c r="N305" s="81"/>
      <c r="O305" s="80"/>
      <c r="P305" s="80"/>
      <c r="Q305" s="81"/>
    </row>
    <row r="306" spans="1:17" x14ac:dyDescent="0.25">
      <c r="A306" s="71"/>
      <c r="B306" s="488"/>
      <c r="C306" s="78"/>
      <c r="D306" s="80"/>
      <c r="E306" s="80"/>
      <c r="F306" s="81"/>
      <c r="G306" s="82"/>
      <c r="H306" s="82"/>
      <c r="I306" s="83"/>
      <c r="J306" s="83"/>
      <c r="K306" s="81"/>
      <c r="L306" s="84"/>
      <c r="M306" s="84"/>
      <c r="N306" s="81"/>
      <c r="O306" s="80"/>
      <c r="P306" s="80"/>
      <c r="Q306" s="81"/>
    </row>
    <row r="307" spans="1:17" x14ac:dyDescent="0.25">
      <c r="A307" s="71"/>
      <c r="B307" s="488"/>
      <c r="C307" s="78"/>
      <c r="D307" s="80"/>
      <c r="E307" s="80"/>
      <c r="F307" s="81"/>
      <c r="G307" s="82"/>
      <c r="H307" s="82"/>
      <c r="I307" s="83"/>
      <c r="J307" s="83"/>
      <c r="K307" s="81"/>
      <c r="L307" s="84"/>
      <c r="M307" s="84"/>
      <c r="N307" s="81"/>
      <c r="O307" s="80"/>
      <c r="P307" s="80"/>
      <c r="Q307" s="81"/>
    </row>
    <row r="308" spans="1:17" x14ac:dyDescent="0.25">
      <c r="A308" s="71"/>
      <c r="B308" s="488"/>
      <c r="C308" s="78"/>
      <c r="D308" s="80"/>
      <c r="E308" s="80"/>
      <c r="F308" s="81"/>
      <c r="G308" s="82"/>
      <c r="H308" s="82"/>
      <c r="I308" s="83"/>
      <c r="J308" s="83"/>
      <c r="K308" s="81"/>
      <c r="L308" s="84"/>
      <c r="M308" s="84"/>
      <c r="N308" s="81"/>
      <c r="O308" s="80"/>
      <c r="P308" s="80"/>
      <c r="Q308" s="81"/>
    </row>
    <row r="309" spans="1:17" x14ac:dyDescent="0.25">
      <c r="A309" s="71"/>
      <c r="B309" s="488"/>
      <c r="C309" s="78"/>
      <c r="D309" s="80"/>
      <c r="E309" s="80"/>
      <c r="F309" s="81"/>
      <c r="G309" s="82"/>
      <c r="H309" s="82"/>
      <c r="I309" s="83"/>
      <c r="J309" s="83"/>
      <c r="K309" s="81"/>
      <c r="L309" s="84"/>
      <c r="M309" s="84"/>
      <c r="N309" s="81"/>
      <c r="O309" s="80"/>
      <c r="P309" s="80"/>
      <c r="Q309" s="81"/>
    </row>
    <row r="310" spans="1:17" x14ac:dyDescent="0.25">
      <c r="A310" s="71"/>
      <c r="B310" s="488"/>
      <c r="C310" s="78"/>
      <c r="D310" s="80"/>
      <c r="E310" s="80"/>
      <c r="F310" s="81"/>
      <c r="G310" s="82"/>
      <c r="H310" s="82"/>
      <c r="I310" s="83"/>
      <c r="J310" s="83"/>
      <c r="K310" s="81"/>
      <c r="L310" s="84"/>
      <c r="M310" s="84"/>
      <c r="N310" s="81"/>
      <c r="O310" s="80"/>
      <c r="P310" s="80"/>
      <c r="Q310" s="81"/>
    </row>
    <row r="311" spans="1:17" x14ac:dyDescent="0.25">
      <c r="A311" s="71"/>
      <c r="B311" s="488"/>
      <c r="C311" s="78"/>
      <c r="D311" s="80"/>
      <c r="E311" s="80"/>
      <c r="F311" s="81"/>
      <c r="G311" s="82"/>
      <c r="H311" s="82"/>
      <c r="I311" s="83"/>
      <c r="J311" s="83"/>
      <c r="K311" s="81"/>
      <c r="L311" s="84"/>
      <c r="M311" s="84"/>
      <c r="N311" s="81"/>
      <c r="O311" s="80"/>
      <c r="P311" s="80"/>
      <c r="Q311" s="81"/>
    </row>
    <row r="312" spans="1:17" x14ac:dyDescent="0.25">
      <c r="A312" s="71"/>
      <c r="B312" s="488"/>
      <c r="C312" s="78"/>
      <c r="D312" s="80"/>
      <c r="E312" s="80"/>
      <c r="F312" s="81"/>
      <c r="G312" s="82"/>
      <c r="H312" s="82"/>
      <c r="I312" s="83"/>
      <c r="J312" s="83"/>
      <c r="K312" s="81"/>
      <c r="L312" s="84"/>
      <c r="M312" s="84"/>
      <c r="N312" s="81"/>
      <c r="O312" s="80"/>
      <c r="P312" s="80"/>
      <c r="Q312" s="81"/>
    </row>
    <row r="313" spans="1:17" x14ac:dyDescent="0.25">
      <c r="A313" s="71"/>
      <c r="B313" s="488"/>
      <c r="C313" s="78"/>
      <c r="D313" s="80"/>
      <c r="E313" s="80"/>
      <c r="F313" s="81"/>
      <c r="G313" s="82"/>
      <c r="H313" s="82"/>
      <c r="I313" s="83"/>
      <c r="J313" s="83"/>
      <c r="K313" s="81"/>
      <c r="L313" s="84"/>
      <c r="M313" s="84"/>
      <c r="N313" s="81"/>
      <c r="O313" s="80"/>
      <c r="P313" s="80"/>
      <c r="Q313" s="81"/>
    </row>
    <row r="314" spans="1:17" x14ac:dyDescent="0.25">
      <c r="A314" s="71"/>
      <c r="B314" s="488"/>
      <c r="C314" s="78"/>
      <c r="D314" s="80"/>
      <c r="E314" s="80"/>
      <c r="F314" s="81"/>
      <c r="G314" s="82"/>
      <c r="H314" s="82"/>
      <c r="I314" s="83"/>
      <c r="J314" s="83"/>
      <c r="K314" s="81"/>
      <c r="L314" s="84"/>
      <c r="M314" s="84"/>
      <c r="N314" s="81"/>
      <c r="O314" s="80"/>
      <c r="P314" s="80"/>
      <c r="Q314" s="81"/>
    </row>
    <row r="315" spans="1:17" x14ac:dyDescent="0.25">
      <c r="A315" s="71"/>
      <c r="B315" s="488"/>
      <c r="C315" s="78"/>
      <c r="D315" s="80"/>
      <c r="E315" s="80"/>
      <c r="F315" s="81"/>
      <c r="G315" s="82"/>
      <c r="H315" s="82"/>
      <c r="I315" s="83"/>
      <c r="J315" s="83"/>
      <c r="K315" s="81"/>
      <c r="L315" s="84"/>
      <c r="M315" s="84"/>
      <c r="N315" s="81"/>
      <c r="O315" s="80"/>
      <c r="P315" s="80"/>
      <c r="Q315" s="81"/>
    </row>
    <row r="316" spans="1:17" x14ac:dyDescent="0.25">
      <c r="A316" s="71"/>
      <c r="B316" s="488"/>
      <c r="C316" s="78"/>
      <c r="D316" s="80"/>
      <c r="E316" s="80"/>
      <c r="F316" s="81"/>
      <c r="G316" s="82"/>
      <c r="H316" s="82"/>
      <c r="I316" s="83"/>
      <c r="J316" s="83"/>
      <c r="K316" s="81"/>
      <c r="L316" s="84"/>
      <c r="M316" s="84"/>
      <c r="N316" s="81"/>
      <c r="O316" s="80"/>
      <c r="P316" s="80"/>
      <c r="Q316" s="81"/>
    </row>
    <row r="317" spans="1:17" x14ac:dyDescent="0.25">
      <c r="A317" s="71"/>
      <c r="B317" s="488"/>
      <c r="C317" s="78"/>
      <c r="D317" s="80"/>
      <c r="E317" s="80"/>
      <c r="F317" s="81"/>
      <c r="G317" s="82"/>
      <c r="H317" s="82"/>
      <c r="I317" s="83"/>
      <c r="J317" s="83"/>
      <c r="K317" s="81"/>
      <c r="L317" s="84"/>
      <c r="M317" s="84"/>
      <c r="N317" s="81"/>
      <c r="O317" s="80"/>
      <c r="P317" s="80"/>
      <c r="Q317" s="81"/>
    </row>
    <row r="318" spans="1:17" x14ac:dyDescent="0.25">
      <c r="A318" s="71"/>
      <c r="B318" s="488"/>
      <c r="C318" s="78"/>
      <c r="D318" s="80"/>
      <c r="E318" s="80"/>
      <c r="F318" s="81"/>
      <c r="G318" s="82"/>
      <c r="H318" s="82"/>
      <c r="I318" s="83"/>
      <c r="J318" s="83"/>
      <c r="K318" s="81"/>
      <c r="L318" s="84"/>
      <c r="M318" s="84"/>
      <c r="N318" s="81"/>
      <c r="O318" s="80"/>
      <c r="P318" s="80"/>
      <c r="Q318" s="81"/>
    </row>
    <row r="319" spans="1:17" x14ac:dyDescent="0.25">
      <c r="A319" s="71"/>
      <c r="B319" s="488"/>
      <c r="C319" s="78"/>
      <c r="D319" s="80"/>
      <c r="E319" s="80"/>
      <c r="F319" s="81"/>
      <c r="G319" s="82"/>
      <c r="H319" s="82"/>
      <c r="I319" s="83"/>
      <c r="J319" s="83"/>
      <c r="K319" s="81"/>
      <c r="L319" s="84"/>
      <c r="M319" s="84"/>
      <c r="N319" s="81"/>
      <c r="O319" s="80"/>
      <c r="P319" s="80"/>
      <c r="Q319" s="81"/>
    </row>
    <row r="320" spans="1:17" x14ac:dyDescent="0.25">
      <c r="A320" s="71"/>
      <c r="B320" s="488"/>
      <c r="C320" s="78"/>
      <c r="D320" s="80"/>
      <c r="E320" s="80"/>
      <c r="F320" s="81"/>
      <c r="G320" s="82"/>
      <c r="H320" s="82"/>
      <c r="I320" s="83"/>
      <c r="J320" s="83"/>
      <c r="K320" s="81"/>
      <c r="L320" s="84"/>
      <c r="M320" s="84"/>
      <c r="N320" s="81"/>
      <c r="O320" s="80"/>
      <c r="P320" s="80"/>
      <c r="Q320" s="81"/>
    </row>
    <row r="321" spans="1:17" x14ac:dyDescent="0.25">
      <c r="A321" s="71"/>
      <c r="B321" s="488"/>
      <c r="C321" s="78"/>
      <c r="D321" s="80"/>
      <c r="E321" s="80"/>
      <c r="F321" s="81"/>
      <c r="G321" s="82"/>
      <c r="H321" s="82"/>
      <c r="I321" s="83"/>
      <c r="J321" s="83"/>
      <c r="K321" s="81"/>
      <c r="L321" s="84"/>
      <c r="M321" s="84"/>
      <c r="N321" s="81"/>
      <c r="O321" s="80"/>
      <c r="P321" s="80"/>
      <c r="Q321" s="81"/>
    </row>
    <row r="322" spans="1:17" x14ac:dyDescent="0.25">
      <c r="A322" s="71"/>
      <c r="B322" s="488"/>
      <c r="C322" s="78"/>
      <c r="D322" s="80"/>
      <c r="E322" s="80"/>
      <c r="F322" s="81"/>
      <c r="G322" s="82"/>
      <c r="H322" s="82"/>
      <c r="I322" s="83"/>
      <c r="J322" s="83"/>
      <c r="K322" s="81"/>
      <c r="L322" s="84"/>
      <c r="M322" s="84"/>
      <c r="N322" s="81"/>
      <c r="O322" s="80"/>
      <c r="P322" s="80"/>
      <c r="Q322" s="81"/>
    </row>
    <row r="323" spans="1:17" x14ac:dyDescent="0.25">
      <c r="A323" s="71"/>
      <c r="B323" s="488"/>
      <c r="C323" s="78"/>
      <c r="D323" s="80"/>
      <c r="E323" s="80"/>
      <c r="F323" s="81"/>
      <c r="G323" s="82"/>
      <c r="H323" s="82"/>
      <c r="I323" s="83"/>
      <c r="J323" s="83"/>
      <c r="K323" s="81"/>
      <c r="L323" s="84"/>
      <c r="M323" s="84"/>
      <c r="N323" s="81"/>
      <c r="O323" s="80"/>
      <c r="P323" s="80"/>
      <c r="Q323" s="81"/>
    </row>
    <row r="324" spans="1:17" x14ac:dyDescent="0.25">
      <c r="A324" s="71"/>
      <c r="B324" s="488"/>
      <c r="C324" s="78"/>
      <c r="D324" s="80"/>
      <c r="E324" s="80"/>
      <c r="F324" s="81"/>
      <c r="G324" s="82"/>
      <c r="H324" s="82"/>
      <c r="I324" s="83"/>
      <c r="J324" s="83"/>
      <c r="K324" s="81"/>
      <c r="L324" s="84"/>
      <c r="M324" s="84"/>
      <c r="N324" s="81"/>
      <c r="O324" s="80"/>
      <c r="P324" s="80"/>
      <c r="Q324" s="81"/>
    </row>
    <row r="325" spans="1:17" x14ac:dyDescent="0.25">
      <c r="A325" s="71"/>
      <c r="B325" s="488"/>
      <c r="C325" s="78"/>
      <c r="D325" s="80"/>
      <c r="E325" s="80"/>
      <c r="F325" s="81"/>
      <c r="G325" s="82"/>
      <c r="H325" s="82"/>
      <c r="I325" s="83"/>
      <c r="J325" s="83"/>
      <c r="K325" s="81"/>
      <c r="L325" s="84"/>
      <c r="M325" s="84"/>
      <c r="N325" s="81"/>
      <c r="O325" s="80"/>
      <c r="P325" s="80"/>
      <c r="Q325" s="81"/>
    </row>
    <row r="326" spans="1:17" x14ac:dyDescent="0.25">
      <c r="A326" s="71"/>
      <c r="B326" s="71"/>
      <c r="C326" s="77"/>
      <c r="D326" s="71"/>
      <c r="E326" s="71"/>
      <c r="F326" s="85"/>
      <c r="G326" s="85"/>
      <c r="H326" s="85"/>
      <c r="I326" s="85"/>
      <c r="J326" s="85"/>
      <c r="K326" s="85"/>
      <c r="L326" s="71"/>
      <c r="M326" s="71"/>
      <c r="N326" s="85"/>
      <c r="O326" s="71"/>
      <c r="P326" s="71"/>
      <c r="Q326" s="85"/>
    </row>
    <row r="327" spans="1:17" x14ac:dyDescent="0.25">
      <c r="A327" s="71"/>
      <c r="B327" s="71"/>
      <c r="C327" s="77"/>
      <c r="D327" s="71"/>
      <c r="E327" s="71"/>
      <c r="F327" s="85"/>
      <c r="G327" s="85"/>
      <c r="H327" s="85"/>
      <c r="I327" s="85"/>
      <c r="J327" s="85"/>
      <c r="K327" s="85"/>
      <c r="L327" s="71"/>
      <c r="M327" s="71"/>
      <c r="N327" s="85"/>
      <c r="O327" s="71"/>
      <c r="P327" s="71"/>
      <c r="Q327" s="85"/>
    </row>
    <row r="328" spans="1:17" x14ac:dyDescent="0.25">
      <c r="A328" s="71"/>
      <c r="B328" s="71"/>
      <c r="C328" s="77"/>
      <c r="D328" s="71"/>
      <c r="E328" s="71"/>
      <c r="F328" s="85"/>
      <c r="G328" s="85"/>
      <c r="H328" s="85"/>
      <c r="I328" s="85"/>
      <c r="J328" s="85"/>
      <c r="K328" s="85"/>
      <c r="L328" s="71"/>
      <c r="M328" s="71"/>
      <c r="N328" s="85"/>
      <c r="O328" s="71"/>
      <c r="P328" s="71"/>
      <c r="Q328" s="85"/>
    </row>
    <row r="329" spans="1:17" x14ac:dyDescent="0.25">
      <c r="A329" s="71"/>
      <c r="B329" s="71"/>
      <c r="C329" s="77"/>
      <c r="D329" s="71"/>
      <c r="E329" s="71"/>
      <c r="F329" s="85"/>
      <c r="G329" s="85"/>
      <c r="H329" s="85"/>
      <c r="I329" s="85"/>
      <c r="J329" s="85"/>
      <c r="K329" s="85"/>
      <c r="L329" s="71"/>
      <c r="M329" s="71"/>
      <c r="N329" s="85"/>
      <c r="O329" s="71"/>
      <c r="P329" s="71"/>
      <c r="Q329" s="85"/>
    </row>
    <row r="330" spans="1:17" x14ac:dyDescent="0.25">
      <c r="A330" s="71"/>
      <c r="B330" s="71"/>
      <c r="C330" s="77"/>
      <c r="D330" s="71"/>
      <c r="E330" s="71"/>
      <c r="F330" s="85"/>
      <c r="G330" s="85"/>
      <c r="H330" s="85"/>
      <c r="I330" s="85"/>
      <c r="J330" s="85"/>
      <c r="K330" s="85"/>
      <c r="L330" s="71"/>
      <c r="M330" s="71"/>
      <c r="N330" s="85"/>
      <c r="O330" s="71"/>
      <c r="P330" s="71"/>
      <c r="Q330" s="85"/>
    </row>
    <row r="331" spans="1:17" x14ac:dyDescent="0.25">
      <c r="A331" s="71"/>
      <c r="B331" s="71"/>
      <c r="C331" s="77"/>
      <c r="D331" s="71"/>
      <c r="E331" s="71"/>
      <c r="F331" s="85"/>
      <c r="G331" s="85"/>
      <c r="H331" s="85"/>
      <c r="I331" s="85"/>
      <c r="J331" s="85"/>
      <c r="K331" s="85"/>
      <c r="L331" s="71"/>
      <c r="M331" s="71"/>
      <c r="N331" s="85"/>
      <c r="O331" s="71"/>
      <c r="P331" s="71"/>
      <c r="Q331" s="85"/>
    </row>
  </sheetData>
  <mergeCells count="58"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O73:Q73"/>
    <mergeCell ref="B76:B88"/>
    <mergeCell ref="B55:B56"/>
    <mergeCell ref="B57:B64"/>
    <mergeCell ref="B65:B68"/>
    <mergeCell ref="B70:Q70"/>
    <mergeCell ref="B71:Q71"/>
    <mergeCell ref="B72:Q72"/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</mergeCells>
  <conditionalFormatting sqref="C7">
    <cfRule type="cellIs" dxfId="139" priority="60" operator="lessThan">
      <formula>0</formula>
    </cfRule>
  </conditionalFormatting>
  <conditionalFormatting sqref="C25">
    <cfRule type="cellIs" dxfId="138" priority="58" operator="lessThan">
      <formula>0</formula>
    </cfRule>
  </conditionalFormatting>
  <conditionalFormatting sqref="C65">
    <cfRule type="cellIs" dxfId="137" priority="59" operator="lessThan">
      <formula>0</formula>
    </cfRule>
  </conditionalFormatting>
  <conditionalFormatting sqref="C75">
    <cfRule type="cellIs" dxfId="136" priority="57" operator="lessThan">
      <formula>0</formula>
    </cfRule>
  </conditionalFormatting>
  <conditionalFormatting sqref="C93">
    <cfRule type="cellIs" dxfId="135" priority="55" operator="lessThan">
      <formula>0</formula>
    </cfRule>
  </conditionalFormatting>
  <conditionalFormatting sqref="C133">
    <cfRule type="cellIs" dxfId="134" priority="56" operator="lessThan">
      <formula>0</formula>
    </cfRule>
  </conditionalFormatting>
  <conditionalFormatting sqref="C143">
    <cfRule type="cellIs" dxfId="133" priority="54" operator="lessThan">
      <formula>0</formula>
    </cfRule>
  </conditionalFormatting>
  <conditionalFormatting sqref="C161">
    <cfRule type="cellIs" dxfId="132" priority="52" operator="lessThan">
      <formula>0</formula>
    </cfRule>
  </conditionalFormatting>
  <conditionalFormatting sqref="C201">
    <cfRule type="cellIs" dxfId="131" priority="53" operator="lessThan">
      <formula>0</formula>
    </cfRule>
  </conditionalFormatting>
  <conditionalFormatting sqref="D20">
    <cfRule type="cellIs" dxfId="130" priority="4" operator="lessThan">
      <formula>0</formula>
    </cfRule>
  </conditionalFormatting>
  <conditionalFormatting sqref="D69 D137">
    <cfRule type="dataBar" priority="12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{BAB88389-9F6C-4F9F-9B71-6EF1BFD1544C}</x14:id>
        </ext>
      </extLst>
    </cfRule>
  </conditionalFormatting>
  <conditionalFormatting sqref="D88">
    <cfRule type="cellIs" dxfId="129" priority="9" operator="lessThan">
      <formula>0</formula>
    </cfRule>
  </conditionalFormatting>
  <conditionalFormatting sqref="D156">
    <cfRule type="cellIs" dxfId="128" priority="14" operator="lessThan">
      <formula>0</formula>
    </cfRule>
  </conditionalFormatting>
  <conditionalFormatting sqref="D254">
    <cfRule type="cellIs" dxfId="127" priority="122" operator="lessThan">
      <formula>0</formula>
    </cfRule>
  </conditionalFormatting>
  <conditionalFormatting sqref="D254:D325">
    <cfRule type="dataBar" priority="11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{D930E552-D34B-4292-BE31-E7547589E4D4}</x14:id>
        </ext>
      </extLst>
    </cfRule>
  </conditionalFormatting>
  <conditionalFormatting sqref="D7:Q69">
    <cfRule type="cellIs" dxfId="126" priority="1" operator="lessThan">
      <formula>0</formula>
    </cfRule>
  </conditionalFormatting>
  <conditionalFormatting sqref="D75:Q137">
    <cfRule type="cellIs" dxfId="125" priority="6" operator="lessThan">
      <formula>0</formula>
    </cfRule>
  </conditionalFormatting>
  <conditionalFormatting sqref="D143:Q325">
    <cfRule type="cellIs" dxfId="124" priority="1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AB88389-9F6C-4F9F-9B71-6EF1BFD1544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D930E552-D34B-4292-BE31-E7547589E4D4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10AF1-45DE-452D-A646-B6F009882497}">
  <sheetPr>
    <tabColor rgb="FFC00000"/>
    <pageSetUpPr fitToPage="1"/>
  </sheetPr>
  <dimension ref="A1:T331"/>
  <sheetViews>
    <sheetView showGridLines="0" zoomScale="57" zoomScaleNormal="70" workbookViewId="0">
      <selection activeCell="A176" sqref="A176:XFD176"/>
    </sheetView>
  </sheetViews>
  <sheetFormatPr defaultColWidth="9.1796875" defaultRowHeight="14.5" x14ac:dyDescent="0.25"/>
  <cols>
    <col min="1" max="1" width="9.1796875" style="33"/>
    <col min="2" max="2" width="21.7265625" style="33" customWidth="1"/>
    <col min="3" max="3" width="40.453125" style="32" customWidth="1"/>
    <col min="4" max="4" width="20.26953125" style="33" bestFit="1" customWidth="1"/>
    <col min="5" max="5" width="18.81640625" style="33" bestFit="1" customWidth="1"/>
    <col min="6" max="6" width="11.54296875" style="34" bestFit="1" customWidth="1"/>
    <col min="7" max="7" width="12.81640625" style="34" bestFit="1" customWidth="1"/>
    <col min="8" max="8" width="9.54296875" style="34" bestFit="1" customWidth="1"/>
    <col min="9" max="9" width="8.54296875" style="34" bestFit="1" customWidth="1"/>
    <col min="10" max="10" width="9.54296875" style="34" bestFit="1" customWidth="1"/>
    <col min="11" max="11" width="11.54296875" style="34" bestFit="1" customWidth="1"/>
    <col min="12" max="12" width="21.1796875" style="33" bestFit="1" customWidth="1"/>
    <col min="13" max="13" width="18.7265625" style="33" bestFit="1" customWidth="1"/>
    <col min="14" max="14" width="13.54296875" style="34" customWidth="1"/>
    <col min="15" max="15" width="20.26953125" style="33" bestFit="1" customWidth="1"/>
    <col min="16" max="16" width="18.81640625" style="33" bestFit="1" customWidth="1"/>
    <col min="17" max="17" width="11.54296875" style="34" bestFit="1" customWidth="1"/>
    <col min="18" max="16384" width="9.1796875" style="33"/>
  </cols>
  <sheetData>
    <row r="1" spans="1:17" x14ac:dyDescent="0.25">
      <c r="A1" s="32"/>
      <c r="B1" s="32"/>
    </row>
    <row r="2" spans="1:17" ht="23.5" x14ac:dyDescent="0.25">
      <c r="B2" s="497" t="s">
        <v>249</v>
      </c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</row>
    <row r="3" spans="1:17" x14ac:dyDescent="0.25">
      <c r="B3" s="496" t="s">
        <v>254</v>
      </c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</row>
    <row r="4" spans="1:17" ht="15" thickBot="1" x14ac:dyDescent="0.3">
      <c r="B4" s="496" t="str">
        <f>'HOME PAGE'!H5</f>
        <v>4 WEEKS ENDING 12-29-2024</v>
      </c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</row>
    <row r="5" spans="1:17" x14ac:dyDescent="0.25">
      <c r="D5" s="498" t="s">
        <v>266</v>
      </c>
      <c r="E5" s="499"/>
      <c r="F5" s="500"/>
      <c r="G5" s="501" t="s">
        <v>267</v>
      </c>
      <c r="H5" s="502"/>
      <c r="I5" s="498" t="s">
        <v>268</v>
      </c>
      <c r="J5" s="499"/>
      <c r="K5" s="500"/>
      <c r="L5" s="501" t="s">
        <v>269</v>
      </c>
      <c r="M5" s="499"/>
      <c r="N5" s="502"/>
      <c r="O5" s="498" t="s">
        <v>270</v>
      </c>
      <c r="P5" s="499"/>
      <c r="Q5" s="500"/>
    </row>
    <row r="6" spans="1:17" s="35" customFormat="1" ht="29.5" thickBot="1" x14ac:dyDescent="0.3">
      <c r="C6" s="36"/>
      <c r="D6" s="37" t="s">
        <v>271</v>
      </c>
      <c r="E6" s="38" t="s">
        <v>272</v>
      </c>
      <c r="F6" s="39" t="s">
        <v>273</v>
      </c>
      <c r="G6" s="40" t="s">
        <v>271</v>
      </c>
      <c r="H6" s="41" t="s">
        <v>272</v>
      </c>
      <c r="I6" s="42" t="s">
        <v>271</v>
      </c>
      <c r="J6" s="43" t="s">
        <v>272</v>
      </c>
      <c r="K6" s="39" t="s">
        <v>273</v>
      </c>
      <c r="L6" s="40" t="s">
        <v>271</v>
      </c>
      <c r="M6" s="43" t="s">
        <v>272</v>
      </c>
      <c r="N6" s="41" t="s">
        <v>273</v>
      </c>
      <c r="O6" s="42" t="s">
        <v>271</v>
      </c>
      <c r="P6" s="43" t="s">
        <v>272</v>
      </c>
      <c r="Q6" s="39" t="s">
        <v>273</v>
      </c>
    </row>
    <row r="7" spans="1:17" ht="15" thickBot="1" x14ac:dyDescent="0.3">
      <c r="C7" s="255" t="s">
        <v>281</v>
      </c>
      <c r="D7" s="260">
        <f>SubSegments!D117</f>
        <v>1135127.0512360469</v>
      </c>
      <c r="E7" s="261">
        <f>SubSegments!E117</f>
        <v>-53887.975166612072</v>
      </c>
      <c r="F7" s="274">
        <f>SubSegments!F117</f>
        <v>-4.5321525775539655E-2</v>
      </c>
      <c r="G7" s="336">
        <f>SubSegments!G117</f>
        <v>99.999999999999986</v>
      </c>
      <c r="H7" s="371">
        <f>SubSegments!H117</f>
        <v>-1.4210854715202004E-14</v>
      </c>
      <c r="I7" s="327">
        <f>SubSegments!I117</f>
        <v>2.9250880206671921</v>
      </c>
      <c r="J7" s="336">
        <f>SubSegments!J117</f>
        <v>1.5606772857263529E-2</v>
      </c>
      <c r="K7" s="315">
        <f>SubSegments!K117</f>
        <v>5.3641084193312158E-3</v>
      </c>
      <c r="L7" s="316">
        <f>SubSegments!L117</f>
        <v>3320346.5395058347</v>
      </c>
      <c r="M7" s="273">
        <f>SubSegments!M117</f>
        <v>-139070.38317692885</v>
      </c>
      <c r="N7" s="275">
        <f>SubSegments!N117</f>
        <v>-4.0200526934198018E-2</v>
      </c>
      <c r="O7" s="303">
        <f>SubSegments!O117</f>
        <v>692020.52611577511</v>
      </c>
      <c r="P7" s="261">
        <f>SubSegments!P117</f>
        <v>-27312.891360567766</v>
      </c>
      <c r="Q7" s="275">
        <f>SubSegments!Q117</f>
        <v>-3.7969724048675969E-2</v>
      </c>
    </row>
    <row r="8" spans="1:17" x14ac:dyDescent="0.25">
      <c r="B8" s="493" t="s">
        <v>278</v>
      </c>
      <c r="C8" s="49" t="s">
        <v>28</v>
      </c>
      <c r="D8" s="387">
        <f>SubSegments!D118</f>
        <v>0</v>
      </c>
      <c r="E8" s="388">
        <f>SubSegments!E118</f>
        <v>0</v>
      </c>
      <c r="F8" s="391">
        <f>SubSegments!F118</f>
        <v>0</v>
      </c>
      <c r="G8" s="392">
        <f>SubSegments!G118</f>
        <v>0</v>
      </c>
      <c r="H8" s="393">
        <f>SubSegments!H118</f>
        <v>0</v>
      </c>
      <c r="I8" s="394">
        <f>SubSegments!I118</f>
        <v>0</v>
      </c>
      <c r="J8" s="392">
        <f>SubSegments!J118</f>
        <v>0</v>
      </c>
      <c r="K8" s="395">
        <f>SubSegments!K118</f>
        <v>0</v>
      </c>
      <c r="L8" s="396">
        <f>SubSegments!L118</f>
        <v>0</v>
      </c>
      <c r="M8" s="397">
        <f>SubSegments!M118</f>
        <v>0</v>
      </c>
      <c r="N8" s="398">
        <f>SubSegments!N118</f>
        <v>0</v>
      </c>
      <c r="O8" s="399">
        <f>SubSegments!O118</f>
        <v>0</v>
      </c>
      <c r="P8" s="388">
        <f>SubSegments!P118</f>
        <v>0</v>
      </c>
      <c r="Q8" s="398">
        <f>SubSegments!Q118</f>
        <v>0</v>
      </c>
    </row>
    <row r="9" spans="1:17" x14ac:dyDescent="0.25">
      <c r="B9" s="494"/>
      <c r="C9" s="49" t="s">
        <v>134</v>
      </c>
      <c r="D9" s="282">
        <f>SubSegments!D119</f>
        <v>39484.533091655234</v>
      </c>
      <c r="E9" s="283">
        <f>SubSegments!E119</f>
        <v>28078.069605291872</v>
      </c>
      <c r="F9" s="320">
        <f>SubSegments!F119</f>
        <v>2.4615929064130815</v>
      </c>
      <c r="G9" s="338">
        <f>SubSegments!G119</f>
        <v>3.4784241154908844</v>
      </c>
      <c r="H9" s="373">
        <f>SubSegments!H119</f>
        <v>2.5191037340762454</v>
      </c>
      <c r="I9" s="329">
        <f>SubSegments!I119</f>
        <v>3.0405732682040405</v>
      </c>
      <c r="J9" s="338">
        <f>SubSegments!J119</f>
        <v>0.50664061324496279</v>
      </c>
      <c r="K9" s="345">
        <f>SubSegments!K119</f>
        <v>0.19994241451264808</v>
      </c>
      <c r="L9" s="351">
        <f>SubSegments!L119</f>
        <v>120055.61582600474</v>
      </c>
      <c r="M9" s="363">
        <f>SubSegments!M119</f>
        <v>91152.405520310247</v>
      </c>
      <c r="N9" s="357">
        <f>SubSegments!N119</f>
        <v>3.1537121501811676</v>
      </c>
      <c r="O9" s="286">
        <f>SubSegments!O119</f>
        <v>19764.85006570816</v>
      </c>
      <c r="P9" s="283">
        <f>SubSegments!P119</f>
        <v>14012.249947744242</v>
      </c>
      <c r="Q9" s="357">
        <f>SubSegments!Q119</f>
        <v>2.4358115739676602</v>
      </c>
    </row>
    <row r="10" spans="1:17" x14ac:dyDescent="0.25">
      <c r="B10" s="494"/>
      <c r="C10" s="49" t="s">
        <v>135</v>
      </c>
      <c r="D10" s="282">
        <f>SubSegments!D120</f>
        <v>0</v>
      </c>
      <c r="E10" s="283">
        <f>SubSegments!E120</f>
        <v>0</v>
      </c>
      <c r="F10" s="320">
        <f>SubSegments!F120</f>
        <v>0</v>
      </c>
      <c r="G10" s="338">
        <f>SubSegments!G120</f>
        <v>0</v>
      </c>
      <c r="H10" s="373">
        <f>SubSegments!H120</f>
        <v>0</v>
      </c>
      <c r="I10" s="329">
        <f>SubSegments!I120</f>
        <v>0</v>
      </c>
      <c r="J10" s="338">
        <f>SubSegments!J120</f>
        <v>0</v>
      </c>
      <c r="K10" s="345">
        <f>SubSegments!K120</f>
        <v>0</v>
      </c>
      <c r="L10" s="351">
        <f>SubSegments!L120</f>
        <v>0</v>
      </c>
      <c r="M10" s="363">
        <f>SubSegments!M120</f>
        <v>0</v>
      </c>
      <c r="N10" s="357">
        <f>SubSegments!N120</f>
        <v>0</v>
      </c>
      <c r="O10" s="286">
        <f>SubSegments!O120</f>
        <v>0</v>
      </c>
      <c r="P10" s="283">
        <f>SubSegments!P120</f>
        <v>0</v>
      </c>
      <c r="Q10" s="357">
        <f>SubSegments!Q120</f>
        <v>0</v>
      </c>
    </row>
    <row r="11" spans="1:17" x14ac:dyDescent="0.25">
      <c r="B11" s="494"/>
      <c r="C11" s="49" t="s">
        <v>136</v>
      </c>
      <c r="D11" s="282">
        <f>SubSegments!D121</f>
        <v>647067.0473595591</v>
      </c>
      <c r="E11" s="283">
        <f>SubSegments!E121</f>
        <v>-40720.881808606791</v>
      </c>
      <c r="F11" s="320">
        <f>SubSegments!F121</f>
        <v>-5.9205577884822738E-2</v>
      </c>
      <c r="G11" s="338">
        <f>SubSegments!G121</f>
        <v>57.003931555940248</v>
      </c>
      <c r="H11" s="373">
        <f>SubSegments!H121</f>
        <v>-0.84125239005700791</v>
      </c>
      <c r="I11" s="329">
        <f>SubSegments!I121</f>
        <v>2.6728475737492334</v>
      </c>
      <c r="J11" s="338">
        <f>SubSegments!J121</f>
        <v>-0.11154164512415354</v>
      </c>
      <c r="K11" s="345">
        <f>SubSegments!K121</f>
        <v>-4.0059645529472804E-2</v>
      </c>
      <c r="L11" s="351">
        <f>SubSegments!L121</f>
        <v>1729511.5875880779</v>
      </c>
      <c r="M11" s="363">
        <f>SubSegments!M121</f>
        <v>-185557.70725901588</v>
      </c>
      <c r="N11" s="357">
        <f>SubSegments!N121</f>
        <v>-9.68934689508619E-2</v>
      </c>
      <c r="O11" s="286">
        <f>SubSegments!O121</f>
        <v>332661.80566561222</v>
      </c>
      <c r="P11" s="283">
        <f>SubSegments!P121</f>
        <v>-25975.131568913581</v>
      </c>
      <c r="Q11" s="357">
        <f>SubSegments!Q121</f>
        <v>-7.2427373959887159E-2</v>
      </c>
    </row>
    <row r="12" spans="1:17" x14ac:dyDescent="0.25">
      <c r="B12" s="494"/>
      <c r="C12" s="49" t="s">
        <v>137</v>
      </c>
      <c r="D12" s="282">
        <f>SubSegments!D122</f>
        <v>208950.19832234821</v>
      </c>
      <c r="E12" s="283">
        <f>SubSegments!E122</f>
        <v>10281.604520303867</v>
      </c>
      <c r="F12" s="320">
        <f>SubSegments!F122</f>
        <v>5.1752540869889958E-2</v>
      </c>
      <c r="G12" s="338">
        <f>SubSegments!G122</f>
        <v>18.407648561878691</v>
      </c>
      <c r="H12" s="373">
        <f>SubSegments!H122</f>
        <v>1.6989788318491073</v>
      </c>
      <c r="I12" s="329">
        <f>SubSegments!I122</f>
        <v>2.7854123285478849</v>
      </c>
      <c r="J12" s="338">
        <f>SubSegments!J122</f>
        <v>0.23885870184428226</v>
      </c>
      <c r="K12" s="345">
        <f>SubSegments!K122</f>
        <v>9.3796847370331615E-2</v>
      </c>
      <c r="L12" s="351">
        <f>SubSegments!L122</f>
        <v>582012.45845959429</v>
      </c>
      <c r="M12" s="363">
        <f>SubSegments!M122</f>
        <v>76092.230400893372</v>
      </c>
      <c r="N12" s="357">
        <f>SubSegments!N122</f>
        <v>0.15040361341722147</v>
      </c>
      <c r="O12" s="286">
        <f>SubSegments!O122</f>
        <v>111587.79417145252</v>
      </c>
      <c r="P12" s="283">
        <f>SubSegments!P122</f>
        <v>11713.545297729914</v>
      </c>
      <c r="Q12" s="357">
        <f>SubSegments!Q122</f>
        <v>0.11728293759225261</v>
      </c>
    </row>
    <row r="13" spans="1:17" x14ac:dyDescent="0.25">
      <c r="B13" s="494"/>
      <c r="C13" s="49" t="s">
        <v>138</v>
      </c>
      <c r="D13" s="282">
        <f>SubSegments!D123</f>
        <v>199178.1820088774</v>
      </c>
      <c r="E13" s="283">
        <f>SubSegments!E123</f>
        <v>-50225.604535982013</v>
      </c>
      <c r="F13" s="320">
        <f>SubSegments!F123</f>
        <v>-0.20138268641301524</v>
      </c>
      <c r="G13" s="338">
        <f>SubSegments!G123</f>
        <v>17.546774327331111</v>
      </c>
      <c r="H13" s="373">
        <f>SubSegments!H123</f>
        <v>-3.4288888061639753</v>
      </c>
      <c r="I13" s="329">
        <f>SubSegments!I123</f>
        <v>2.5843604348515123</v>
      </c>
      <c r="J13" s="338">
        <f>SubSegments!J123</f>
        <v>0.12892013469667685</v>
      </c>
      <c r="K13" s="345">
        <f>SubSegments!K123</f>
        <v>5.2503876672769192E-2</v>
      </c>
      <c r="L13" s="351">
        <f>SubSegments!L123</f>
        <v>514748.21306939604</v>
      </c>
      <c r="M13" s="363">
        <f>SubSegments!M123</f>
        <v>-97647.895424066053</v>
      </c>
      <c r="N13" s="357">
        <f>SubSegments!N123</f>
        <v>-0.15945218147170598</v>
      </c>
      <c r="O13" s="286">
        <f>SubSegments!O123</f>
        <v>132594.43901252747</v>
      </c>
      <c r="P13" s="283">
        <f>SubSegments!P123</f>
        <v>-24870.710721848416</v>
      </c>
      <c r="Q13" s="357">
        <f>SubSegments!Q123</f>
        <v>-0.15794422298395683</v>
      </c>
    </row>
    <row r="14" spans="1:17" x14ac:dyDescent="0.25">
      <c r="B14" s="494"/>
      <c r="C14" s="49" t="s">
        <v>139</v>
      </c>
      <c r="D14" s="282">
        <f>SubSegments!D124</f>
        <v>384.07019805908203</v>
      </c>
      <c r="E14" s="283">
        <f>SubSegments!E124</f>
        <v>-0.78218841552734375</v>
      </c>
      <c r="F14" s="320">
        <f>SubSegments!F124</f>
        <v>-2.0324374825695635E-3</v>
      </c>
      <c r="G14" s="338">
        <f>SubSegments!G124</f>
        <v>3.3834996500247752E-2</v>
      </c>
      <c r="H14" s="373">
        <f>SubSegments!H124</f>
        <v>1.4676690965754469E-3</v>
      </c>
      <c r="I14" s="329">
        <f>SubSegments!I124</f>
        <v>1.9900000000000002</v>
      </c>
      <c r="J14" s="338">
        <f>SubSegments!J124</f>
        <v>2.2204460492503131E-16</v>
      </c>
      <c r="K14" s="345">
        <f>SubSegments!K124</f>
        <v>1.1158020347991522E-16</v>
      </c>
      <c r="L14" s="351">
        <f>SubSegments!L124</f>
        <v>764.29969413757328</v>
      </c>
      <c r="M14" s="363">
        <f>SubSegments!M124</f>
        <v>-1.5565549468993822</v>
      </c>
      <c r="N14" s="357">
        <f>SubSegments!N124</f>
        <v>-2.0324374825695219E-3</v>
      </c>
      <c r="O14" s="286">
        <f>SubSegments!O124</f>
        <v>384.07019805908203</v>
      </c>
      <c r="P14" s="283">
        <f>SubSegments!P124</f>
        <v>-0.78218841552734375</v>
      </c>
      <c r="Q14" s="357">
        <f>SubSegments!Q124</f>
        <v>-2.0324374825695635E-3</v>
      </c>
    </row>
    <row r="15" spans="1:17" x14ac:dyDescent="0.25">
      <c r="B15" s="494"/>
      <c r="C15" s="49" t="s">
        <v>140</v>
      </c>
      <c r="D15" s="282">
        <f>SubSegments!D125</f>
        <v>0</v>
      </c>
      <c r="E15" s="283">
        <f>SubSegments!E125</f>
        <v>0</v>
      </c>
      <c r="F15" s="320">
        <f>SubSegments!F125</f>
        <v>0</v>
      </c>
      <c r="G15" s="338">
        <f>SubSegments!G125</f>
        <v>0</v>
      </c>
      <c r="H15" s="373">
        <f>SubSegments!H125</f>
        <v>0</v>
      </c>
      <c r="I15" s="329">
        <f>SubSegments!I125</f>
        <v>0</v>
      </c>
      <c r="J15" s="338">
        <f>SubSegments!J125</f>
        <v>0</v>
      </c>
      <c r="K15" s="345">
        <f>SubSegments!K125</f>
        <v>0</v>
      </c>
      <c r="L15" s="351">
        <f>SubSegments!L125</f>
        <v>0</v>
      </c>
      <c r="M15" s="363">
        <f>SubSegments!M125</f>
        <v>0</v>
      </c>
      <c r="N15" s="357">
        <f>SubSegments!N125</f>
        <v>0</v>
      </c>
      <c r="O15" s="286">
        <f>SubSegments!O125</f>
        <v>0</v>
      </c>
      <c r="P15" s="283">
        <f>SubSegments!P125</f>
        <v>0</v>
      </c>
      <c r="Q15" s="357">
        <f>SubSegments!Q125</f>
        <v>0</v>
      </c>
    </row>
    <row r="16" spans="1:17" x14ac:dyDescent="0.25">
      <c r="B16" s="494"/>
      <c r="C16" s="49" t="s">
        <v>141</v>
      </c>
      <c r="D16" s="282">
        <f>SubSegments!D126</f>
        <v>0</v>
      </c>
      <c r="E16" s="283">
        <f>SubSegments!E126</f>
        <v>0</v>
      </c>
      <c r="F16" s="320">
        <f>SubSegments!F126</f>
        <v>0</v>
      </c>
      <c r="G16" s="338">
        <f>SubSegments!G126</f>
        <v>0</v>
      </c>
      <c r="H16" s="373">
        <f>SubSegments!H126</f>
        <v>0</v>
      </c>
      <c r="I16" s="329">
        <f>SubSegments!I126</f>
        <v>0</v>
      </c>
      <c r="J16" s="338">
        <f>SubSegments!J126</f>
        <v>0</v>
      </c>
      <c r="K16" s="345">
        <f>SubSegments!K126</f>
        <v>0</v>
      </c>
      <c r="L16" s="351">
        <f>SubSegments!L126</f>
        <v>0</v>
      </c>
      <c r="M16" s="363">
        <f>SubSegments!M126</f>
        <v>0</v>
      </c>
      <c r="N16" s="357">
        <f>SubSegments!N126</f>
        <v>0</v>
      </c>
      <c r="O16" s="286">
        <f>SubSegments!O126</f>
        <v>0</v>
      </c>
      <c r="P16" s="283">
        <f>SubSegments!P126</f>
        <v>0</v>
      </c>
      <c r="Q16" s="357">
        <f>SubSegments!Q126</f>
        <v>0</v>
      </c>
    </row>
    <row r="17" spans="2:17" x14ac:dyDescent="0.25">
      <c r="B17" s="494"/>
      <c r="C17" s="49" t="s">
        <v>142</v>
      </c>
      <c r="D17" s="282">
        <f>SubSegments!D127</f>
        <v>38720.796883922652</v>
      </c>
      <c r="E17" s="283">
        <f>SubSegments!E127</f>
        <v>-960.12609935626097</v>
      </c>
      <c r="F17" s="320">
        <f>SubSegments!F127</f>
        <v>-2.4196163475351799E-2</v>
      </c>
      <c r="G17" s="338">
        <f>SubSegments!G127</f>
        <v>3.4111421132779212</v>
      </c>
      <c r="H17" s="373">
        <f>SubSegments!H127</f>
        <v>7.3848462470770038E-2</v>
      </c>
      <c r="I17" s="329">
        <f>SubSegments!I127</f>
        <v>9.4921011950177832</v>
      </c>
      <c r="J17" s="338">
        <f>SubSegments!J127</f>
        <v>-0.32012258305256935</v>
      </c>
      <c r="K17" s="345">
        <f>SubSegments!K127</f>
        <v>-3.2624875898980346E-2</v>
      </c>
      <c r="L17" s="351">
        <f>SubSegments!L127</f>
        <v>367541.72237392305</v>
      </c>
      <c r="M17" s="363">
        <f>SubSegments!M127</f>
        <v>-21816.373658384662</v>
      </c>
      <c r="N17" s="357">
        <f>SubSegments!N127</f>
        <v>-5.6031642543717411E-2</v>
      </c>
      <c r="O17" s="286">
        <f>SubSegments!O127</f>
        <v>93765.857755661011</v>
      </c>
      <c r="P17" s="283">
        <f>SubSegments!P127</f>
        <v>-1952.0543068275438</v>
      </c>
      <c r="Q17" s="357">
        <f>SubSegments!Q127</f>
        <v>-2.0393824570192915E-2</v>
      </c>
    </row>
    <row r="18" spans="2:17" ht="15" thickBot="1" x14ac:dyDescent="0.3">
      <c r="B18" s="494"/>
      <c r="C18" s="385" t="s">
        <v>143</v>
      </c>
      <c r="D18" s="389">
        <f>SubSegments!D128</f>
        <v>1342.2233716249466</v>
      </c>
      <c r="E18" s="390">
        <f>SubSegments!E128</f>
        <v>-340.25465984761354</v>
      </c>
      <c r="F18" s="400">
        <f>SubSegments!F128</f>
        <v>-0.20223423633639451</v>
      </c>
      <c r="G18" s="401">
        <f>SubSegments!G128</f>
        <v>0.11824432958085096</v>
      </c>
      <c r="H18" s="402">
        <f>SubSegments!H128</f>
        <v>-2.3257501271771952E-2</v>
      </c>
      <c r="I18" s="403">
        <f>SubSegments!I128</f>
        <v>4.2561041742144647</v>
      </c>
      <c r="J18" s="401">
        <f>SubSegments!J128</f>
        <v>9.3120429166649643E-2</v>
      </c>
      <c r="K18" s="404">
        <f>SubSegments!K128</f>
        <v>2.2368674698147323E-2</v>
      </c>
      <c r="L18" s="405">
        <f>SubSegments!L128</f>
        <v>5712.6424947011474</v>
      </c>
      <c r="M18" s="406">
        <f>SubSegments!M128</f>
        <v>-1291.4862017191663</v>
      </c>
      <c r="N18" s="407">
        <f>SubSegments!N128</f>
        <v>-0.18438927348368428</v>
      </c>
      <c r="O18" s="408">
        <f>SubSegments!O128</f>
        <v>1261.7092467546463</v>
      </c>
      <c r="P18" s="390">
        <f>SubSegments!P128</f>
        <v>-240.00782003722861</v>
      </c>
      <c r="Q18" s="407">
        <f>SubSegments!Q128</f>
        <v>-0.1598222630245246</v>
      </c>
    </row>
    <row r="19" spans="2:17" s="257" customFormat="1" x14ac:dyDescent="0.25">
      <c r="B19" s="494"/>
      <c r="C19" s="386" t="s">
        <v>282</v>
      </c>
      <c r="D19" s="435">
        <f>'RFG vs SS'!E37</f>
        <v>641504.24745675921</v>
      </c>
      <c r="E19" s="409">
        <f>'RFG vs SS'!F37</f>
        <v>-38420.749625583994</v>
      </c>
      <c r="F19" s="414">
        <f>'RFG vs SS'!G37</f>
        <v>-5.6507335059680121E-2</v>
      </c>
      <c r="G19" s="415">
        <f>'RFG vs SS'!H37</f>
        <v>56.513871884052207</v>
      </c>
      <c r="H19" s="416">
        <f>'RFG vs SS'!I37</f>
        <v>-0.67001410428912322</v>
      </c>
      <c r="I19" s="417">
        <f>'RFG vs SS'!J37</f>
        <v>2.6256281376825736</v>
      </c>
      <c r="J19" s="415">
        <f>'RFG vs SS'!K37</f>
        <v>-0.10815177678547272</v>
      </c>
      <c r="K19" s="418">
        <f>'RFG vs SS'!L37</f>
        <v>-3.95612595633974E-2</v>
      </c>
      <c r="L19" s="419">
        <f>'RFG vs SS'!M37</f>
        <v>1684351.6025653516</v>
      </c>
      <c r="M19" s="420">
        <f>'RFG vs SS'!N37</f>
        <v>-174413.69780310337</v>
      </c>
      <c r="N19" s="421">
        <f>'RFG vs SS'!O37</f>
        <v>-9.3833093273545665E-2</v>
      </c>
      <c r="O19" s="422">
        <f>'RFG vs SS'!P37</f>
        <v>322777.64910769463</v>
      </c>
      <c r="P19" s="423">
        <f>'RFG vs SS'!Q37</f>
        <v>-23577.254705985193</v>
      </c>
      <c r="Q19" s="421">
        <f>'RFG vs SS'!R37</f>
        <v>-6.8072530362291273E-2</v>
      </c>
    </row>
    <row r="20" spans="2:17" s="257" customFormat="1" ht="15" thickBot="1" x14ac:dyDescent="0.3">
      <c r="B20" s="495"/>
      <c r="C20" s="258" t="s">
        <v>283</v>
      </c>
      <c r="D20" s="434">
        <f>'RFG vs SS'!E38</f>
        <v>5562.7999027999276</v>
      </c>
      <c r="E20" s="410">
        <f>'RFG vs SS'!F38</f>
        <v>-2300.1321830226061</v>
      </c>
      <c r="F20" s="424">
        <f>'RFG vs SS'!G38</f>
        <v>-0.2925285577844326</v>
      </c>
      <c r="G20" s="425">
        <f>'RFG vs SS'!H38</f>
        <v>0.49005967188805521</v>
      </c>
      <c r="H20" s="426">
        <f>'RFG vs SS'!I38</f>
        <v>-0.17123828576784383</v>
      </c>
      <c r="I20" s="427">
        <f>'RFG vs SS'!J38</f>
        <v>8.1182112985936552</v>
      </c>
      <c r="J20" s="425">
        <f>'RFG vs SS'!K38</f>
        <v>0.95752443724340885</v>
      </c>
      <c r="K20" s="428">
        <f>'RFG vs SS'!L38</f>
        <v>0.13371963552988747</v>
      </c>
      <c r="L20" s="429">
        <f>'RFG vs SS'!M38</f>
        <v>45159.985022726061</v>
      </c>
      <c r="M20" s="430">
        <f>'RFG vs SS'!N38</f>
        <v>-11144.009455912645</v>
      </c>
      <c r="N20" s="431">
        <f>'RFG vs SS'!O38</f>
        <v>-0.19792573438356303</v>
      </c>
      <c r="O20" s="432">
        <f>'RFG vs SS'!P38</f>
        <v>9884.1565579175949</v>
      </c>
      <c r="P20" s="433">
        <f>'RFG vs SS'!Q38</f>
        <v>-2397.8768629283059</v>
      </c>
      <c r="Q20" s="431">
        <f>'RFG vs SS'!R38</f>
        <v>-0.19523451701885672</v>
      </c>
    </row>
    <row r="21" spans="2:17" x14ac:dyDescent="0.25">
      <c r="B21" s="486" t="s">
        <v>274</v>
      </c>
      <c r="C21" s="44" t="s">
        <v>33</v>
      </c>
      <c r="D21" s="259">
        <f>'Fat Content'!D45</f>
        <v>270.04132461547852</v>
      </c>
      <c r="E21" s="63">
        <f>'Fat Content'!E45</f>
        <v>182.97992372512817</v>
      </c>
      <c r="F21" s="324">
        <f>'Fat Content'!F45</f>
        <v>2.1017341997009975</v>
      </c>
      <c r="G21" s="342">
        <f>'Fat Content'!G45</f>
        <v>2.3789524205367917E-2</v>
      </c>
      <c r="H21" s="377">
        <f>'Fat Content'!H45</f>
        <v>1.6467379492550213E-2</v>
      </c>
      <c r="I21" s="333">
        <f>'Fat Content'!I45</f>
        <v>3.3112000385917653</v>
      </c>
      <c r="J21" s="342">
        <f>'Fat Content'!J45</f>
        <v>-0.65501761954877979</v>
      </c>
      <c r="K21" s="310">
        <f>'Fat Content'!K45</f>
        <v>-0.16514918645586063</v>
      </c>
      <c r="L21" s="311">
        <f>'Fat Content'!L45</f>
        <v>894.16084448814388</v>
      </c>
      <c r="M21" s="312">
        <f>'Fat Content'!M45</f>
        <v>548.85637893438343</v>
      </c>
      <c r="N21" s="313">
        <f>'Fat Content'!N45</f>
        <v>1.5894853200180579</v>
      </c>
      <c r="O21" s="62">
        <f>'Fat Content'!O45</f>
        <v>135.02066230773926</v>
      </c>
      <c r="P21" s="63">
        <f>'Fat Content'!P45</f>
        <v>91.489961862564087</v>
      </c>
      <c r="Q21" s="313">
        <f>'Fat Content'!Q45</f>
        <v>2.1017341997009975</v>
      </c>
    </row>
    <row r="22" spans="2:17" x14ac:dyDescent="0.25">
      <c r="B22" s="487"/>
      <c r="C22" s="49" t="s">
        <v>162</v>
      </c>
      <c r="D22" s="58">
        <f>'Fat Content'!D46</f>
        <v>3669.3322700088265</v>
      </c>
      <c r="E22" s="278">
        <f>'Fat Content'!E46</f>
        <v>-22694.373956462485</v>
      </c>
      <c r="F22" s="280">
        <f>'Fat Content'!F46</f>
        <v>-0.86081879996354538</v>
      </c>
      <c r="G22" s="334">
        <f>'Fat Content'!G46</f>
        <v>0.32325300203296775</v>
      </c>
      <c r="H22" s="369">
        <f>'Fat Content'!H46</f>
        <v>-1.8940197523942124</v>
      </c>
      <c r="I22" s="325">
        <f>'Fat Content'!I46</f>
        <v>4.2554303253501757</v>
      </c>
      <c r="J22" s="334">
        <f>'Fat Content'!J46</f>
        <v>1.1915001569342878</v>
      </c>
      <c r="K22" s="291">
        <f>'Fat Content'!K46</f>
        <v>0.38887967135044621</v>
      </c>
      <c r="L22" s="295">
        <f>'Fat Content'!L46</f>
        <v>15614.587815581561</v>
      </c>
      <c r="M22" s="281">
        <f>'Fat Content'!M46</f>
        <v>-65161.96704295768</v>
      </c>
      <c r="N22" s="270">
        <f>'Fat Content'!N46</f>
        <v>-0.80669406063520832</v>
      </c>
      <c r="O22" s="285">
        <f>'Fat Content'!O46</f>
        <v>3839.1687617301941</v>
      </c>
      <c r="P22" s="278">
        <f>'Fat Content'!P46</f>
        <v>-10946.364747920565</v>
      </c>
      <c r="Q22" s="270">
        <f>'Fat Content'!Q46</f>
        <v>-0.74034289941419384</v>
      </c>
    </row>
    <row r="23" spans="2:17" x14ac:dyDescent="0.25">
      <c r="B23" s="487"/>
      <c r="C23" s="49" t="s">
        <v>163</v>
      </c>
      <c r="D23" s="58">
        <f>'Fat Content'!D47</f>
        <v>0</v>
      </c>
      <c r="E23" s="278">
        <f>'Fat Content'!E47</f>
        <v>0</v>
      </c>
      <c r="F23" s="280">
        <f>'Fat Content'!F47</f>
        <v>0</v>
      </c>
      <c r="G23" s="334">
        <f>'Fat Content'!G47</f>
        <v>0</v>
      </c>
      <c r="H23" s="369">
        <f>'Fat Content'!H47</f>
        <v>0</v>
      </c>
      <c r="I23" s="325">
        <f>'Fat Content'!I47</f>
        <v>0</v>
      </c>
      <c r="J23" s="334">
        <f>'Fat Content'!J47</f>
        <v>0</v>
      </c>
      <c r="K23" s="291">
        <f>'Fat Content'!K47</f>
        <v>0</v>
      </c>
      <c r="L23" s="295">
        <f>'Fat Content'!L47</f>
        <v>0</v>
      </c>
      <c r="M23" s="281">
        <f>'Fat Content'!M47</f>
        <v>0</v>
      </c>
      <c r="N23" s="270">
        <f>'Fat Content'!N47</f>
        <v>0</v>
      </c>
      <c r="O23" s="285">
        <f>'Fat Content'!O47</f>
        <v>0</v>
      </c>
      <c r="P23" s="278">
        <f>'Fat Content'!P47</f>
        <v>0</v>
      </c>
      <c r="Q23" s="270">
        <f>'Fat Content'!Q47</f>
        <v>0</v>
      </c>
    </row>
    <row r="24" spans="2:17" ht="15" thickBot="1" x14ac:dyDescent="0.3">
      <c r="B24" s="490"/>
      <c r="C24" s="52" t="s">
        <v>164</v>
      </c>
      <c r="D24" s="297">
        <f>'Fat Content'!D48</f>
        <v>1131187.6776414225</v>
      </c>
      <c r="E24" s="298">
        <f>'Fat Content'!E48</f>
        <v>-31376.581133875297</v>
      </c>
      <c r="F24" s="318">
        <f>'Fat Content'!F48</f>
        <v>-2.6989115566763533E-2</v>
      </c>
      <c r="G24" s="335">
        <f>'Fat Content'!G48</f>
        <v>99.652957473761631</v>
      </c>
      <c r="H24" s="370">
        <f>'Fat Content'!H48</f>
        <v>1.8775523729016328</v>
      </c>
      <c r="I24" s="326">
        <f>'Fat Content'!I48</f>
        <v>2.9206804990436388</v>
      </c>
      <c r="J24" s="335">
        <f>'Fat Content'!J48</f>
        <v>1.4780857059518926E-2</v>
      </c>
      <c r="K24" s="343">
        <f>'Fat Content'!K48</f>
        <v>5.0864994943275819E-3</v>
      </c>
      <c r="L24" s="349">
        <f>'Fat Content'!L48</f>
        <v>3303837.7908457648</v>
      </c>
      <c r="M24" s="361">
        <f>'Fat Content'!M48</f>
        <v>-74457.272512906697</v>
      </c>
      <c r="N24" s="355">
        <f>'Fat Content'!N48</f>
        <v>-2.2039896195118588E-2</v>
      </c>
      <c r="O24" s="299">
        <f>'Fat Content'!O48</f>
        <v>688046.33669173717</v>
      </c>
      <c r="P24" s="298">
        <f>'Fat Content'!P48</f>
        <v>-16458.01657451014</v>
      </c>
      <c r="Q24" s="355">
        <f>'Fat Content'!Q48</f>
        <v>-2.3361128285732967E-2</v>
      </c>
    </row>
    <row r="25" spans="2:17" ht="15" thickBot="1" x14ac:dyDescent="0.3">
      <c r="B25" s="486" t="s">
        <v>284</v>
      </c>
      <c r="C25" s="255" t="s">
        <v>284</v>
      </c>
      <c r="D25" s="260">
        <f>Flavors!D180</f>
        <v>756233.08272130182</v>
      </c>
      <c r="E25" s="261">
        <f>Flavors!E180</f>
        <v>24245.821637365851</v>
      </c>
      <c r="F25" s="274">
        <f>Flavors!F180</f>
        <v>3.3123283595758661E-2</v>
      </c>
      <c r="G25" s="336">
        <f>Flavors!G180</f>
        <v>66.621007921345452</v>
      </c>
      <c r="H25" s="371">
        <f>Flavors!H180</f>
        <v>5.058517554966464</v>
      </c>
      <c r="I25" s="327">
        <f>Flavors!I180</f>
        <v>2.7284277879974637</v>
      </c>
      <c r="J25" s="336">
        <f>Flavors!J180</f>
        <v>-1.1937091491769358E-2</v>
      </c>
      <c r="K25" s="315">
        <f>Flavors!K180</f>
        <v>-4.3560226527185209E-3</v>
      </c>
      <c r="L25" s="316">
        <f>Flavors!L180</f>
        <v>2063327.3570997845</v>
      </c>
      <c r="M25" s="273">
        <f>Flavors!M180</f>
        <v>57415.174591850489</v>
      </c>
      <c r="N25" s="275">
        <f>Flavors!N180</f>
        <v>2.8622975169364569E-2</v>
      </c>
      <c r="O25" s="303">
        <f>Flavors!O180</f>
        <v>387299.03604662418</v>
      </c>
      <c r="P25" s="261">
        <f>Flavors!P180</f>
        <v>14317.159536595922</v>
      </c>
      <c r="Q25" s="275">
        <f>Flavors!Q180</f>
        <v>3.8385670828193663E-2</v>
      </c>
    </row>
    <row r="26" spans="2:17" x14ac:dyDescent="0.25">
      <c r="B26" s="487"/>
      <c r="C26" s="379" t="s">
        <v>33</v>
      </c>
      <c r="D26" s="300">
        <f>Flavors!D181</f>
        <v>9279.1883783861158</v>
      </c>
      <c r="E26" s="301">
        <f>Flavors!E181</f>
        <v>-13759.465268379234</v>
      </c>
      <c r="F26" s="319">
        <f>Flavors!F181</f>
        <v>-0.5972339130290748</v>
      </c>
      <c r="G26" s="337">
        <f>Flavors!G181</f>
        <v>0.81745813107721743</v>
      </c>
      <c r="H26" s="372">
        <f>Flavors!H181</f>
        <v>-1.1201669733311195</v>
      </c>
      <c r="I26" s="328">
        <f>Flavors!I181</f>
        <v>3.0313236861752939</v>
      </c>
      <c r="J26" s="337">
        <f>Flavors!J181</f>
        <v>6.4341616430533044E-2</v>
      </c>
      <c r="K26" s="344">
        <f>Flavors!K181</f>
        <v>2.1685879765383324E-2</v>
      </c>
      <c r="L26" s="350">
        <f>Flavors!L181</f>
        <v>28128.223519884348</v>
      </c>
      <c r="M26" s="362">
        <f>Flavors!M181</f>
        <v>-40227.048761128193</v>
      </c>
      <c r="N26" s="356">
        <f>Flavors!N181</f>
        <v>-0.58849957609344938</v>
      </c>
      <c r="O26" s="302">
        <f>Flavors!O181</f>
        <v>4869.1071690320969</v>
      </c>
      <c r="P26" s="301">
        <f>Flavors!P181</f>
        <v>-6840.1231570243835</v>
      </c>
      <c r="Q26" s="356">
        <f>Flavors!Q181</f>
        <v>-0.58416505325743728</v>
      </c>
    </row>
    <row r="27" spans="2:17" x14ac:dyDescent="0.25">
      <c r="B27" s="487"/>
      <c r="C27" s="49" t="s">
        <v>145</v>
      </c>
      <c r="D27" s="282">
        <f>Flavors!D182</f>
        <v>171.94614601135254</v>
      </c>
      <c r="E27" s="283">
        <f>Flavors!E182</f>
        <v>143.74543237686157</v>
      </c>
      <c r="F27" s="320">
        <f>Flavors!F182</f>
        <v>5.0972267666678226</v>
      </c>
      <c r="G27" s="338">
        <f>Flavors!G182</f>
        <v>1.5147744547548166E-2</v>
      </c>
      <c r="H27" s="373">
        <f>Flavors!H182</f>
        <v>1.2775973543121785E-2</v>
      </c>
      <c r="I27" s="329">
        <f>Flavors!I182</f>
        <v>1.9357857669911385</v>
      </c>
      <c r="J27" s="338">
        <f>Flavors!J182</f>
        <v>-0.25597690868952916</v>
      </c>
      <c r="K27" s="345">
        <f>Flavors!K182</f>
        <v>-0.11679043152335537</v>
      </c>
      <c r="L27" s="351">
        <f>Flavors!L182</f>
        <v>332.85090213775635</v>
      </c>
      <c r="M27" s="363">
        <f>Flavors!M182</f>
        <v>271.04163056612015</v>
      </c>
      <c r="N27" s="357">
        <f>Flavors!N182</f>
        <v>4.3851290214929355</v>
      </c>
      <c r="O27" s="286">
        <f>Flavors!O182</f>
        <v>85.97307300567627</v>
      </c>
      <c r="P27" s="283">
        <f>Flavors!P182</f>
        <v>71.872716188430786</v>
      </c>
      <c r="Q27" s="357">
        <f>Flavors!Q182</f>
        <v>5.0972267666678226</v>
      </c>
    </row>
    <row r="28" spans="2:17" x14ac:dyDescent="0.25">
      <c r="B28" s="487"/>
      <c r="C28" s="49" t="s">
        <v>146</v>
      </c>
      <c r="D28" s="282">
        <f>Flavors!D183</f>
        <v>241718.68700498343</v>
      </c>
      <c r="E28" s="283">
        <f>Flavors!E183</f>
        <v>37401.055420680088</v>
      </c>
      <c r="F28" s="320">
        <f>Flavors!F183</f>
        <v>0.18305348946475072</v>
      </c>
      <c r="G28" s="338">
        <f>Flavors!G183</f>
        <v>21.294416932604548</v>
      </c>
      <c r="H28" s="373">
        <f>Flavors!H183</f>
        <v>4.1106448988345399</v>
      </c>
      <c r="I28" s="329">
        <f>Flavors!I183</f>
        <v>2.5774885847924138</v>
      </c>
      <c r="J28" s="338">
        <f>Flavors!J183</f>
        <v>1.3437121279943565E-2</v>
      </c>
      <c r="K28" s="345">
        <f>Flavors!K183</f>
        <v>5.2405817399375351E-3</v>
      </c>
      <c r="L28" s="351">
        <f>Flavors!L183</f>
        <v>623027.15648635512</v>
      </c>
      <c r="M28" s="363">
        <f>Flavors!M183</f>
        <v>99146.234201220446</v>
      </c>
      <c r="N28" s="357">
        <f>Flavors!N183</f>
        <v>0.18925337797900904</v>
      </c>
      <c r="O28" s="286">
        <f>Flavors!O183</f>
        <v>124989.6892015934</v>
      </c>
      <c r="P28" s="283">
        <f>Flavors!P183</f>
        <v>19867.749169419287</v>
      </c>
      <c r="Q28" s="357">
        <f>Flavors!Q183</f>
        <v>0.18899716998505231</v>
      </c>
    </row>
    <row r="29" spans="2:17" x14ac:dyDescent="0.25">
      <c r="B29" s="487"/>
      <c r="C29" s="49" t="s">
        <v>147</v>
      </c>
      <c r="D29" s="282">
        <f>Flavors!D184</f>
        <v>447.77724695205688</v>
      </c>
      <c r="E29" s="283">
        <f>Flavors!E184</f>
        <v>50.883481681346893</v>
      </c>
      <c r="F29" s="320">
        <f>Flavors!F184</f>
        <v>0.12820428571519815</v>
      </c>
      <c r="G29" s="338">
        <f>Flavors!G184</f>
        <v>3.944732410917963E-2</v>
      </c>
      <c r="H29" s="373">
        <f>Flavors!H184</f>
        <v>6.0672778980309094E-3</v>
      </c>
      <c r="I29" s="329">
        <f>Flavors!I184</f>
        <v>2.4942597297206093</v>
      </c>
      <c r="J29" s="338">
        <f>Flavors!J184</f>
        <v>-0.7433652248774596</v>
      </c>
      <c r="K29" s="345">
        <f>Flavors!K184</f>
        <v>-0.22960201854811307</v>
      </c>
      <c r="L29" s="351">
        <f>Flavors!L184</f>
        <v>1116.8727549576759</v>
      </c>
      <c r="M29" s="363">
        <f>Flavors!M184</f>
        <v>-168.12040380716326</v>
      </c>
      <c r="N29" s="357">
        <f>Flavors!N184</f>
        <v>-0.13083369561964356</v>
      </c>
      <c r="O29" s="286">
        <f>Flavors!O184</f>
        <v>235.64226961135864</v>
      </c>
      <c r="P29" s="283">
        <f>Flavors!P184</f>
        <v>15.137669801712036</v>
      </c>
      <c r="Q29" s="357">
        <f>Flavors!Q184</f>
        <v>6.8650131628908526E-2</v>
      </c>
    </row>
    <row r="30" spans="2:17" x14ac:dyDescent="0.25">
      <c r="B30" s="487"/>
      <c r="C30" s="49" t="s">
        <v>148</v>
      </c>
      <c r="D30" s="282">
        <f>Flavors!D185</f>
        <v>26.637876033782959</v>
      </c>
      <c r="E30" s="283">
        <f>Flavors!E185</f>
        <v>-105.8960485458374</v>
      </c>
      <c r="F30" s="320">
        <f>Flavors!F185</f>
        <v>-0.79901088632005213</v>
      </c>
      <c r="G30" s="338">
        <f>Flavors!G185</f>
        <v>2.3466867435479417E-3</v>
      </c>
      <c r="H30" s="373">
        <f>Flavors!H185</f>
        <v>-8.7998439256732029E-3</v>
      </c>
      <c r="I30" s="329">
        <f>Flavors!I185</f>
        <v>2.2450000000000001</v>
      </c>
      <c r="J30" s="338">
        <f>Flavors!J185</f>
        <v>9.5233169469862489E-2</v>
      </c>
      <c r="K30" s="345">
        <f>Flavors!K185</f>
        <v>4.4299301727703078E-2</v>
      </c>
      <c r="L30" s="351">
        <f>Flavors!L185</f>
        <v>59.802031695842743</v>
      </c>
      <c r="M30" s="363">
        <f>Flavors!M185</f>
        <v>-225.11500328540802</v>
      </c>
      <c r="N30" s="357">
        <f>Flavors!N185</f>
        <v>-0.79010720892916042</v>
      </c>
      <c r="O30" s="286">
        <f>Flavors!O185</f>
        <v>13.318938016891479</v>
      </c>
      <c r="P30" s="283">
        <f>Flavors!P185</f>
        <v>-52.948024272918701</v>
      </c>
      <c r="Q30" s="357">
        <f>Flavors!Q185</f>
        <v>-0.79901088632005213</v>
      </c>
    </row>
    <row r="31" spans="2:17" x14ac:dyDescent="0.25">
      <c r="B31" s="487"/>
      <c r="C31" s="49" t="s">
        <v>149</v>
      </c>
      <c r="D31" s="282">
        <f>Flavors!D186</f>
        <v>0</v>
      </c>
      <c r="E31" s="283">
        <f>Flavors!E186</f>
        <v>0</v>
      </c>
      <c r="F31" s="320">
        <f>Flavors!F186</f>
        <v>0</v>
      </c>
      <c r="G31" s="338">
        <f>Flavors!G186</f>
        <v>0</v>
      </c>
      <c r="H31" s="373">
        <f>Flavors!H186</f>
        <v>0</v>
      </c>
      <c r="I31" s="329">
        <f>Flavors!I186</f>
        <v>0</v>
      </c>
      <c r="J31" s="338">
        <f>Flavors!J186</f>
        <v>0</v>
      </c>
      <c r="K31" s="345">
        <f>Flavors!K186</f>
        <v>0</v>
      </c>
      <c r="L31" s="351">
        <f>Flavors!L186</f>
        <v>0</v>
      </c>
      <c r="M31" s="363">
        <f>Flavors!M186</f>
        <v>0</v>
      </c>
      <c r="N31" s="357">
        <f>Flavors!N186</f>
        <v>0</v>
      </c>
      <c r="O31" s="286">
        <f>Flavors!O186</f>
        <v>0</v>
      </c>
      <c r="P31" s="283">
        <f>Flavors!P186</f>
        <v>0</v>
      </c>
      <c r="Q31" s="357">
        <f>Flavors!Q186</f>
        <v>0</v>
      </c>
    </row>
    <row r="32" spans="2:17" x14ac:dyDescent="0.25">
      <c r="B32" s="487"/>
      <c r="C32" s="49" t="s">
        <v>150</v>
      </c>
      <c r="D32" s="282">
        <f>Flavors!D187</f>
        <v>143733.72970592976</v>
      </c>
      <c r="E32" s="283">
        <f>Flavors!E187</f>
        <v>24703.751963498755</v>
      </c>
      <c r="F32" s="320">
        <f>Flavors!F187</f>
        <v>0.2075422715524253</v>
      </c>
      <c r="G32" s="338">
        <f>Flavors!G187</f>
        <v>12.662347316048651</v>
      </c>
      <c r="H32" s="373">
        <f>Flavors!H187</f>
        <v>2.6515421454400236</v>
      </c>
      <c r="I32" s="329">
        <f>Flavors!I187</f>
        <v>2.6724906156088104</v>
      </c>
      <c r="J32" s="338">
        <f>Flavors!J187</f>
        <v>-8.7123384894229883E-2</v>
      </c>
      <c r="K32" s="345">
        <f>Flavors!K187</f>
        <v>-3.1570859141296016E-2</v>
      </c>
      <c r="L32" s="351">
        <f>Flavors!L187</f>
        <v>384127.04378555057</v>
      </c>
      <c r="M32" s="363">
        <f>Flavors!M187</f>
        <v>55650.250727972714</v>
      </c>
      <c r="N32" s="357">
        <f>Flavors!N187</f>
        <v>0.16941912459008307</v>
      </c>
      <c r="O32" s="286">
        <f>Flavors!O187</f>
        <v>72258.04569029808</v>
      </c>
      <c r="P32" s="283">
        <f>Flavors!P187</f>
        <v>11527.951225836456</v>
      </c>
      <c r="Q32" s="357">
        <f>Flavors!Q187</f>
        <v>0.18982271191068947</v>
      </c>
    </row>
    <row r="33" spans="2:17" x14ac:dyDescent="0.25">
      <c r="B33" s="487"/>
      <c r="C33" s="49" t="s">
        <v>151</v>
      </c>
      <c r="D33" s="282">
        <f>Flavors!D188</f>
        <v>99.951957225799561</v>
      </c>
      <c r="E33" s="283">
        <f>Flavors!E188</f>
        <v>44.686009883880615</v>
      </c>
      <c r="F33" s="320">
        <f>Flavors!F188</f>
        <v>0.80856317557387636</v>
      </c>
      <c r="G33" s="338">
        <f>Flavors!G188</f>
        <v>8.8053541774871166E-3</v>
      </c>
      <c r="H33" s="373">
        <f>Flavors!H188</f>
        <v>4.157309694052376E-3</v>
      </c>
      <c r="I33" s="329">
        <f>Flavors!I188</f>
        <v>2.0646533932129212</v>
      </c>
      <c r="J33" s="338">
        <f>Flavors!J188</f>
        <v>-1.7300897088329936E-2</v>
      </c>
      <c r="K33" s="345">
        <f>Flavors!K188</f>
        <v>-8.3099312837586654E-3</v>
      </c>
      <c r="L33" s="351">
        <f>Flavors!L188</f>
        <v>206.3661476445198</v>
      </c>
      <c r="M33" s="363">
        <f>Flavors!M188</f>
        <v>91.304971468448628</v>
      </c>
      <c r="N33" s="357">
        <f>Flavors!N188</f>
        <v>0.79353413986252097</v>
      </c>
      <c r="O33" s="286">
        <f>Flavors!O188</f>
        <v>49.97597861289978</v>
      </c>
      <c r="P33" s="283">
        <f>Flavors!P188</f>
        <v>22.343004941940308</v>
      </c>
      <c r="Q33" s="357">
        <f>Flavors!Q188</f>
        <v>0.80856317557387636</v>
      </c>
    </row>
    <row r="34" spans="2:17" x14ac:dyDescent="0.25">
      <c r="B34" s="487"/>
      <c r="C34" s="49" t="s">
        <v>152</v>
      </c>
      <c r="D34" s="282">
        <f>Flavors!D189</f>
        <v>25.62827205657959</v>
      </c>
      <c r="E34" s="283">
        <f>Flavors!E189</f>
        <v>-49.861336231231689</v>
      </c>
      <c r="F34" s="320">
        <f>Flavors!F189</f>
        <v>-0.6605059605175142</v>
      </c>
      <c r="G34" s="338">
        <f>Flavors!G189</f>
        <v>2.2577448073916317E-3</v>
      </c>
      <c r="H34" s="373">
        <f>Flavors!H189</f>
        <v>-4.0911748119174295E-3</v>
      </c>
      <c r="I34" s="329">
        <f>Flavors!I189</f>
        <v>2.145</v>
      </c>
      <c r="J34" s="338">
        <f>Flavors!J189</f>
        <v>8.6986273783656198E-2</v>
      </c>
      <c r="K34" s="345">
        <f>Flavors!K189</f>
        <v>4.2267100882548717E-2</v>
      </c>
      <c r="L34" s="351">
        <f>Flavors!L189</f>
        <v>54.97264356136322</v>
      </c>
      <c r="M34" s="363">
        <f>Flavors!M189</f>
        <v>-100.38600648164748</v>
      </c>
      <c r="N34" s="357">
        <f>Flavors!N189</f>
        <v>-0.64615653170168408</v>
      </c>
      <c r="O34" s="286">
        <f>Flavors!O189</f>
        <v>12.814136028289795</v>
      </c>
      <c r="P34" s="283">
        <f>Flavors!P189</f>
        <v>-24.930668115615845</v>
      </c>
      <c r="Q34" s="357">
        <f>Flavors!Q189</f>
        <v>-0.6605059605175142</v>
      </c>
    </row>
    <row r="35" spans="2:17" x14ac:dyDescent="0.25">
      <c r="B35" s="487"/>
      <c r="C35" s="49" t="s">
        <v>153</v>
      </c>
      <c r="D35" s="282">
        <f>Flavors!D190</f>
        <v>0</v>
      </c>
      <c r="E35" s="283">
        <f>Flavors!E190</f>
        <v>0</v>
      </c>
      <c r="F35" s="320">
        <f>Flavors!F190</f>
        <v>0</v>
      </c>
      <c r="G35" s="338">
        <f>Flavors!G190</f>
        <v>0</v>
      </c>
      <c r="H35" s="373">
        <f>Flavors!H190</f>
        <v>0</v>
      </c>
      <c r="I35" s="329">
        <f>Flavors!I190</f>
        <v>0</v>
      </c>
      <c r="J35" s="338">
        <f>Flavors!J190</f>
        <v>0</v>
      </c>
      <c r="K35" s="345">
        <f>Flavors!K190</f>
        <v>0</v>
      </c>
      <c r="L35" s="351">
        <f>Flavors!L190</f>
        <v>0</v>
      </c>
      <c r="M35" s="363">
        <f>Flavors!M190</f>
        <v>0</v>
      </c>
      <c r="N35" s="357">
        <f>Flavors!N190</f>
        <v>0</v>
      </c>
      <c r="O35" s="286">
        <f>Flavors!O190</f>
        <v>0</v>
      </c>
      <c r="P35" s="283">
        <f>Flavors!P190</f>
        <v>0</v>
      </c>
      <c r="Q35" s="357">
        <f>Flavors!Q190</f>
        <v>0</v>
      </c>
    </row>
    <row r="36" spans="2:17" x14ac:dyDescent="0.25">
      <c r="B36" s="487"/>
      <c r="C36" s="49" t="s">
        <v>154</v>
      </c>
      <c r="D36" s="282">
        <f>Flavors!D191</f>
        <v>338.88880002498627</v>
      </c>
      <c r="E36" s="283">
        <f>Flavors!E191</f>
        <v>-125.85478246212006</v>
      </c>
      <c r="F36" s="320">
        <f>Flavors!F191</f>
        <v>-0.27080477752613558</v>
      </c>
      <c r="G36" s="338">
        <f>Flavors!G191</f>
        <v>2.9854702137172066E-2</v>
      </c>
      <c r="H36" s="373">
        <f>Flavors!H191</f>
        <v>-9.2317326148914462E-3</v>
      </c>
      <c r="I36" s="329">
        <f>Flavors!I191</f>
        <v>2.4909715940310693</v>
      </c>
      <c r="J36" s="338">
        <f>Flavors!J191</f>
        <v>0.38182794478329463</v>
      </c>
      <c r="K36" s="345">
        <f>Flavors!K191</f>
        <v>0.18103458478016585</v>
      </c>
      <c r="L36" s="351">
        <f>Flavors!L191</f>
        <v>844.16237439751626</v>
      </c>
      <c r="M36" s="363">
        <f>Flavors!M191</f>
        <v>-136.04860113382335</v>
      </c>
      <c r="N36" s="357">
        <f>Flavors!N191</f>
        <v>-0.13879522320189891</v>
      </c>
      <c r="O36" s="286">
        <f>Flavors!O191</f>
        <v>173.67676055431366</v>
      </c>
      <c r="P36" s="283">
        <f>Flavors!P191</f>
        <v>-58.695030689239502</v>
      </c>
      <c r="Q36" s="357">
        <f>Flavors!Q191</f>
        <v>-0.25259103256522286</v>
      </c>
    </row>
    <row r="37" spans="2:17" x14ac:dyDescent="0.25">
      <c r="B37" s="487"/>
      <c r="C37" s="49" t="s">
        <v>155</v>
      </c>
      <c r="D37" s="282">
        <f>Flavors!D192</f>
        <v>378446.19126779278</v>
      </c>
      <c r="E37" s="283">
        <f>Flavors!E192</f>
        <v>-78184.68028565991</v>
      </c>
      <c r="F37" s="320">
        <f>Flavors!F192</f>
        <v>-0.17122074996742243</v>
      </c>
      <c r="G37" s="338">
        <f>Flavors!G192</f>
        <v>33.339544754545358</v>
      </c>
      <c r="H37" s="373">
        <f>Flavors!H192</f>
        <v>-5.064584832864476</v>
      </c>
      <c r="I37" s="329">
        <f>Flavors!I192</f>
        <v>3.3185756353996485</v>
      </c>
      <c r="J37" s="338">
        <f>Flavors!J192</f>
        <v>0.13828311142808491</v>
      </c>
      <c r="K37" s="345">
        <f>Flavors!K192</f>
        <v>4.3481255383198629E-2</v>
      </c>
      <c r="L37" s="351">
        <f>Flavors!L192</f>
        <v>1255902.3096510924</v>
      </c>
      <c r="M37" s="363">
        <f>Flavors!M192</f>
        <v>-196317.43736497243</v>
      </c>
      <c r="N37" s="357">
        <f>Flavors!N192</f>
        <v>-0.13518438774045999</v>
      </c>
      <c r="O37" s="286">
        <f>Flavors!O192</f>
        <v>304485.84779953957</v>
      </c>
      <c r="P37" s="283">
        <f>Flavors!P192</f>
        <v>-41645.188566965866</v>
      </c>
      <c r="Q37" s="357">
        <f>Flavors!Q192</f>
        <v>-0.12031625075906023</v>
      </c>
    </row>
    <row r="38" spans="2:17" x14ac:dyDescent="0.25">
      <c r="B38" s="487"/>
      <c r="C38" s="49" t="s">
        <v>156</v>
      </c>
      <c r="D38" s="282">
        <f>Flavors!D193</f>
        <v>8899.272395482516</v>
      </c>
      <c r="E38" s="283">
        <f>Flavors!E193</f>
        <v>2098.8943268458925</v>
      </c>
      <c r="F38" s="320">
        <f>Flavors!F193</f>
        <v>0.30864377034065255</v>
      </c>
      <c r="G38" s="338">
        <f>Flavors!G193</f>
        <v>0.78398910375645126</v>
      </c>
      <c r="H38" s="373">
        <f>Flavors!H193</f>
        <v>0.21205536720721474</v>
      </c>
      <c r="I38" s="329">
        <f>Flavors!I193</f>
        <v>3.0213016165544841</v>
      </c>
      <c r="J38" s="338">
        <f>Flavors!J193</f>
        <v>6.8538027955362235E-2</v>
      </c>
      <c r="K38" s="345">
        <f>Flavors!K193</f>
        <v>2.3211485071135917E-2</v>
      </c>
      <c r="L38" s="351">
        <f>Flavors!L193</f>
        <v>26887.386074630023</v>
      </c>
      <c r="M38" s="363">
        <f>Flavors!M193</f>
        <v>6807.4773248517813</v>
      </c>
      <c r="N38" s="357">
        <f>Flavors!N193</f>
        <v>0.33901933567934972</v>
      </c>
      <c r="O38" s="286">
        <f>Flavors!O193</f>
        <v>4472.2197176218033</v>
      </c>
      <c r="P38" s="283">
        <f>Flavors!P193</f>
        <v>1022.6623085212514</v>
      </c>
      <c r="Q38" s="357">
        <f>Flavors!Q193</f>
        <v>0.296461889813251</v>
      </c>
    </row>
    <row r="39" spans="2:17" x14ac:dyDescent="0.25">
      <c r="B39" s="487"/>
      <c r="C39" s="49" t="s">
        <v>157</v>
      </c>
      <c r="D39" s="282">
        <f>Flavors!D194</f>
        <v>0</v>
      </c>
      <c r="E39" s="283">
        <f>Flavors!E194</f>
        <v>0</v>
      </c>
      <c r="F39" s="320">
        <f>Flavors!F194</f>
        <v>0</v>
      </c>
      <c r="G39" s="338">
        <f>Flavors!G194</f>
        <v>0</v>
      </c>
      <c r="H39" s="373">
        <f>Flavors!H194</f>
        <v>0</v>
      </c>
      <c r="I39" s="329">
        <f>Flavors!I194</f>
        <v>0</v>
      </c>
      <c r="J39" s="338">
        <f>Flavors!J194</f>
        <v>0</v>
      </c>
      <c r="K39" s="345">
        <f>Flavors!K194</f>
        <v>0</v>
      </c>
      <c r="L39" s="351">
        <f>Flavors!L194</f>
        <v>0</v>
      </c>
      <c r="M39" s="363">
        <f>Flavors!M194</f>
        <v>0</v>
      </c>
      <c r="N39" s="357">
        <f>Flavors!N194</f>
        <v>0</v>
      </c>
      <c r="O39" s="286">
        <f>Flavors!O194</f>
        <v>0</v>
      </c>
      <c r="P39" s="283">
        <f>Flavors!P194</f>
        <v>0</v>
      </c>
      <c r="Q39" s="357">
        <f>Flavors!Q194</f>
        <v>0</v>
      </c>
    </row>
    <row r="40" spans="2:17" x14ac:dyDescent="0.25">
      <c r="B40" s="487"/>
      <c r="C40" s="49" t="s">
        <v>158</v>
      </c>
      <c r="D40" s="282">
        <f>Flavors!D195</f>
        <v>64661.637371599674</v>
      </c>
      <c r="E40" s="283">
        <f>Flavors!E195</f>
        <v>27476.167408045883</v>
      </c>
      <c r="F40" s="320">
        <f>Flavors!F195</f>
        <v>0.73889525760937846</v>
      </c>
      <c r="G40" s="338">
        <f>Flavors!G195</f>
        <v>5.6964229071264949</v>
      </c>
      <c r="H40" s="373">
        <f>Flavors!H195</f>
        <v>2.5690049066948553</v>
      </c>
      <c r="I40" s="329">
        <f>Flavors!I195</f>
        <v>3.0905797184049346</v>
      </c>
      <c r="J40" s="338">
        <f>Flavors!J195</f>
        <v>0.19039843040018178</v>
      </c>
      <c r="K40" s="345">
        <f>Flavors!K195</f>
        <v>6.5650527154173466E-2</v>
      </c>
      <c r="L40" s="351">
        <f>Flavors!L195</f>
        <v>199841.94501952053</v>
      </c>
      <c r="M40" s="363">
        <f>Flavors!M195</f>
        <v>91997.34084555904</v>
      </c>
      <c r="N40" s="357">
        <f>Flavors!N195</f>
        <v>0.85305464793732644</v>
      </c>
      <c r="O40" s="286">
        <f>Flavors!O195</f>
        <v>34195.984233379364</v>
      </c>
      <c r="P40" s="283">
        <f>Flavors!P195</f>
        <v>15249.931852049634</v>
      </c>
      <c r="Q40" s="357">
        <f>Flavors!Q195</f>
        <v>0.80491342181010672</v>
      </c>
    </row>
    <row r="41" spans="2:17" x14ac:dyDescent="0.25">
      <c r="B41" s="487"/>
      <c r="C41" s="49" t="s">
        <v>159</v>
      </c>
      <c r="D41" s="282">
        <f>Flavors!D196</f>
        <v>0</v>
      </c>
      <c r="E41" s="283">
        <f>Flavors!E196</f>
        <v>0</v>
      </c>
      <c r="F41" s="320">
        <f>Flavors!F196</f>
        <v>0</v>
      </c>
      <c r="G41" s="338">
        <f>Flavors!G196</f>
        <v>0</v>
      </c>
      <c r="H41" s="373">
        <f>Flavors!H196</f>
        <v>0</v>
      </c>
      <c r="I41" s="329">
        <f>Flavors!I196</f>
        <v>0</v>
      </c>
      <c r="J41" s="338">
        <f>Flavors!J196</f>
        <v>0</v>
      </c>
      <c r="K41" s="345">
        <f>Flavors!K196</f>
        <v>0</v>
      </c>
      <c r="L41" s="351">
        <f>Flavors!L196</f>
        <v>0</v>
      </c>
      <c r="M41" s="363">
        <f>Flavors!M196</f>
        <v>0</v>
      </c>
      <c r="N41" s="357">
        <f>Flavors!N196</f>
        <v>0</v>
      </c>
      <c r="O41" s="286">
        <f>Flavors!O196</f>
        <v>0</v>
      </c>
      <c r="P41" s="283">
        <f>Flavors!P196</f>
        <v>0</v>
      </c>
      <c r="Q41" s="357">
        <f>Flavors!Q196</f>
        <v>0</v>
      </c>
    </row>
    <row r="42" spans="2:17" x14ac:dyDescent="0.25">
      <c r="B42" s="487"/>
      <c r="C42" s="49" t="s">
        <v>160</v>
      </c>
      <c r="D42" s="282">
        <f>Flavors!D197</f>
        <v>287114.03371443914</v>
      </c>
      <c r="E42" s="283">
        <f>Flavors!E197</f>
        <v>-53592.542414708121</v>
      </c>
      <c r="F42" s="320">
        <f>Flavors!F197</f>
        <v>-0.15729823305316387</v>
      </c>
      <c r="G42" s="338">
        <f>Flavors!G197</f>
        <v>25.293559289402797</v>
      </c>
      <c r="H42" s="373">
        <f>Flavors!H197</f>
        <v>-3.3609630306344798</v>
      </c>
      <c r="I42" s="329">
        <f>Flavors!I197</f>
        <v>2.7845492447319327</v>
      </c>
      <c r="J42" s="338">
        <f>Flavors!J197</f>
        <v>-1.9533711314302149E-2</v>
      </c>
      <c r="K42" s="345">
        <f>Flavors!K197</f>
        <v>-6.9661674139073048E-3</v>
      </c>
      <c r="L42" s="351">
        <f>Flavors!L197</f>
        <v>799483.16573148011</v>
      </c>
      <c r="M42" s="363">
        <f>Flavors!M197</f>
        <v>-155886.33740513062</v>
      </c>
      <c r="N42" s="357">
        <f>Flavors!N197</f>
        <v>-0.163168634641711</v>
      </c>
      <c r="O42" s="286">
        <f>Flavors!O197</f>
        <v>146096.49059891701</v>
      </c>
      <c r="P42" s="283">
        <f>Flavors!P197</f>
        <v>-26474.224323439499</v>
      </c>
      <c r="Q42" s="357">
        <f>Flavors!Q197</f>
        <v>-0.15341087469766151</v>
      </c>
    </row>
    <row r="43" spans="2:17" ht="15" thickBot="1" x14ac:dyDescent="0.3">
      <c r="B43" s="490"/>
      <c r="C43" s="52" t="s">
        <v>161</v>
      </c>
      <c r="D43" s="304">
        <f>Flavors!D198</f>
        <v>163.48109912872314</v>
      </c>
      <c r="E43" s="305">
        <f>Flavors!E198</f>
        <v>11.140926361083984</v>
      </c>
      <c r="F43" s="321">
        <f>Flavors!F198</f>
        <v>7.3131900526835908E-2</v>
      </c>
      <c r="G43" s="339">
        <f>Flavors!G198</f>
        <v>1.4402008916156794E-2</v>
      </c>
      <c r="H43" s="374">
        <f>Flavors!H198</f>
        <v>1.5897088707535669E-3</v>
      </c>
      <c r="I43" s="330">
        <f>Flavors!I198</f>
        <v>2.0447769479683444</v>
      </c>
      <c r="J43" s="339">
        <f>Flavors!J198</f>
        <v>2.4156188763192699E-2</v>
      </c>
      <c r="K43" s="346">
        <f>Flavors!K198</f>
        <v>1.1954835489612103E-2</v>
      </c>
      <c r="L43" s="352">
        <f>Flavors!L198</f>
        <v>334.2823829269409</v>
      </c>
      <c r="M43" s="364">
        <f>Flavors!M198</f>
        <v>26.460667371749878</v>
      </c>
      <c r="N43" s="358">
        <f>Flavors!N198</f>
        <v>8.5961015856289069E-2</v>
      </c>
      <c r="O43" s="306">
        <f>Flavors!O198</f>
        <v>81.740549564361572</v>
      </c>
      <c r="P43" s="305">
        <f>Flavors!P198</f>
        <v>5.5704631805419922</v>
      </c>
      <c r="Q43" s="358">
        <f>Flavors!Q198</f>
        <v>7.3131900526835908E-2</v>
      </c>
    </row>
    <row r="44" spans="2:17" x14ac:dyDescent="0.25">
      <c r="B44" s="486" t="s">
        <v>275</v>
      </c>
      <c r="C44" s="55" t="s">
        <v>276</v>
      </c>
      <c r="D44" s="307">
        <f>'NB vs PL'!D27</f>
        <v>1132984.3176507361</v>
      </c>
      <c r="E44" s="54">
        <f>'NB vs PL'!E27</f>
        <v>-53610.807596027618</v>
      </c>
      <c r="F44" s="322">
        <f>'NB vs PL'!F27</f>
        <v>-4.5180370671823504E-2</v>
      </c>
      <c r="G44" s="340">
        <f>'NB vs PL'!G27</f>
        <v>99.81123403032484</v>
      </c>
      <c r="H44" s="375">
        <f>'NB vs PL'!H27</f>
        <v>1.4755525189158902E-2</v>
      </c>
      <c r="I44" s="331">
        <f>'NB vs PL'!I27</f>
        <v>2.9259315432090491</v>
      </c>
      <c r="J44" s="340">
        <f>'NB vs PL'!J27</f>
        <v>1.5582375341857357E-2</v>
      </c>
      <c r="K44" s="347">
        <f>'NB vs PL'!K27</f>
        <v>5.3541257227484769E-3</v>
      </c>
      <c r="L44" s="353">
        <f>'NB vs PL'!L27</f>
        <v>3315034.5529754697</v>
      </c>
      <c r="M44" s="365">
        <f>'NB vs PL'!M27</f>
        <v>-138371.58238171507</v>
      </c>
      <c r="N44" s="359">
        <f>'NB vs PL'!N27</f>
        <v>-4.0068146333852313E-2</v>
      </c>
      <c r="O44" s="53">
        <f>'NB vs PL'!O27</f>
        <v>690730.45428466797</v>
      </c>
      <c r="P44" s="54">
        <f>'NB vs PL'!P27</f>
        <v>-27166.769121207646</v>
      </c>
      <c r="Q44" s="359">
        <f>'NB vs PL'!Q27</f>
        <v>-3.7842142629166353E-2</v>
      </c>
    </row>
    <row r="45" spans="2:17" ht="15" thickBot="1" x14ac:dyDescent="0.3">
      <c r="B45" s="490"/>
      <c r="C45" s="56" t="s">
        <v>144</v>
      </c>
      <c r="D45" s="308">
        <f>'NB vs PL'!D28</f>
        <v>2140.6710934172274</v>
      </c>
      <c r="E45" s="48">
        <f>'NB vs PL'!E28</f>
        <v>-273.11874354764177</v>
      </c>
      <c r="F45" s="323">
        <f>'NB vs PL'!F28</f>
        <v>-0.11314934687564383</v>
      </c>
      <c r="G45" s="341">
        <f>'NB vs PL'!G28</f>
        <v>0.18858427266676778</v>
      </c>
      <c r="H45" s="376">
        <f>'NB vs PL'!H28</f>
        <v>-1.4423240557664724E-2</v>
      </c>
      <c r="I45" s="332">
        <f>'NB vs PL'!I28</f>
        <v>2.4786692512683564</v>
      </c>
      <c r="J45" s="341">
        <f>'NB vs PL'!J28</f>
        <v>-4.5130154652572863E-3</v>
      </c>
      <c r="K45" s="348">
        <f>'NB vs PL'!K28</f>
        <v>-1.8174322222402634E-3</v>
      </c>
      <c r="L45" s="354">
        <f>'NB vs PL'!L28</f>
        <v>5306.0156163322927</v>
      </c>
      <c r="M45" s="366">
        <f>'NB vs PL'!M28</f>
        <v>-687.86450244069056</v>
      </c>
      <c r="N45" s="360">
        <f>'NB vs PL'!N28</f>
        <v>-0.11476113782894684</v>
      </c>
      <c r="O45" s="47">
        <f>'NB vs PL'!O28</f>
        <v>1289.0405851602554</v>
      </c>
      <c r="P45" s="48">
        <f>'NB vs PL'!P28</f>
        <v>-144.09310734272003</v>
      </c>
      <c r="Q45" s="360">
        <f>'NB vs PL'!Q28</f>
        <v>-0.10054407910197176</v>
      </c>
    </row>
    <row r="46" spans="2:17" x14ac:dyDescent="0.25">
      <c r="B46" s="486" t="s">
        <v>457</v>
      </c>
      <c r="C46" s="44" t="s">
        <v>39</v>
      </c>
      <c r="D46" s="259">
        <f>Size!D72</f>
        <v>17477.061350762844</v>
      </c>
      <c r="E46" s="63">
        <f>Size!E72</f>
        <v>1437.780896725395</v>
      </c>
      <c r="F46" s="324">
        <f>Size!F72</f>
        <v>8.9641234271421011E-2</v>
      </c>
      <c r="G46" s="342">
        <f>Size!G72</f>
        <v>1.5396568456131818</v>
      </c>
      <c r="H46" s="377">
        <f>Size!H72</f>
        <v>0.19070160973496408</v>
      </c>
      <c r="I46" s="333">
        <f>Size!I72</f>
        <v>4.6659337791485225</v>
      </c>
      <c r="J46" s="342">
        <f>Size!J72</f>
        <v>0.7074693681612918</v>
      </c>
      <c r="K46" s="310">
        <f>Size!K72</f>
        <v>0.17872318523254091</v>
      </c>
      <c r="L46" s="311">
        <f>Size!L72</f>
        <v>81546.810916775459</v>
      </c>
      <c r="M46" s="312">
        <f>Size!M72</f>
        <v>18055.890061625105</v>
      </c>
      <c r="N46" s="313">
        <f>Size!N72</f>
        <v>0.28438538642112671</v>
      </c>
      <c r="O46" s="62">
        <f>Size!O72</f>
        <v>11651.374233841896</v>
      </c>
      <c r="P46" s="63">
        <f>Size!P72</f>
        <v>958.52059781692878</v>
      </c>
      <c r="Q46" s="313">
        <f>Size!Q72</f>
        <v>8.9641234271420886E-2</v>
      </c>
    </row>
    <row r="47" spans="2:17" x14ac:dyDescent="0.25">
      <c r="B47" s="487"/>
      <c r="C47" s="49" t="s">
        <v>173</v>
      </c>
      <c r="D47" s="58">
        <f>Size!D73</f>
        <v>1000439.4945518284</v>
      </c>
      <c r="E47" s="278">
        <f>Size!E73</f>
        <v>-50149.279752937611</v>
      </c>
      <c r="F47" s="280">
        <f>Size!F73</f>
        <v>-4.7734452318057771E-2</v>
      </c>
      <c r="G47" s="334">
        <f>Size!G73</f>
        <v>88.134583125513899</v>
      </c>
      <c r="H47" s="369">
        <f>Size!H73</f>
        <v>-0.22332244976722393</v>
      </c>
      <c r="I47" s="325">
        <f>Size!I73</f>
        <v>2.6014304723141</v>
      </c>
      <c r="J47" s="334">
        <f>Size!J73</f>
        <v>3.5989710003345277E-2</v>
      </c>
      <c r="K47" s="291">
        <f>Size!K73</f>
        <v>1.4028665378704154E-2</v>
      </c>
      <c r="L47" s="295">
        <f>Size!L73</f>
        <v>2602573.7868336425</v>
      </c>
      <c r="M47" s="281">
        <f>Size!M73</f>
        <v>-92649.479193897918</v>
      </c>
      <c r="N47" s="270">
        <f>Size!N73</f>
        <v>-3.437543759795935E-2</v>
      </c>
      <c r="O47" s="285">
        <f>Size!O73</f>
        <v>504131.07783985138</v>
      </c>
      <c r="P47" s="278">
        <f>Size!P73</f>
        <v>-21285.531293463428</v>
      </c>
      <c r="Q47" s="270">
        <f>Size!Q73</f>
        <v>-4.0511721410128883E-2</v>
      </c>
    </row>
    <row r="48" spans="2:17" x14ac:dyDescent="0.25">
      <c r="B48" s="487"/>
      <c r="C48" s="49" t="s">
        <v>174</v>
      </c>
      <c r="D48" s="58">
        <f>Size!D74</f>
        <v>0</v>
      </c>
      <c r="E48" s="278">
        <f>Size!E74</f>
        <v>0</v>
      </c>
      <c r="F48" s="280">
        <f>Size!F74</f>
        <v>0</v>
      </c>
      <c r="G48" s="334">
        <f>Size!G74</f>
        <v>0</v>
      </c>
      <c r="H48" s="369">
        <f>Size!H74</f>
        <v>0</v>
      </c>
      <c r="I48" s="325">
        <f>Size!I74</f>
        <v>0</v>
      </c>
      <c r="J48" s="334">
        <f>Size!J74</f>
        <v>0</v>
      </c>
      <c r="K48" s="291">
        <f>Size!K74</f>
        <v>0</v>
      </c>
      <c r="L48" s="295">
        <f>Size!L74</f>
        <v>0</v>
      </c>
      <c r="M48" s="281">
        <f>Size!M74</f>
        <v>0</v>
      </c>
      <c r="N48" s="270">
        <f>Size!N74</f>
        <v>0</v>
      </c>
      <c r="O48" s="285">
        <f>Size!O74</f>
        <v>0</v>
      </c>
      <c r="P48" s="278">
        <f>Size!P74</f>
        <v>0</v>
      </c>
      <c r="Q48" s="270">
        <f>Size!Q74</f>
        <v>0</v>
      </c>
    </row>
    <row r="49" spans="2:20" x14ac:dyDescent="0.25">
      <c r="B49" s="487"/>
      <c r="C49" s="49" t="s">
        <v>175</v>
      </c>
      <c r="D49" s="58">
        <f>Size!D75</f>
        <v>0</v>
      </c>
      <c r="E49" s="278">
        <f>Size!E75</f>
        <v>0</v>
      </c>
      <c r="F49" s="280">
        <f>Size!F75</f>
        <v>0</v>
      </c>
      <c r="G49" s="334">
        <f>Size!G75</f>
        <v>0</v>
      </c>
      <c r="H49" s="369">
        <f>Size!H75</f>
        <v>0</v>
      </c>
      <c r="I49" s="325">
        <f>Size!I75</f>
        <v>0</v>
      </c>
      <c r="J49" s="334">
        <f>Size!J75</f>
        <v>0</v>
      </c>
      <c r="K49" s="291">
        <f>Size!K75</f>
        <v>0</v>
      </c>
      <c r="L49" s="295">
        <f>Size!L75</f>
        <v>0</v>
      </c>
      <c r="M49" s="281">
        <f>Size!M75</f>
        <v>0</v>
      </c>
      <c r="N49" s="270">
        <f>Size!N75</f>
        <v>0</v>
      </c>
      <c r="O49" s="285">
        <f>Size!O75</f>
        <v>0</v>
      </c>
      <c r="P49" s="278">
        <f>Size!P75</f>
        <v>0</v>
      </c>
      <c r="Q49" s="270">
        <f>Size!Q75</f>
        <v>0</v>
      </c>
    </row>
    <row r="50" spans="2:20" x14ac:dyDescent="0.25">
      <c r="B50" s="487"/>
      <c r="C50" s="49" t="s">
        <v>176</v>
      </c>
      <c r="D50" s="58">
        <f>Size!D76</f>
        <v>526.57877731323242</v>
      </c>
      <c r="E50" s="278">
        <f>Size!E76</f>
        <v>-84.865696907043457</v>
      </c>
      <c r="F50" s="280">
        <f>Size!F76</f>
        <v>-0.13879542703409922</v>
      </c>
      <c r="G50" s="334">
        <f>Size!G76</f>
        <v>4.6389413126912762E-2</v>
      </c>
      <c r="H50" s="369">
        <f>Size!H76</f>
        <v>-5.0350399407821378E-3</v>
      </c>
      <c r="I50" s="325">
        <f>Size!I76</f>
        <v>1.9039782168874211</v>
      </c>
      <c r="J50" s="334">
        <f>Size!J76</f>
        <v>2.9047711394024178E-2</v>
      </c>
      <c r="K50" s="291">
        <f>Size!K76</f>
        <v>1.5492686960352237E-2</v>
      </c>
      <c r="L50" s="295">
        <f>Size!L76</f>
        <v>1002.5945214796067</v>
      </c>
      <c r="M50" s="281">
        <f>Size!M76</f>
        <v>-143.82137565135952</v>
      </c>
      <c r="N50" s="270">
        <f>Size!N76</f>
        <v>-0.12545305417631469</v>
      </c>
      <c r="O50" s="285">
        <f>Size!O76</f>
        <v>131.64469432830811</v>
      </c>
      <c r="P50" s="278">
        <f>Size!P76</f>
        <v>-21.216424226760864</v>
      </c>
      <c r="Q50" s="270">
        <f>Size!Q76</f>
        <v>-0.13879542703409922</v>
      </c>
    </row>
    <row r="51" spans="2:20" x14ac:dyDescent="0.25">
      <c r="B51" s="487"/>
      <c r="C51" s="49" t="s">
        <v>177</v>
      </c>
      <c r="D51" s="58">
        <f>Size!D77</f>
        <v>116683.9165561422</v>
      </c>
      <c r="E51" s="278">
        <f>Size!E77</f>
        <v>-5091.6106134932197</v>
      </c>
      <c r="F51" s="280">
        <f>Size!F77</f>
        <v>-4.1811443824837792E-2</v>
      </c>
      <c r="G51" s="334">
        <f>Size!G77</f>
        <v>10.279370615745997</v>
      </c>
      <c r="H51" s="369">
        <f>Size!H77</f>
        <v>3.7655879973080175E-2</v>
      </c>
      <c r="I51" s="325">
        <f>Size!I77</f>
        <v>5.44396662352605</v>
      </c>
      <c r="J51" s="334">
        <f>Size!J77</f>
        <v>-0.30067136870738231</v>
      </c>
      <c r="K51" s="291">
        <f>Size!K77</f>
        <v>-5.2339480592838127E-2</v>
      </c>
      <c r="L51" s="295">
        <f>Size!L77</f>
        <v>635223.34723393677</v>
      </c>
      <c r="M51" s="281">
        <f>Size!M77</f>
        <v>-64332.972669005394</v>
      </c>
      <c r="N51" s="270">
        <f>Size!N77</f>
        <v>-9.1962535165047293E-2</v>
      </c>
      <c r="O51" s="285">
        <f>Size!O77</f>
        <v>176106.42934775352</v>
      </c>
      <c r="P51" s="278">
        <f>Size!P77</f>
        <v>-6964.6642406948667</v>
      </c>
      <c r="Q51" s="270">
        <f>Size!Q77</f>
        <v>-3.8043495038882151E-2</v>
      </c>
    </row>
    <row r="52" spans="2:20" ht="15" thickBot="1" x14ac:dyDescent="0.3">
      <c r="B52" s="490"/>
      <c r="C52" s="52" t="s">
        <v>178</v>
      </c>
      <c r="D52" s="297">
        <f>Size!D78</f>
        <v>0</v>
      </c>
      <c r="E52" s="298">
        <f>Size!E78</f>
        <v>0</v>
      </c>
      <c r="F52" s="318">
        <f>Size!F78</f>
        <v>0</v>
      </c>
      <c r="G52" s="335">
        <f>Size!G78</f>
        <v>0</v>
      </c>
      <c r="H52" s="370">
        <f>Size!H78</f>
        <v>0</v>
      </c>
      <c r="I52" s="326">
        <f>Size!I78</f>
        <v>0</v>
      </c>
      <c r="J52" s="335">
        <f>Size!J78</f>
        <v>0</v>
      </c>
      <c r="K52" s="343">
        <f>Size!K78</f>
        <v>0</v>
      </c>
      <c r="L52" s="349">
        <f>Size!L78</f>
        <v>0</v>
      </c>
      <c r="M52" s="361">
        <f>Size!M78</f>
        <v>0</v>
      </c>
      <c r="N52" s="355">
        <f>Size!N78</f>
        <v>0</v>
      </c>
      <c r="O52" s="299">
        <f>Size!O78</f>
        <v>0</v>
      </c>
      <c r="P52" s="298">
        <f>Size!P78</f>
        <v>0</v>
      </c>
      <c r="Q52" s="355">
        <f>Size!Q78</f>
        <v>0</v>
      </c>
    </row>
    <row r="53" spans="2:20" x14ac:dyDescent="0.25">
      <c r="B53" s="486" t="s">
        <v>24</v>
      </c>
      <c r="C53" s="55" t="s">
        <v>453</v>
      </c>
      <c r="D53" s="307">
        <f>Organic!D27</f>
        <v>1349.0156849622726</v>
      </c>
      <c r="E53" s="54">
        <f>Organic!E27</f>
        <v>-2577.689888715744</v>
      </c>
      <c r="F53" s="322">
        <f>Organic!F27</f>
        <v>-0.65645102245374265</v>
      </c>
      <c r="G53" s="340">
        <f>Organic!G27</f>
        <v>0.11884270430286384</v>
      </c>
      <c r="H53" s="375">
        <f>Organic!H27</f>
        <v>-0.21140590370322546</v>
      </c>
      <c r="I53" s="331">
        <f>Organic!I27</f>
        <v>2.5903557090760674</v>
      </c>
      <c r="J53" s="340">
        <f>Organic!J27</f>
        <v>7.1245857684365532E-4</v>
      </c>
      <c r="K53" s="347">
        <f>Organic!K27</f>
        <v>2.7511842672009348E-4</v>
      </c>
      <c r="L53" s="353">
        <f>Organic!L27</f>
        <v>3494.4304811751845</v>
      </c>
      <c r="M53" s="365">
        <f>Organic!M27</f>
        <v>-6674.3361043977729</v>
      </c>
      <c r="N53" s="359">
        <f>Organic!N27</f>
        <v>-0.65635650579953875</v>
      </c>
      <c r="O53" s="53">
        <f>Organic!O27</f>
        <v>808.55030024051666</v>
      </c>
      <c r="P53" s="54">
        <f>Organic!P27</f>
        <v>-1542.4169778823853</v>
      </c>
      <c r="Q53" s="359">
        <f>Organic!Q27</f>
        <v>-0.65607760356150391</v>
      </c>
    </row>
    <row r="54" spans="2:20" ht="15" thickBot="1" x14ac:dyDescent="0.3">
      <c r="B54" s="490"/>
      <c r="C54" s="56" t="s">
        <v>454</v>
      </c>
      <c r="D54" s="308">
        <f>Organic!D28</f>
        <v>1133778.0355510847</v>
      </c>
      <c r="E54" s="48">
        <f>Organic!E28</f>
        <v>-51310.285277896328</v>
      </c>
      <c r="F54" s="323">
        <f>Organic!F28</f>
        <v>-4.3296591803389198E-2</v>
      </c>
      <c r="G54" s="341">
        <f>Organic!G28</f>
        <v>99.881157295697164</v>
      </c>
      <c r="H54" s="376">
        <f>Organic!H28</f>
        <v>0.21140590370325185</v>
      </c>
      <c r="I54" s="332">
        <f>Organic!I28</f>
        <v>2.9254862989231118</v>
      </c>
      <c r="J54" s="341">
        <f>Organic!J28</f>
        <v>1.4945290735293604E-2</v>
      </c>
      <c r="K54" s="348">
        <f>Organic!K28</f>
        <v>5.1348840965477231E-3</v>
      </c>
      <c r="L54" s="354">
        <f>Organic!L28</f>
        <v>3316852.1090246593</v>
      </c>
      <c r="M54" s="366">
        <f>Organic!M28</f>
        <v>-132396.04707253166</v>
      </c>
      <c r="N54" s="360">
        <f>Organic!N28</f>
        <v>-3.8384030687527333E-2</v>
      </c>
      <c r="O54" s="47">
        <f>Organic!O28</f>
        <v>691211.97581553459</v>
      </c>
      <c r="P54" s="48">
        <f>Organic!P28</f>
        <v>-25770.47438268573</v>
      </c>
      <c r="Q54" s="360">
        <f>Organic!Q28</f>
        <v>-3.5942963981281696E-2</v>
      </c>
    </row>
    <row r="55" spans="2:20" x14ac:dyDescent="0.25">
      <c r="B55" s="486" t="s">
        <v>277</v>
      </c>
      <c r="C55" s="44" t="s">
        <v>459</v>
      </c>
      <c r="D55" s="57">
        <f>Form!D27</f>
        <v>232893.27893658885</v>
      </c>
      <c r="E55" s="46">
        <f>Form!E27</f>
        <v>-21531.818786236487</v>
      </c>
      <c r="F55" s="268">
        <f>Form!F27</f>
        <v>-8.462930339401338E-2</v>
      </c>
      <c r="G55" s="380">
        <f>Form!G27</f>
        <v>20.516934970670466</v>
      </c>
      <c r="H55" s="381">
        <f>Form!H27</f>
        <v>-0.88103663382499775</v>
      </c>
      <c r="I55" s="382">
        <f>Form!I27</f>
        <v>2.6746767645602003</v>
      </c>
      <c r="J55" s="380">
        <f>Form!J27</f>
        <v>-6.4379033074903003E-2</v>
      </c>
      <c r="K55" s="383">
        <f>Form!K27</f>
        <v>-2.350409697038219E-2</v>
      </c>
      <c r="L55" s="384">
        <f>Form!L27</f>
        <v>622914.24179393169</v>
      </c>
      <c r="M55" s="267">
        <f>Form!M27</f>
        <v>-73970.297187650809</v>
      </c>
      <c r="N55" s="269">
        <f>Form!N27</f>
        <v>-0.10614426501088686</v>
      </c>
      <c r="O55" s="45">
        <f>Form!O27</f>
        <v>124070.80336606503</v>
      </c>
      <c r="P55" s="46">
        <f>Form!P27</f>
        <v>-14200.541265006177</v>
      </c>
      <c r="Q55" s="269">
        <f>Form!Q27</f>
        <v>-0.1027005364191356</v>
      </c>
    </row>
    <row r="56" spans="2:20" ht="15" thickBot="1" x14ac:dyDescent="0.3">
      <c r="B56" s="490"/>
      <c r="C56" s="52" t="s">
        <v>165</v>
      </c>
      <c r="D56" s="61">
        <f>Form!D28</f>
        <v>902233.77229945827</v>
      </c>
      <c r="E56" s="51">
        <f>Form!E28</f>
        <v>-32356.156380375265</v>
      </c>
      <c r="F56" s="264">
        <f>Form!F28</f>
        <v>-3.4620698755100376E-2</v>
      </c>
      <c r="G56" s="368">
        <f>Form!G28</f>
        <v>79.483065029329609</v>
      </c>
      <c r="H56" s="378">
        <f>Form!H28</f>
        <v>0.88103663382511854</v>
      </c>
      <c r="I56" s="367">
        <f>Form!I28</f>
        <v>2.989726588084983</v>
      </c>
      <c r="J56" s="368">
        <f>Form!J28</f>
        <v>3.385011335832866E-2</v>
      </c>
      <c r="K56" s="292">
        <f>Form!K28</f>
        <v>1.1451802417236992E-2</v>
      </c>
      <c r="L56" s="296">
        <f>Form!L28</f>
        <v>2697432.2977119028</v>
      </c>
      <c r="M56" s="265">
        <f>Form!M28</f>
        <v>-65100.085989278741</v>
      </c>
      <c r="N56" s="271">
        <f>Form!N28</f>
        <v>-2.3565365739553448E-2</v>
      </c>
      <c r="O56" s="50">
        <f>Form!O28</f>
        <v>567949.72274971008</v>
      </c>
      <c r="P56" s="51">
        <f>Form!P28</f>
        <v>-13112.350095562171</v>
      </c>
      <c r="Q56" s="271">
        <f>Form!Q28</f>
        <v>-2.2566177880712902E-2</v>
      </c>
    </row>
    <row r="57" spans="2:20" x14ac:dyDescent="0.25">
      <c r="B57" s="486" t="s">
        <v>279</v>
      </c>
      <c r="C57" s="44" t="s">
        <v>37</v>
      </c>
      <c r="D57" s="259">
        <f>'Package Type'!D81</f>
        <v>39333.325840008096</v>
      </c>
      <c r="E57" s="63">
        <f>'Package Type'!E81</f>
        <v>-244.0352535925922</v>
      </c>
      <c r="F57" s="324">
        <f>'Package Type'!F81</f>
        <v>-6.1660314596379334E-3</v>
      </c>
      <c r="G57" s="342">
        <f>'Package Type'!G81</f>
        <v>3.4651033817912973</v>
      </c>
      <c r="H57" s="377">
        <f>'Package Type'!H81</f>
        <v>0.13651962004177598</v>
      </c>
      <c r="I57" s="333">
        <f>'Package Type'!I81</f>
        <v>9.4516931995689575</v>
      </c>
      <c r="J57" s="342">
        <f>'Package Type'!J81</f>
        <v>-0.37335619094912431</v>
      </c>
      <c r="K57" s="310">
        <f>'Package Type'!K81</f>
        <v>-3.8000439092900781E-2</v>
      </c>
      <c r="L57" s="311">
        <f>'Package Type'!L81</f>
        <v>371766.52835843444</v>
      </c>
      <c r="M57" s="312">
        <f>'Package Type'!M81</f>
        <v>-17082.999132561032</v>
      </c>
      <c r="N57" s="313">
        <f>'Package Type'!N81</f>
        <v>-4.3932158649611884E-2</v>
      </c>
      <c r="O57" s="62">
        <f>'Package Type'!O81</f>
        <v>94452.276557207108</v>
      </c>
      <c r="P57" s="63">
        <f>'Package Type'!P81</f>
        <v>-1138.1747179851664</v>
      </c>
      <c r="Q57" s="313">
        <f>'Package Type'!Q81</f>
        <v>-1.1906782558317586E-2</v>
      </c>
    </row>
    <row r="58" spans="2:20" x14ac:dyDescent="0.25">
      <c r="B58" s="487"/>
      <c r="C58" s="49" t="s">
        <v>166</v>
      </c>
      <c r="D58" s="58">
        <f>'Package Type'!D82</f>
        <v>12.31379771232605</v>
      </c>
      <c r="E58" s="278">
        <f>'Package Type'!E82</f>
        <v>-228.14547035098076</v>
      </c>
      <c r="F58" s="280">
        <f>'Package Type'!F82</f>
        <v>-0.94879050488881911</v>
      </c>
      <c r="G58" s="334">
        <f>'Package Type'!G82</f>
        <v>1.0847946667218863E-3</v>
      </c>
      <c r="H58" s="369">
        <f>'Package Type'!H82</f>
        <v>-1.9138605603568344E-2</v>
      </c>
      <c r="I58" s="325">
        <f>'Package Type'!I82</f>
        <v>3.6400925313175425</v>
      </c>
      <c r="J58" s="334">
        <f>'Package Type'!J82</f>
        <v>2.0345796369482416</v>
      </c>
      <c r="K58" s="291">
        <f>'Package Type'!K82</f>
        <v>1.2672459025920766</v>
      </c>
      <c r="L58" s="295">
        <f>'Package Type'!L82</f>
        <v>44.823363084793094</v>
      </c>
      <c r="M58" s="281">
        <f>'Package Type'!M82</f>
        <v>-341.23709236145021</v>
      </c>
      <c r="N58" s="270">
        <f>'Package Type'!N82</f>
        <v>-0.88389548203536616</v>
      </c>
      <c r="O58" s="285">
        <f>'Package Type'!O82</f>
        <v>11.282551765441895</v>
      </c>
      <c r="P58" s="278">
        <f>'Package Type'!P82</f>
        <v>-110.44250273704529</v>
      </c>
      <c r="Q58" s="270">
        <f>'Package Type'!Q82</f>
        <v>-0.90731117918528958</v>
      </c>
    </row>
    <row r="59" spans="2:20" x14ac:dyDescent="0.25">
      <c r="B59" s="487"/>
      <c r="C59" s="49" t="s">
        <v>167</v>
      </c>
      <c r="D59" s="58">
        <f>'Package Type'!D83</f>
        <v>208992.23161323369</v>
      </c>
      <c r="E59" s="278">
        <f>'Package Type'!E83</f>
        <v>-38286.949698985816</v>
      </c>
      <c r="F59" s="280">
        <f>'Package Type'!F83</f>
        <v>-0.15483288765277806</v>
      </c>
      <c r="G59" s="334">
        <f>'Package Type'!G83</f>
        <v>18.41135152101791</v>
      </c>
      <c r="H59" s="369">
        <f>'Package Type'!H83</f>
        <v>-2.3856254575117646</v>
      </c>
      <c r="I59" s="325">
        <f>'Package Type'!I83</f>
        <v>2.6819546823427318</v>
      </c>
      <c r="J59" s="334">
        <f>'Package Type'!J83</f>
        <v>0.22167961582162565</v>
      </c>
      <c r="K59" s="291">
        <f>'Package Type'!K83</f>
        <v>9.0103589975850329E-2</v>
      </c>
      <c r="L59" s="295">
        <f>'Package Type'!L83</f>
        <v>560507.69414836878</v>
      </c>
      <c r="M59" s="281">
        <f>'Package Type'!M83</f>
        <v>-47867.110103836749</v>
      </c>
      <c r="N59" s="270">
        <f>'Package Type'!N83</f>
        <v>-7.8680296700770577E-2</v>
      </c>
      <c r="O59" s="285">
        <f>'Package Type'!O83</f>
        <v>139432.34759831429</v>
      </c>
      <c r="P59" s="278">
        <f>'Package Type'!P83</f>
        <v>-17133.38004865768</v>
      </c>
      <c r="Q59" s="270">
        <f>'Package Type'!Q83</f>
        <v>-0.10943250675710091</v>
      </c>
    </row>
    <row r="60" spans="2:20" ht="15" customHeight="1" x14ac:dyDescent="0.25">
      <c r="B60" s="487"/>
      <c r="C60" s="49" t="s">
        <v>168</v>
      </c>
      <c r="D60" s="58">
        <f>'Package Type'!D84</f>
        <v>0</v>
      </c>
      <c r="E60" s="278">
        <f>'Package Type'!E84</f>
        <v>-1.0562999763898552E-2</v>
      </c>
      <c r="F60" s="280">
        <f>'Package Type'!F84</f>
        <v>-1</v>
      </c>
      <c r="G60" s="334">
        <f>'Package Type'!G84</f>
        <v>0</v>
      </c>
      <c r="H60" s="369">
        <f>'Package Type'!H84</f>
        <v>-8.8838236097458711E-7</v>
      </c>
      <c r="I60" s="325">
        <f>'Package Type'!I84</f>
        <v>0</v>
      </c>
      <c r="J60" s="334">
        <f>'Package Type'!J84</f>
        <v>-5.2920565406227356</v>
      </c>
      <c r="K60" s="291">
        <f>'Package Type'!K84</f>
        <v>-1</v>
      </c>
      <c r="L60" s="295">
        <f>'Package Type'!L84</f>
        <v>0</v>
      </c>
      <c r="M60" s="281">
        <f>'Package Type'!M84</f>
        <v>-5.5899991989135742E-2</v>
      </c>
      <c r="N60" s="270">
        <f>'Package Type'!N84</f>
        <v>-1</v>
      </c>
      <c r="O60" s="285">
        <f>'Package Type'!O84</f>
        <v>0</v>
      </c>
      <c r="P60" s="278">
        <f>'Package Type'!P84</f>
        <v>-9.9999997764825821E-3</v>
      </c>
      <c r="Q60" s="270">
        <f>'Package Type'!Q84</f>
        <v>-1</v>
      </c>
    </row>
    <row r="61" spans="2:20" x14ac:dyDescent="0.25">
      <c r="B61" s="487"/>
      <c r="C61" s="49" t="s">
        <v>169</v>
      </c>
      <c r="D61" s="58">
        <f>'Package Type'!D85</f>
        <v>0</v>
      </c>
      <c r="E61" s="278">
        <f>'Package Type'!E85</f>
        <v>0</v>
      </c>
      <c r="F61" s="280">
        <f>'Package Type'!F85</f>
        <v>0</v>
      </c>
      <c r="G61" s="334">
        <f>'Package Type'!G85</f>
        <v>0</v>
      </c>
      <c r="H61" s="369">
        <f>'Package Type'!H85</f>
        <v>0</v>
      </c>
      <c r="I61" s="325">
        <f>'Package Type'!I85</f>
        <v>0</v>
      </c>
      <c r="J61" s="334">
        <f>'Package Type'!J85</f>
        <v>0</v>
      </c>
      <c r="K61" s="291">
        <f>'Package Type'!K85</f>
        <v>0</v>
      </c>
      <c r="L61" s="295">
        <f>'Package Type'!L85</f>
        <v>0</v>
      </c>
      <c r="M61" s="281">
        <f>'Package Type'!M85</f>
        <v>0</v>
      </c>
      <c r="N61" s="270">
        <f>'Package Type'!N85</f>
        <v>0</v>
      </c>
      <c r="O61" s="285">
        <f>'Package Type'!O85</f>
        <v>0</v>
      </c>
      <c r="P61" s="278">
        <f>'Package Type'!P85</f>
        <v>0</v>
      </c>
      <c r="Q61" s="270">
        <f>'Package Type'!Q85</f>
        <v>0</v>
      </c>
    </row>
    <row r="62" spans="2:20" x14ac:dyDescent="0.25">
      <c r="B62" s="487"/>
      <c r="C62" s="49" t="s">
        <v>170</v>
      </c>
      <c r="D62" s="58">
        <f>'Package Type'!D86</f>
        <v>881223.82139550743</v>
      </c>
      <c r="E62" s="278">
        <f>'Package Type'!E86</f>
        <v>-14150.113251612405</v>
      </c>
      <c r="F62" s="280">
        <f>'Package Type'!F86</f>
        <v>-1.5803579604078126E-2</v>
      </c>
      <c r="G62" s="334">
        <f>'Package Type'!G86</f>
        <v>77.632175220909176</v>
      </c>
      <c r="H62" s="369">
        <f>'Package Type'!H86</f>
        <v>2.3283384514063101</v>
      </c>
      <c r="I62" s="325">
        <f>'Package Type'!I86</f>
        <v>2.6585893971787979</v>
      </c>
      <c r="J62" s="334">
        <f>'Package Type'!J86</f>
        <v>-3.1463392412428792E-2</v>
      </c>
      <c r="K62" s="291">
        <f>'Package Type'!K86</f>
        <v>-1.1696198875416822E-2</v>
      </c>
      <c r="L62" s="295">
        <f>'Package Type'!L86</f>
        <v>2342812.308103479</v>
      </c>
      <c r="M62" s="281">
        <f>'Package Type'!M86</f>
        <v>-65790.842521278653</v>
      </c>
      <c r="N62" s="270">
        <f>'Package Type'!N86</f>
        <v>-2.731493666950217E-2</v>
      </c>
      <c r="O62" s="285">
        <f>'Package Type'!O86</f>
        <v>448231.00675725937</v>
      </c>
      <c r="P62" s="278">
        <f>'Package Type'!P86</f>
        <v>-7189.6707137145568</v>
      </c>
      <c r="Q62" s="270">
        <f>'Package Type'!Q86</f>
        <v>-1.578687808739819E-2</v>
      </c>
    </row>
    <row r="63" spans="2:20" x14ac:dyDescent="0.25">
      <c r="B63" s="487"/>
      <c r="C63" s="49" t="s">
        <v>171</v>
      </c>
      <c r="D63" s="58">
        <f>'Package Type'!D87</f>
        <v>5565.3585895852448</v>
      </c>
      <c r="E63" s="278">
        <f>'Package Type'!E87</f>
        <v>-978.72092907068509</v>
      </c>
      <c r="F63" s="280">
        <f>'Package Type'!F87</f>
        <v>-0.14955822683397066</v>
      </c>
      <c r="G63" s="334">
        <f>'Package Type'!G87</f>
        <v>0.49028508161488094</v>
      </c>
      <c r="H63" s="369">
        <f>'Package Type'!H87</f>
        <v>-6.0093119950402119E-2</v>
      </c>
      <c r="I63" s="325">
        <f>'Package Type'!I87</f>
        <v>8.1243975216764976</v>
      </c>
      <c r="J63" s="334">
        <f>'Package Type'!J87</f>
        <v>-5.5959797309999004E-3</v>
      </c>
      <c r="K63" s="291">
        <f>'Package Type'!K87</f>
        <v>-6.8831294022942346E-4</v>
      </c>
      <c r="L63" s="295">
        <f>'Package Type'!L87</f>
        <v>45215.185532467367</v>
      </c>
      <c r="M63" s="281">
        <f>'Package Type'!M87</f>
        <v>-7988.1384268992479</v>
      </c>
      <c r="N63" s="270">
        <f>'Package Type'!N87</f>
        <v>-0.15014359691135257</v>
      </c>
      <c r="O63" s="285">
        <f>'Package Type'!O87</f>
        <v>9893.6126512289047</v>
      </c>
      <c r="P63" s="278">
        <f>'Package Type'!P87</f>
        <v>-1741.2133774739086</v>
      </c>
      <c r="Q63" s="270">
        <f>'Package Type'!Q87</f>
        <v>-0.14965529980236753</v>
      </c>
      <c r="T63" s="60"/>
    </row>
    <row r="64" spans="2:20" ht="15" thickBot="1" x14ac:dyDescent="0.3">
      <c r="B64" s="490"/>
      <c r="C64" s="52" t="s">
        <v>172</v>
      </c>
      <c r="D64" s="297">
        <f>'Package Type'!D88</f>
        <v>0</v>
      </c>
      <c r="E64" s="298">
        <f>'Package Type'!E88</f>
        <v>0</v>
      </c>
      <c r="F64" s="318">
        <f>'Package Type'!F88</f>
        <v>0</v>
      </c>
      <c r="G64" s="335">
        <f>'Package Type'!G88</f>
        <v>0</v>
      </c>
      <c r="H64" s="370">
        <f>'Package Type'!H88</f>
        <v>0</v>
      </c>
      <c r="I64" s="326">
        <f>'Package Type'!I88</f>
        <v>0</v>
      </c>
      <c r="J64" s="335">
        <f>'Package Type'!J88</f>
        <v>0</v>
      </c>
      <c r="K64" s="343">
        <f>'Package Type'!K88</f>
        <v>0</v>
      </c>
      <c r="L64" s="349">
        <f>'Package Type'!L88</f>
        <v>0</v>
      </c>
      <c r="M64" s="361">
        <f>'Package Type'!M88</f>
        <v>0</v>
      </c>
      <c r="N64" s="355">
        <f>'Package Type'!N88</f>
        <v>0</v>
      </c>
      <c r="O64" s="299">
        <f>'Package Type'!O88</f>
        <v>0</v>
      </c>
      <c r="P64" s="298">
        <f>'Package Type'!P88</f>
        <v>0</v>
      </c>
      <c r="Q64" s="355">
        <f>'Package Type'!Q88</f>
        <v>0</v>
      </c>
    </row>
    <row r="65" spans="2:17" ht="15.5" customHeight="1" thickBot="1" x14ac:dyDescent="0.3">
      <c r="B65" s="486" t="s">
        <v>280</v>
      </c>
      <c r="C65" s="255" t="s">
        <v>44</v>
      </c>
      <c r="D65" s="260">
        <f>'Sugar Content'!D45</f>
        <v>1135127.0512360462</v>
      </c>
      <c r="E65" s="261">
        <f>'Sugar Content'!E45</f>
        <v>-53887.97516661277</v>
      </c>
      <c r="F65" s="272">
        <f>'Sugar Content'!F45</f>
        <v>-4.5321525775540238E-2</v>
      </c>
      <c r="G65" s="336">
        <f>'Sugar Content'!G45</f>
        <v>99.999999999999957</v>
      </c>
      <c r="H65" s="371">
        <f>'Sugar Content'!H45</f>
        <v>-1.4210854715202004E-14</v>
      </c>
      <c r="I65" s="327">
        <f>'Sugar Content'!I45</f>
        <v>2.9250880206671939</v>
      </c>
      <c r="J65" s="336">
        <f>'Sugar Content'!J45</f>
        <v>1.5606772857264417E-2</v>
      </c>
      <c r="K65" s="315">
        <f>'Sugar Content'!K45</f>
        <v>5.3641084193315194E-3</v>
      </c>
      <c r="L65" s="316">
        <f>'Sugar Content'!L45</f>
        <v>3320346.5395058347</v>
      </c>
      <c r="M65" s="273">
        <f>'Sugar Content'!M45</f>
        <v>-139070.38317692978</v>
      </c>
      <c r="N65" s="275">
        <f>'Sugar Content'!N45</f>
        <v>-4.0200526934198275E-2</v>
      </c>
      <c r="O65" s="303">
        <f>'Sugar Content'!O45</f>
        <v>692020.52611577511</v>
      </c>
      <c r="P65" s="261">
        <f>'Sugar Content'!P45</f>
        <v>-27312.891360567999</v>
      </c>
      <c r="Q65" s="317">
        <f>'Sugar Content'!Q45</f>
        <v>-3.7969724048676282E-2</v>
      </c>
    </row>
    <row r="66" spans="2:17" ht="15.5" customHeight="1" x14ac:dyDescent="0.25">
      <c r="B66" s="487"/>
      <c r="C66" s="44" t="s">
        <v>33</v>
      </c>
      <c r="D66" s="259">
        <f>'Sugar Content'!D46</f>
        <v>1130460.7551524776</v>
      </c>
      <c r="E66" s="63">
        <f>'Sugar Content'!E46</f>
        <v>-32102.208385385107</v>
      </c>
      <c r="F66" s="309">
        <f>'Sugar Content'!F46</f>
        <v>-2.7613307315152217E-2</v>
      </c>
      <c r="G66" s="342">
        <f>'Sugar Content'!G46</f>
        <v>99.588918607966576</v>
      </c>
      <c r="H66" s="377">
        <f>'Sugar Content'!H46</f>
        <v>1.8136224407538464</v>
      </c>
      <c r="I66" s="333">
        <f>'Sugar Content'!I46</f>
        <v>2.9265856221403248</v>
      </c>
      <c r="J66" s="342">
        <f>'Sugar Content'!J46</f>
        <v>1.5962911487511722E-2</v>
      </c>
      <c r="K66" s="310">
        <f>'Sugar Content'!K46</f>
        <v>5.484362995275144E-3</v>
      </c>
      <c r="L66" s="311">
        <f>'Sugar Content'!L46</f>
        <v>3308390.192423135</v>
      </c>
      <c r="M66" s="312">
        <f>'Sugar Content'!M46</f>
        <v>-75391.971814006567</v>
      </c>
      <c r="N66" s="313">
        <f>'Sugar Content'!N46</f>
        <v>-2.2280385720693501E-2</v>
      </c>
      <c r="O66" s="62">
        <f>'Sugar Content'!O46</f>
        <v>689679.43444240093</v>
      </c>
      <c r="P66" s="63">
        <f>'Sugar Content'!P46</f>
        <v>-16424.168470582576</v>
      </c>
      <c r="Q66" s="314">
        <f>'Sugar Content'!Q46</f>
        <v>-2.3260281356483326E-2</v>
      </c>
    </row>
    <row r="67" spans="2:17" ht="15.5" customHeight="1" x14ac:dyDescent="0.25">
      <c r="B67" s="487"/>
      <c r="C67" s="49" t="s">
        <v>455</v>
      </c>
      <c r="D67" s="58">
        <f>'Sugar Content'!D47</f>
        <v>4666.2960835695267</v>
      </c>
      <c r="E67" s="278">
        <f>'Sugar Content'!E47</f>
        <v>-21785.756218227609</v>
      </c>
      <c r="F67" s="279">
        <f>'Sugar Content'!F47</f>
        <v>-0.82359417597051621</v>
      </c>
      <c r="G67" s="334">
        <f>'Sugar Content'!G47</f>
        <v>0.41108139203346167</v>
      </c>
      <c r="H67" s="369">
        <f>'Sugar Content'!H47</f>
        <v>-1.8136215523714785</v>
      </c>
      <c r="I67" s="325">
        <f>'Sugar Content'!I47</f>
        <v>2.5622778470485352</v>
      </c>
      <c r="J67" s="334">
        <f>'Sugar Content'!J47</f>
        <v>-0.29703536172250944</v>
      </c>
      <c r="K67" s="291">
        <f>'Sugar Content'!K47</f>
        <v>-0.1038834643267981</v>
      </c>
      <c r="L67" s="295">
        <f>'Sugar Content'!L47</f>
        <v>11956.347082699538</v>
      </c>
      <c r="M67" s="281">
        <f>'Sugar Content'!M47</f>
        <v>-63678.355462931526</v>
      </c>
      <c r="N67" s="270">
        <f>'Sugar Content'!N47</f>
        <v>-0.84191982409812249</v>
      </c>
      <c r="O67" s="285">
        <f>'Sugar Content'!O47</f>
        <v>2341.091673374176</v>
      </c>
      <c r="P67" s="278">
        <f>'Sugar Content'!P47</f>
        <v>-10888.712889985671</v>
      </c>
      <c r="Q67" s="262">
        <f>'Sugar Content'!Q47</f>
        <v>-0.82304412267299354</v>
      </c>
    </row>
    <row r="68" spans="2:17" ht="15.5" customHeight="1" thickBot="1" x14ac:dyDescent="0.3">
      <c r="B68" s="490"/>
      <c r="C68" s="52" t="s">
        <v>456</v>
      </c>
      <c r="D68" s="61">
        <f>'Sugar Content'!D48</f>
        <v>0</v>
      </c>
      <c r="E68" s="51">
        <f>'Sugar Content'!E48</f>
        <v>-1.0562999763898552E-2</v>
      </c>
      <c r="F68" s="263">
        <f>'Sugar Content'!F48</f>
        <v>-1</v>
      </c>
      <c r="G68" s="368">
        <f>'Sugar Content'!G48</f>
        <v>0</v>
      </c>
      <c r="H68" s="378">
        <f>'Sugar Content'!H48</f>
        <v>-8.8838236097458701E-7</v>
      </c>
      <c r="I68" s="367">
        <f>'Sugar Content'!I48</f>
        <v>0</v>
      </c>
      <c r="J68" s="368">
        <f>'Sugar Content'!J48</f>
        <v>-5.2920565406227356</v>
      </c>
      <c r="K68" s="292">
        <f>'Sugar Content'!K48</f>
        <v>-1</v>
      </c>
      <c r="L68" s="296">
        <f>'Sugar Content'!L48</f>
        <v>0</v>
      </c>
      <c r="M68" s="265">
        <f>'Sugar Content'!M48</f>
        <v>-5.5899991989135742E-2</v>
      </c>
      <c r="N68" s="271">
        <f>'Sugar Content'!N48</f>
        <v>-1</v>
      </c>
      <c r="O68" s="50">
        <f>'Sugar Content'!O48</f>
        <v>0</v>
      </c>
      <c r="P68" s="51">
        <f>'Sugar Content'!P48</f>
        <v>-9.9999997764825821E-3</v>
      </c>
      <c r="Q68" s="266">
        <f>'Sugar Content'!Q48</f>
        <v>-1</v>
      </c>
    </row>
    <row r="69" spans="2:17" x14ac:dyDescent="0.25">
      <c r="B69" s="64"/>
      <c r="C69" s="65"/>
      <c r="D69" s="66"/>
      <c r="E69" s="66"/>
      <c r="F69" s="67"/>
      <c r="G69" s="68"/>
      <c r="H69" s="68"/>
      <c r="I69" s="69"/>
      <c r="J69" s="69"/>
      <c r="K69" s="67"/>
      <c r="L69" s="70"/>
      <c r="M69" s="70"/>
      <c r="N69" s="67"/>
      <c r="O69" s="66"/>
      <c r="P69" s="66"/>
      <c r="Q69" s="67"/>
    </row>
    <row r="70" spans="2:17" ht="23.5" x14ac:dyDescent="0.25">
      <c r="B70" s="497" t="s">
        <v>249</v>
      </c>
      <c r="C70" s="497"/>
      <c r="D70" s="497"/>
      <c r="E70" s="497"/>
      <c r="F70" s="497"/>
      <c r="G70" s="497"/>
      <c r="H70" s="497"/>
      <c r="I70" s="497"/>
      <c r="J70" s="497"/>
      <c r="K70" s="497"/>
      <c r="L70" s="497"/>
      <c r="M70" s="497"/>
      <c r="N70" s="497"/>
      <c r="O70" s="497"/>
      <c r="P70" s="497"/>
      <c r="Q70" s="497"/>
    </row>
    <row r="71" spans="2:17" x14ac:dyDescent="0.25">
      <c r="B71" s="496" t="s">
        <v>254</v>
      </c>
      <c r="C71" s="496"/>
      <c r="D71" s="496"/>
      <c r="E71" s="496"/>
      <c r="F71" s="496"/>
      <c r="G71" s="496"/>
      <c r="H71" s="496"/>
      <c r="I71" s="496"/>
      <c r="J71" s="496"/>
      <c r="K71" s="496"/>
      <c r="L71" s="496"/>
      <c r="M71" s="496"/>
      <c r="N71" s="496"/>
      <c r="O71" s="496"/>
      <c r="P71" s="496"/>
      <c r="Q71" s="496"/>
    </row>
    <row r="72" spans="2:17" ht="15" thickBot="1" x14ac:dyDescent="0.3">
      <c r="B72" s="496" t="str">
        <f>'HOME PAGE'!H6</f>
        <v>LATEST 52 WEEKS ENDING 12-29-2024</v>
      </c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  <c r="O72" s="496"/>
      <c r="P72" s="496"/>
      <c r="Q72" s="496"/>
    </row>
    <row r="73" spans="2:17" x14ac:dyDescent="0.25">
      <c r="D73" s="507" t="s">
        <v>266</v>
      </c>
      <c r="E73" s="508"/>
      <c r="F73" s="509"/>
      <c r="G73" s="507" t="s">
        <v>267</v>
      </c>
      <c r="H73" s="509"/>
      <c r="I73" s="507" t="s">
        <v>268</v>
      </c>
      <c r="J73" s="508"/>
      <c r="K73" s="509"/>
      <c r="L73" s="507" t="s">
        <v>269</v>
      </c>
      <c r="M73" s="508"/>
      <c r="N73" s="509"/>
      <c r="O73" s="507" t="s">
        <v>270</v>
      </c>
      <c r="P73" s="508"/>
      <c r="Q73" s="509"/>
    </row>
    <row r="74" spans="2:17" s="35" customFormat="1" ht="29.5" thickBot="1" x14ac:dyDescent="0.3">
      <c r="C74" s="36"/>
      <c r="D74" s="37" t="s">
        <v>271</v>
      </c>
      <c r="E74" s="38" t="s">
        <v>272</v>
      </c>
      <c r="F74" s="39" t="s">
        <v>273</v>
      </c>
      <c r="G74" s="40" t="s">
        <v>271</v>
      </c>
      <c r="H74" s="41" t="s">
        <v>272</v>
      </c>
      <c r="I74" s="42" t="s">
        <v>271</v>
      </c>
      <c r="J74" s="43" t="s">
        <v>272</v>
      </c>
      <c r="K74" s="39" t="s">
        <v>273</v>
      </c>
      <c r="L74" s="40" t="s">
        <v>271</v>
      </c>
      <c r="M74" s="43" t="s">
        <v>272</v>
      </c>
      <c r="N74" s="41" t="s">
        <v>273</v>
      </c>
      <c r="O74" s="42" t="s">
        <v>271</v>
      </c>
      <c r="P74" s="43" t="s">
        <v>272</v>
      </c>
      <c r="Q74" s="39" t="s">
        <v>273</v>
      </c>
    </row>
    <row r="75" spans="2:17" ht="15" thickBot="1" x14ac:dyDescent="0.3">
      <c r="C75" s="255" t="s">
        <v>281</v>
      </c>
      <c r="D75" s="260">
        <f>SubSegments!D129</f>
        <v>12466331.994699024</v>
      </c>
      <c r="E75" s="261">
        <f>SubSegments!E129</f>
        <v>-1086050.8729643319</v>
      </c>
      <c r="F75" s="274">
        <f>SubSegments!F129</f>
        <v>-8.0137263208206883E-2</v>
      </c>
      <c r="G75" s="336">
        <f>SubSegments!G129</f>
        <v>99.999999999999986</v>
      </c>
      <c r="H75" s="371">
        <f>SubSegments!H129</f>
        <v>1.4210854715202004E-14</v>
      </c>
      <c r="I75" s="327">
        <f>SubSegments!I129</f>
        <v>2.9387871864585122</v>
      </c>
      <c r="J75" s="336">
        <f>SubSegments!J129</f>
        <v>4.0518295657115289E-2</v>
      </c>
      <c r="K75" s="315">
        <f>SubSegments!K129</f>
        <v>1.3980171331139542E-2</v>
      </c>
      <c r="L75" s="316">
        <f>SubSegments!L129</f>
        <v>36635896.728159279</v>
      </c>
      <c r="M75" s="273">
        <f>SubSegments!M129</f>
        <v>-2642552.93341925</v>
      </c>
      <c r="N75" s="275">
        <f>SubSegments!N129</f>
        <v>-6.7277424546726639E-2</v>
      </c>
      <c r="O75" s="303">
        <f>SubSegments!O129</f>
        <v>7317121.5363793802</v>
      </c>
      <c r="P75" s="261">
        <f>SubSegments!P129</f>
        <v>-724043.31500414293</v>
      </c>
      <c r="Q75" s="275">
        <f>SubSegments!Q129</f>
        <v>-9.00420932024006E-2</v>
      </c>
    </row>
    <row r="76" spans="2:17" x14ac:dyDescent="0.25">
      <c r="B76" s="493" t="s">
        <v>278</v>
      </c>
      <c r="C76" s="49" t="s">
        <v>28</v>
      </c>
      <c r="D76" s="387">
        <f>SubSegments!D130</f>
        <v>0</v>
      </c>
      <c r="E76" s="388">
        <f>SubSegments!E130</f>
        <v>0</v>
      </c>
      <c r="F76" s="391">
        <f>SubSegments!F130</f>
        <v>0</v>
      </c>
      <c r="G76" s="392">
        <f>SubSegments!G130</f>
        <v>0</v>
      </c>
      <c r="H76" s="393">
        <f>SubSegments!H130</f>
        <v>0</v>
      </c>
      <c r="I76" s="394">
        <f>SubSegments!I130</f>
        <v>0</v>
      </c>
      <c r="J76" s="392">
        <f>SubSegments!J130</f>
        <v>0</v>
      </c>
      <c r="K76" s="395">
        <f>SubSegments!K130</f>
        <v>0</v>
      </c>
      <c r="L76" s="396">
        <f>SubSegments!L130</f>
        <v>0</v>
      </c>
      <c r="M76" s="397">
        <f>SubSegments!M130</f>
        <v>0</v>
      </c>
      <c r="N76" s="398">
        <f>SubSegments!N130</f>
        <v>0</v>
      </c>
      <c r="O76" s="399">
        <f>SubSegments!O130</f>
        <v>0</v>
      </c>
      <c r="P76" s="388">
        <f>SubSegments!P130</f>
        <v>0</v>
      </c>
      <c r="Q76" s="398">
        <f>SubSegments!Q130</f>
        <v>0</v>
      </c>
    </row>
    <row r="77" spans="2:17" x14ac:dyDescent="0.25">
      <c r="B77" s="494"/>
      <c r="C77" s="49" t="s">
        <v>134</v>
      </c>
      <c r="D77" s="282">
        <f>SubSegments!D131</f>
        <v>340720.85159209534</v>
      </c>
      <c r="E77" s="283">
        <f>SubSegments!E131</f>
        <v>199956.50223609735</v>
      </c>
      <c r="F77" s="320">
        <f>SubSegments!F131</f>
        <v>1.4205052852579905</v>
      </c>
      <c r="G77" s="338">
        <f>SubSegments!G131</f>
        <v>2.7331283310678542</v>
      </c>
      <c r="H77" s="373">
        <f>SubSegments!H131</f>
        <v>1.6944597018641403</v>
      </c>
      <c r="I77" s="329">
        <f>SubSegments!I131</f>
        <v>3.0303112451951697</v>
      </c>
      <c r="J77" s="338">
        <f>SubSegments!J131</f>
        <v>0.23109281281770633</v>
      </c>
      <c r="K77" s="345">
        <f>SubSegments!K131</f>
        <v>8.2556191451423108E-2</v>
      </c>
      <c r="L77" s="351">
        <f>SubSegments!L131</f>
        <v>1032490.228052001</v>
      </c>
      <c r="M77" s="363">
        <f>SubSegments!M131</f>
        <v>638460.06671307073</v>
      </c>
      <c r="N77" s="357">
        <f>SubSegments!N131</f>
        <v>1.6203329829969306</v>
      </c>
      <c r="O77" s="286">
        <f>SubSegments!O131</f>
        <v>170811.59428916761</v>
      </c>
      <c r="P77" s="283">
        <f>SubSegments!P131</f>
        <v>97701.306789937385</v>
      </c>
      <c r="Q77" s="357">
        <f>SubSegments!Q131</f>
        <v>1.3363551167948298</v>
      </c>
    </row>
    <row r="78" spans="2:17" x14ac:dyDescent="0.25">
      <c r="B78" s="494"/>
      <c r="C78" s="49" t="s">
        <v>135</v>
      </c>
      <c r="D78" s="282">
        <f>SubSegments!D132</f>
        <v>0</v>
      </c>
      <c r="E78" s="283">
        <f>SubSegments!E132</f>
        <v>0</v>
      </c>
      <c r="F78" s="320">
        <f>SubSegments!F132</f>
        <v>0</v>
      </c>
      <c r="G78" s="338">
        <f>SubSegments!G132</f>
        <v>0</v>
      </c>
      <c r="H78" s="373">
        <f>SubSegments!H132</f>
        <v>0</v>
      </c>
      <c r="I78" s="329">
        <f>SubSegments!I132</f>
        <v>0</v>
      </c>
      <c r="J78" s="338">
        <f>SubSegments!J132</f>
        <v>0</v>
      </c>
      <c r="K78" s="345">
        <f>SubSegments!K132</f>
        <v>0</v>
      </c>
      <c r="L78" s="351">
        <f>SubSegments!L132</f>
        <v>0</v>
      </c>
      <c r="M78" s="363">
        <f>SubSegments!M132</f>
        <v>0</v>
      </c>
      <c r="N78" s="357">
        <f>SubSegments!N132</f>
        <v>0</v>
      </c>
      <c r="O78" s="286">
        <f>SubSegments!O132</f>
        <v>0</v>
      </c>
      <c r="P78" s="283">
        <f>SubSegments!P132</f>
        <v>0</v>
      </c>
      <c r="Q78" s="357">
        <f>SubSegments!Q132</f>
        <v>0</v>
      </c>
    </row>
    <row r="79" spans="2:17" x14ac:dyDescent="0.25">
      <c r="B79" s="494"/>
      <c r="C79" s="49" t="s">
        <v>136</v>
      </c>
      <c r="D79" s="282">
        <f>SubSegments!D133</f>
        <v>7336059.7600540072</v>
      </c>
      <c r="E79" s="283">
        <f>SubSegments!E133</f>
        <v>-408017.57782890089</v>
      </c>
      <c r="F79" s="320">
        <f>SubSegments!F133</f>
        <v>-5.2687694095323381E-2</v>
      </c>
      <c r="G79" s="338">
        <f>SubSegments!G133</f>
        <v>58.846978912269229</v>
      </c>
      <c r="H79" s="373">
        <f>SubSegments!H133</f>
        <v>1.7051654503676232</v>
      </c>
      <c r="I79" s="329">
        <f>SubSegments!I133</f>
        <v>2.7798491749987222</v>
      </c>
      <c r="J79" s="338">
        <f>SubSegments!J133</f>
        <v>-4.9017895545661716E-2</v>
      </c>
      <c r="K79" s="345">
        <f>SubSegments!K133</f>
        <v>-1.7327747936996124E-2</v>
      </c>
      <c r="L79" s="351">
        <f>SubSegments!L133</f>
        <v>20393139.671727456</v>
      </c>
      <c r="M79" s="363">
        <f>SubSegments!M133</f>
        <v>-1513825.7011585161</v>
      </c>
      <c r="N79" s="357">
        <f>SubSegments!N133</f>
        <v>-6.9102482949654126E-2</v>
      </c>
      <c r="O79" s="286">
        <f>SubSegments!O133</f>
        <v>3800910.0866567418</v>
      </c>
      <c r="P79" s="283">
        <f>SubSegments!P133</f>
        <v>-319766.50682708062</v>
      </c>
      <c r="Q79" s="357">
        <f>SubSegments!Q133</f>
        <v>-7.7600486127142126E-2</v>
      </c>
    </row>
    <row r="80" spans="2:17" x14ac:dyDescent="0.25">
      <c r="B80" s="494"/>
      <c r="C80" s="49" t="s">
        <v>137</v>
      </c>
      <c r="D80" s="282">
        <f>SubSegments!D134</f>
        <v>2106704.0264533539</v>
      </c>
      <c r="E80" s="283">
        <f>SubSegments!E134</f>
        <v>-416085.58893858502</v>
      </c>
      <c r="F80" s="320">
        <f>SubSegments!F134</f>
        <v>-0.16493075221175041</v>
      </c>
      <c r="G80" s="338">
        <f>SubSegments!G134</f>
        <v>16.899149062845222</v>
      </c>
      <c r="H80" s="373">
        <f>SubSegments!H134</f>
        <v>-1.7159508795526364</v>
      </c>
      <c r="I80" s="329">
        <f>SubSegments!I134</f>
        <v>2.8934290421248265</v>
      </c>
      <c r="J80" s="338">
        <f>SubSegments!J134</f>
        <v>0.17506976943180241</v>
      </c>
      <c r="K80" s="345">
        <f>SubSegments!K134</f>
        <v>6.4402734101576015E-2</v>
      </c>
      <c r="L80" s="351">
        <f>SubSegments!L134</f>
        <v>6095598.6133014429</v>
      </c>
      <c r="M80" s="363">
        <f>SubSegments!M134</f>
        <v>-762249.93075290229</v>
      </c>
      <c r="N80" s="357">
        <f>SubSegments!N134</f>
        <v>-0.1111500094900407</v>
      </c>
      <c r="O80" s="286">
        <f>SubSegments!O134</f>
        <v>1098917.2922146847</v>
      </c>
      <c r="P80" s="283">
        <f>SubSegments!P134</f>
        <v>-184547.10748866876</v>
      </c>
      <c r="Q80" s="357">
        <f>SubSegments!Q134</f>
        <v>-0.14378825585760155</v>
      </c>
    </row>
    <row r="81" spans="2:17" x14ac:dyDescent="0.25">
      <c r="B81" s="494"/>
      <c r="C81" s="49" t="s">
        <v>138</v>
      </c>
      <c r="D81" s="282">
        <f>SubSegments!D135</f>
        <v>2389148.3664537896</v>
      </c>
      <c r="E81" s="283">
        <f>SubSegments!E135</f>
        <v>-420810.6687229136</v>
      </c>
      <c r="F81" s="320">
        <f>SubSegments!F135</f>
        <v>-0.14975686956818965</v>
      </c>
      <c r="G81" s="338">
        <f>SubSegments!G135</f>
        <v>19.164806195356515</v>
      </c>
      <c r="H81" s="373">
        <f>SubSegments!H135</f>
        <v>-1.5692526237859212</v>
      </c>
      <c r="I81" s="329">
        <f>SubSegments!I135</f>
        <v>2.6096581034337567</v>
      </c>
      <c r="J81" s="338">
        <f>SubSegments!J135</f>
        <v>0.14941919835156092</v>
      </c>
      <c r="K81" s="345">
        <f>SubSegments!K135</f>
        <v>6.0733613326291527E-2</v>
      </c>
      <c r="L81" s="351">
        <f>SubSegments!L135</f>
        <v>6234860.394821655</v>
      </c>
      <c r="M81" s="363">
        <f>SubSegments!M135</f>
        <v>-678310.14520730078</v>
      </c>
      <c r="N81" s="357">
        <f>SubSegments!N135</f>
        <v>-9.8118532051208407E-2</v>
      </c>
      <c r="O81" s="286">
        <f>SubSegments!O135</f>
        <v>1562908.1608391039</v>
      </c>
      <c r="P81" s="283">
        <f>SubSegments!P135</f>
        <v>-229077.43914945563</v>
      </c>
      <c r="Q81" s="357">
        <f>SubSegments!Q135</f>
        <v>-0.12783441962419684</v>
      </c>
    </row>
    <row r="82" spans="2:17" x14ac:dyDescent="0.25">
      <c r="B82" s="494"/>
      <c r="C82" s="49" t="s">
        <v>139</v>
      </c>
      <c r="D82" s="282">
        <f>SubSegments!D136</f>
        <v>3960.1787657737732</v>
      </c>
      <c r="E82" s="283">
        <f>SubSegments!E136</f>
        <v>948.17982459068298</v>
      </c>
      <c r="F82" s="320">
        <f>SubSegments!F136</f>
        <v>0.31480084923876006</v>
      </c>
      <c r="G82" s="338">
        <f>SubSegments!G136</f>
        <v>3.1766992628286604E-2</v>
      </c>
      <c r="H82" s="373">
        <f>SubSegments!H136</f>
        <v>9.5421265615975859E-3</v>
      </c>
      <c r="I82" s="329">
        <f>SubSegments!I136</f>
        <v>1.9921570164322489</v>
      </c>
      <c r="J82" s="338">
        <f>SubSegments!J136</f>
        <v>-1.2645881904495893E-2</v>
      </c>
      <c r="K82" s="345">
        <f>SubSegments!K136</f>
        <v>-6.3077931077351107E-3</v>
      </c>
      <c r="L82" s="351">
        <f>SubSegments!L136</f>
        <v>7889.2979145622257</v>
      </c>
      <c r="M82" s="363">
        <f>SubSegments!M136</f>
        <v>1850.8337074911597</v>
      </c>
      <c r="N82" s="357">
        <f>SubSegments!N136</f>
        <v>0.30650735750388747</v>
      </c>
      <c r="O82" s="286">
        <f>SubSegments!O136</f>
        <v>3957.0788588523865</v>
      </c>
      <c r="P82" s="283">
        <f>SubSegments!P136</f>
        <v>973.64739668369293</v>
      </c>
      <c r="Q82" s="357">
        <f>SubSegments!Q136</f>
        <v>0.32635152140412721</v>
      </c>
    </row>
    <row r="83" spans="2:17" x14ac:dyDescent="0.25">
      <c r="B83" s="494"/>
      <c r="C83" s="49" t="s">
        <v>140</v>
      </c>
      <c r="D83" s="282">
        <f>SubSegments!D137</f>
        <v>0</v>
      </c>
      <c r="E83" s="283">
        <f>SubSegments!E137</f>
        <v>-28.976275660693645</v>
      </c>
      <c r="F83" s="320">
        <f>SubSegments!F137</f>
        <v>-1</v>
      </c>
      <c r="G83" s="338">
        <f>SubSegments!G137</f>
        <v>0</v>
      </c>
      <c r="H83" s="373">
        <f>SubSegments!H137</f>
        <v>-2.138094528736525E-4</v>
      </c>
      <c r="I83" s="329">
        <f>SubSegments!I137</f>
        <v>0</v>
      </c>
      <c r="J83" s="338">
        <f>SubSegments!J137</f>
        <v>-18.745712347804592</v>
      </c>
      <c r="K83" s="345">
        <f>SubSegments!K137</f>
        <v>-1</v>
      </c>
      <c r="L83" s="351">
        <f>SubSegments!L137</f>
        <v>0</v>
      </c>
      <c r="M83" s="363">
        <f>SubSegments!M137</f>
        <v>-543.18092844605451</v>
      </c>
      <c r="N83" s="357">
        <f>SubSegments!N137</f>
        <v>-1</v>
      </c>
      <c r="O83" s="286">
        <f>SubSegments!O137</f>
        <v>0</v>
      </c>
      <c r="P83" s="283">
        <f>SubSegments!P137</f>
        <v>-39.392492651939392</v>
      </c>
      <c r="Q83" s="357">
        <f>SubSegments!Q137</f>
        <v>-1</v>
      </c>
    </row>
    <row r="84" spans="2:17" x14ac:dyDescent="0.25">
      <c r="B84" s="494"/>
      <c r="C84" s="49" t="s">
        <v>141</v>
      </c>
      <c r="D84" s="282">
        <f>SubSegments!D138</f>
        <v>0</v>
      </c>
      <c r="E84" s="283">
        <f>SubSegments!E138</f>
        <v>0</v>
      </c>
      <c r="F84" s="320">
        <f>SubSegments!F138</f>
        <v>0</v>
      </c>
      <c r="G84" s="338">
        <f>SubSegments!G138</f>
        <v>0</v>
      </c>
      <c r="H84" s="373">
        <f>SubSegments!H138</f>
        <v>0</v>
      </c>
      <c r="I84" s="329">
        <f>SubSegments!I138</f>
        <v>0</v>
      </c>
      <c r="J84" s="338">
        <f>SubSegments!J138</f>
        <v>0</v>
      </c>
      <c r="K84" s="345">
        <f>SubSegments!K138</f>
        <v>0</v>
      </c>
      <c r="L84" s="351">
        <f>SubSegments!L138</f>
        <v>0</v>
      </c>
      <c r="M84" s="363">
        <f>SubSegments!M138</f>
        <v>0</v>
      </c>
      <c r="N84" s="357">
        <f>SubSegments!N138</f>
        <v>0</v>
      </c>
      <c r="O84" s="286">
        <f>SubSegments!O138</f>
        <v>0</v>
      </c>
      <c r="P84" s="283">
        <f>SubSegments!P138</f>
        <v>0</v>
      </c>
      <c r="Q84" s="357">
        <f>SubSegments!Q138</f>
        <v>0</v>
      </c>
    </row>
    <row r="85" spans="2:17" x14ac:dyDescent="0.25">
      <c r="B85" s="494"/>
      <c r="C85" s="49" t="s">
        <v>142</v>
      </c>
      <c r="D85" s="282">
        <f>SubSegments!D139</f>
        <v>276225.21112358727</v>
      </c>
      <c r="E85" s="283">
        <f>SubSegments!E139</f>
        <v>-35397.018384996569</v>
      </c>
      <c r="F85" s="320">
        <f>SubSegments!F139</f>
        <v>-0.11358951651432664</v>
      </c>
      <c r="G85" s="338">
        <f>SubSegments!G139</f>
        <v>2.2157697327573556</v>
      </c>
      <c r="H85" s="373">
        <f>SubSegments!H139</f>
        <v>-8.3620954116828905E-2</v>
      </c>
      <c r="I85" s="329">
        <f>SubSegments!I139</f>
        <v>10.19752373130596</v>
      </c>
      <c r="J85" s="338">
        <f>SubSegments!J139</f>
        <v>0.19215646725113977</v>
      </c>
      <c r="K85" s="345">
        <f>SubSegments!K139</f>
        <v>1.9205338712700644E-2</v>
      </c>
      <c r="L85" s="351">
        <f>SubSegments!L139</f>
        <v>2816813.1456177803</v>
      </c>
      <c r="M85" s="363">
        <f>SubSegments!M139</f>
        <v>-301081.70825918252</v>
      </c>
      <c r="N85" s="357">
        <f>SubSegments!N139</f>
        <v>-9.6565702940495532E-2</v>
      </c>
      <c r="O85" s="286">
        <f>SubSegments!O139</f>
        <v>667048.51623330207</v>
      </c>
      <c r="P85" s="283">
        <f>SubSegments!P139</f>
        <v>-82389.3013987093</v>
      </c>
      <c r="Q85" s="357">
        <f>SubSegments!Q139</f>
        <v>-0.10993480641133599</v>
      </c>
    </row>
    <row r="86" spans="2:17" ht="15" thickBot="1" x14ac:dyDescent="0.3">
      <c r="B86" s="494"/>
      <c r="C86" s="385" t="s">
        <v>143</v>
      </c>
      <c r="D86" s="389">
        <f>SubSegments!D140</f>
        <v>13513.600256395413</v>
      </c>
      <c r="E86" s="390">
        <f>SubSegments!E140</f>
        <v>-6615.7248739539791</v>
      </c>
      <c r="F86" s="400">
        <f>SubSegments!F140</f>
        <v>-0.32866103712435529</v>
      </c>
      <c r="G86" s="401">
        <f>SubSegments!G140</f>
        <v>0.10840077307536583</v>
      </c>
      <c r="H86" s="402">
        <f>SubSegments!H140</f>
        <v>-4.0129011885026156E-2</v>
      </c>
      <c r="I86" s="403">
        <f>SubSegments!I140</f>
        <v>4.0777717024962019</v>
      </c>
      <c r="J86" s="401">
        <f>SubSegments!J140</f>
        <v>6.1724945187187075E-3</v>
      </c>
      <c r="K86" s="404">
        <f>SubSegments!K140</f>
        <v>1.5159877491441056E-3</v>
      </c>
      <c r="L86" s="405">
        <f>SubSegments!L140</f>
        <v>55105.376724374641</v>
      </c>
      <c r="M86" s="406">
        <f>SubSegments!M140</f>
        <v>-26853.167533477186</v>
      </c>
      <c r="N86" s="407">
        <f>SubSegments!N140</f>
        <v>-0.32764329548111254</v>
      </c>
      <c r="O86" s="408">
        <f>SubSegments!O140</f>
        <v>12568.807287526204</v>
      </c>
      <c r="P86" s="390">
        <f>SubSegments!P140</f>
        <v>-6898.5218341995715</v>
      </c>
      <c r="Q86" s="407">
        <f>SubSegments!Q140</f>
        <v>-0.35436406253083469</v>
      </c>
    </row>
    <row r="87" spans="2:17" s="257" customFormat="1" x14ac:dyDescent="0.25">
      <c r="B87" s="494"/>
      <c r="C87" s="438" t="s">
        <v>282</v>
      </c>
      <c r="D87" s="435">
        <f>'RFG vs SS'!E40</f>
        <v>7262921.3044996308</v>
      </c>
      <c r="E87" s="409">
        <f>'RFG vs SS'!F40</f>
        <v>-334417.2525548134</v>
      </c>
      <c r="F87" s="414">
        <f>'RFG vs SS'!G40</f>
        <v>-4.4017684619871662E-2</v>
      </c>
      <c r="G87" s="415">
        <f>'RFG vs SS'!H40</f>
        <v>58.26029105905404</v>
      </c>
      <c r="H87" s="453">
        <f>'RFG vs SS'!I40</f>
        <v>2.2012302190443833</v>
      </c>
      <c r="I87" s="457">
        <f>'RFG vs SS'!J40</f>
        <v>2.7261403051407358</v>
      </c>
      <c r="J87" s="415">
        <f>'RFG vs SS'!K40</f>
        <v>-3.7245588672841556E-2</v>
      </c>
      <c r="K87" s="421">
        <f>'RFG vs SS'!L40</f>
        <v>-1.3478243757494625E-2</v>
      </c>
      <c r="L87" s="444">
        <f>'RFG vs SS'!M40</f>
        <v>19799742.501261774</v>
      </c>
      <c r="M87" s="420">
        <f>'RFG vs SS'!N40</f>
        <v>-1194635.6978284754</v>
      </c>
      <c r="N87" s="418">
        <f>'RFG vs SS'!O40</f>
        <v>-5.6902647294419156E-2</v>
      </c>
      <c r="O87" s="449">
        <f>'RFG vs SS'!P40</f>
        <v>3672345.1025897283</v>
      </c>
      <c r="P87" s="423">
        <f>'RFG vs SS'!Q40</f>
        <v>-234099.80044098431</v>
      </c>
      <c r="Q87" s="421">
        <f>'RFG vs SS'!R40</f>
        <v>-5.9926558866698502E-2</v>
      </c>
    </row>
    <row r="88" spans="2:17" s="257" customFormat="1" ht="15" thickBot="1" x14ac:dyDescent="0.3">
      <c r="B88" s="495"/>
      <c r="C88" s="439" t="s">
        <v>283</v>
      </c>
      <c r="D88" s="434">
        <f>'RFG vs SS'!E41</f>
        <v>73138.455554376575</v>
      </c>
      <c r="E88" s="410">
        <f>'RFG vs SS'!F41</f>
        <v>-73600.325274086397</v>
      </c>
      <c r="F88" s="424">
        <f>'RFG vs SS'!G41</f>
        <v>-0.50157378205373582</v>
      </c>
      <c r="G88" s="425">
        <f>'RFG vs SS'!H41</f>
        <v>0.5866878532151778</v>
      </c>
      <c r="H88" s="454">
        <f>'RFG vs SS'!I41</f>
        <v>-0.49606476867679117</v>
      </c>
      <c r="I88" s="458">
        <f>'RFG vs SS'!J41</f>
        <v>8.113340184282384</v>
      </c>
      <c r="J88" s="425">
        <f>'RFG vs SS'!K41</f>
        <v>1.8942127754037852</v>
      </c>
      <c r="K88" s="431">
        <f>'RFG vs SS'!L41</f>
        <v>0.30457854468450901</v>
      </c>
      <c r="L88" s="445">
        <f>'RFG vs SS'!M41</f>
        <v>593397.1704656746</v>
      </c>
      <c r="M88" s="430">
        <f>'RFG vs SS'!N41</f>
        <v>-319190.00333004899</v>
      </c>
      <c r="N88" s="428">
        <f>'RFG vs SS'!O41</f>
        <v>-0.34976384995905879</v>
      </c>
      <c r="O88" s="450">
        <f>'RFG vs SS'!P41</f>
        <v>128564.98406701436</v>
      </c>
      <c r="P88" s="433">
        <f>'RFG vs SS'!Q41</f>
        <v>-85666.70638609564</v>
      </c>
      <c r="Q88" s="431">
        <f>'RFG vs SS'!R41</f>
        <v>-0.39987877706097807</v>
      </c>
    </row>
    <row r="89" spans="2:17" x14ac:dyDescent="0.25">
      <c r="B89" s="486" t="s">
        <v>274</v>
      </c>
      <c r="C89" s="440" t="s">
        <v>33</v>
      </c>
      <c r="D89" s="259">
        <f>'Fat Content'!D49</f>
        <v>1961.3721556663513</v>
      </c>
      <c r="E89" s="63">
        <f>'Fat Content'!E49</f>
        <v>-8283.34157538414</v>
      </c>
      <c r="F89" s="324">
        <f>'Fat Content'!F49</f>
        <v>-0.80854788067706873</v>
      </c>
      <c r="G89" s="342">
        <f>'Fat Content'!G49</f>
        <v>1.573335409726271E-2</v>
      </c>
      <c r="H89" s="451">
        <f>'Fat Content'!H49</f>
        <v>-5.986009563839139E-2</v>
      </c>
      <c r="I89" s="459">
        <f>'Fat Content'!I49</f>
        <v>3.5085796724695304</v>
      </c>
      <c r="J89" s="342">
        <f>'Fat Content'!J49</f>
        <v>1.2454010953461889</v>
      </c>
      <c r="K89" s="313">
        <f>'Fat Content'!K49</f>
        <v>0.55028847830876026</v>
      </c>
      <c r="L89" s="442">
        <f>'Fat Content'!L49</f>
        <v>6881.6304755187039</v>
      </c>
      <c r="M89" s="312">
        <f>'Fat Content'!M49</f>
        <v>-16303.986169356107</v>
      </c>
      <c r="N89" s="310">
        <f>'Fat Content'!N49</f>
        <v>-0.70319398526586563</v>
      </c>
      <c r="O89" s="259">
        <f>'Fat Content'!O49</f>
        <v>980.68607783317566</v>
      </c>
      <c r="P89" s="63">
        <f>'Fat Content'!P49</f>
        <v>-4141.67078769207</v>
      </c>
      <c r="Q89" s="313">
        <f>'Fat Content'!Q49</f>
        <v>-0.80854788067706873</v>
      </c>
    </row>
    <row r="90" spans="2:17" x14ac:dyDescent="0.25">
      <c r="B90" s="487"/>
      <c r="C90" s="59" t="s">
        <v>162</v>
      </c>
      <c r="D90" s="58">
        <f>'Fat Content'!D50</f>
        <v>137781.33133105229</v>
      </c>
      <c r="E90" s="278">
        <f>'Fat Content'!E50</f>
        <v>-140551.68752233096</v>
      </c>
      <c r="F90" s="280">
        <f>'Fat Content'!F50</f>
        <v>-0.50497669339177109</v>
      </c>
      <c r="G90" s="334">
        <f>'Fat Content'!G50</f>
        <v>1.1052275151154336</v>
      </c>
      <c r="H90" s="452">
        <f>'Fat Content'!H50</f>
        <v>-0.94852953684551311</v>
      </c>
      <c r="I90" s="456">
        <f>'Fat Content'!I50</f>
        <v>3.160211087496922</v>
      </c>
      <c r="J90" s="334">
        <f>'Fat Content'!J50</f>
        <v>0.22290527714568098</v>
      </c>
      <c r="K90" s="270">
        <f>'Fat Content'!K50</f>
        <v>7.588766425346298E-2</v>
      </c>
      <c r="L90" s="443">
        <f>'Fat Content'!L50</f>
        <v>435418.09092247853</v>
      </c>
      <c r="M90" s="281">
        <f>'Fat Content'!M50</f>
        <v>-382131.10256816557</v>
      </c>
      <c r="N90" s="447">
        <f>'Fat Content'!N50</f>
        <v>-0.46741053090224671</v>
      </c>
      <c r="O90" s="58">
        <f>'Fat Content'!O50</f>
        <v>85381.519222134986</v>
      </c>
      <c r="P90" s="278">
        <f>'Fat Content'!P50</f>
        <v>-60081.794604921684</v>
      </c>
      <c r="Q90" s="270">
        <f>'Fat Content'!Q50</f>
        <v>-0.41303743895422151</v>
      </c>
    </row>
    <row r="91" spans="2:17" x14ac:dyDescent="0.25">
      <c r="B91" s="487"/>
      <c r="C91" s="59" t="s">
        <v>163</v>
      </c>
      <c r="D91" s="58">
        <f>'Fat Content'!D51</f>
        <v>0</v>
      </c>
      <c r="E91" s="278">
        <f>'Fat Content'!E51</f>
        <v>0</v>
      </c>
      <c r="F91" s="280">
        <f>'Fat Content'!F51</f>
        <v>0</v>
      </c>
      <c r="G91" s="334">
        <f>'Fat Content'!G51</f>
        <v>0</v>
      </c>
      <c r="H91" s="452">
        <f>'Fat Content'!H51</f>
        <v>0</v>
      </c>
      <c r="I91" s="456">
        <f>'Fat Content'!I51</f>
        <v>0</v>
      </c>
      <c r="J91" s="334">
        <f>'Fat Content'!J51</f>
        <v>0</v>
      </c>
      <c r="K91" s="270">
        <f>'Fat Content'!K51</f>
        <v>0</v>
      </c>
      <c r="L91" s="443">
        <f>'Fat Content'!L51</f>
        <v>0</v>
      </c>
      <c r="M91" s="281">
        <f>'Fat Content'!M51</f>
        <v>0</v>
      </c>
      <c r="N91" s="447">
        <f>'Fat Content'!N51</f>
        <v>0</v>
      </c>
      <c r="O91" s="58">
        <f>'Fat Content'!O51</f>
        <v>0</v>
      </c>
      <c r="P91" s="278">
        <f>'Fat Content'!P51</f>
        <v>0</v>
      </c>
      <c r="Q91" s="270">
        <f>'Fat Content'!Q51</f>
        <v>0</v>
      </c>
    </row>
    <row r="92" spans="2:17" ht="15" thickBot="1" x14ac:dyDescent="0.3">
      <c r="B92" s="490"/>
      <c r="C92" s="441" t="s">
        <v>164</v>
      </c>
      <c r="D92" s="61">
        <f>'Fat Content'!D52</f>
        <v>12326589.291212307</v>
      </c>
      <c r="E92" s="51">
        <f>'Fat Content'!E52</f>
        <v>-937215.84386662208</v>
      </c>
      <c r="F92" s="264">
        <f>'Fat Content'!F52</f>
        <v>-7.0659651157566936E-2</v>
      </c>
      <c r="G92" s="368">
        <f>'Fat Content'!G52</f>
        <v>98.879039130787319</v>
      </c>
      <c r="H92" s="455">
        <f>'Fat Content'!H52</f>
        <v>1.0083896324838264</v>
      </c>
      <c r="I92" s="460">
        <f>'Fat Content'!I52</f>
        <v>2.9362215412307031</v>
      </c>
      <c r="J92" s="368">
        <f>'Fat Content'!J52</f>
        <v>3.8281285022748079E-2</v>
      </c>
      <c r="K92" s="271">
        <f>'Fat Content'!K52</f>
        <v>1.3209825475436244E-2</v>
      </c>
      <c r="L92" s="446">
        <f>'Fat Content'!L52</f>
        <v>36193597.006761283</v>
      </c>
      <c r="M92" s="361">
        <f>'Fat Content'!M52</f>
        <v>-2244117.8446817398</v>
      </c>
      <c r="N92" s="448">
        <f>'Fat Content'!N52</f>
        <v>-5.8383227342077321E-2</v>
      </c>
      <c r="O92" s="61">
        <f>'Fat Content'!O52</f>
        <v>7230759.3310794104</v>
      </c>
      <c r="P92" s="51">
        <f>'Fat Content'!P52</f>
        <v>-659819.84961152636</v>
      </c>
      <c r="Q92" s="271">
        <f>'Fat Content'!Q52</f>
        <v>-8.3621218988103402E-2</v>
      </c>
    </row>
    <row r="93" spans="2:17" ht="15" thickBot="1" x14ac:dyDescent="0.3">
      <c r="B93" s="486" t="s">
        <v>284</v>
      </c>
      <c r="C93" s="255" t="s">
        <v>284</v>
      </c>
      <c r="D93" s="260">
        <f>Flavors!D199</f>
        <v>8184345.5190909356</v>
      </c>
      <c r="E93" s="261">
        <f>Flavors!E199</f>
        <v>-320390.30735736713</v>
      </c>
      <c r="F93" s="274">
        <f>Flavors!F199</f>
        <v>-3.7671988159938725E-2</v>
      </c>
      <c r="G93" s="336">
        <f>Flavors!G199</f>
        <v>65.651592806698162</v>
      </c>
      <c r="H93" s="371">
        <f>Flavors!H199</f>
        <v>2.8970506018655442</v>
      </c>
      <c r="I93" s="327">
        <f>Flavors!I199</f>
        <v>2.8034968399486289</v>
      </c>
      <c r="J93" s="336">
        <f>Flavors!J199</f>
        <v>1.1228298461144259E-2</v>
      </c>
      <c r="K93" s="315">
        <f>Flavors!K199</f>
        <v>4.0212101000725283E-3</v>
      </c>
      <c r="L93" s="316">
        <f>Flavors!L199</f>
        <v>22944786.79981916</v>
      </c>
      <c r="M93" s="273">
        <f>Flavors!M199</f>
        <v>-802719.50203399733</v>
      </c>
      <c r="N93" s="275">
        <f>Flavors!N199</f>
        <v>-3.3802265039144609E-2</v>
      </c>
      <c r="O93" s="303">
        <f>Flavors!O199</f>
        <v>4179639.5922608366</v>
      </c>
      <c r="P93" s="261">
        <f>Flavors!P199</f>
        <v>-205987.7506083753</v>
      </c>
      <c r="Q93" s="275">
        <f>Flavors!Q199</f>
        <v>-4.6968822132892801E-2</v>
      </c>
    </row>
    <row r="94" spans="2:17" x14ac:dyDescent="0.25">
      <c r="B94" s="487"/>
      <c r="C94" s="379" t="s">
        <v>33</v>
      </c>
      <c r="D94" s="300">
        <f>Flavors!D200</f>
        <v>115381.87457243321</v>
      </c>
      <c r="E94" s="301">
        <f>Flavors!E200</f>
        <v>74814.506747896026</v>
      </c>
      <c r="F94" s="319">
        <f>Flavors!F200</f>
        <v>1.844204116754266</v>
      </c>
      <c r="G94" s="337">
        <f>Flavors!G200</f>
        <v>0.92554790472046056</v>
      </c>
      <c r="H94" s="372">
        <f>Flavors!H200</f>
        <v>0.6262103769906846</v>
      </c>
      <c r="I94" s="328">
        <f>Flavors!I200</f>
        <v>2.9772563754131047</v>
      </c>
      <c r="J94" s="337">
        <f>Flavors!J200</f>
        <v>-1.2476827699785531E-2</v>
      </c>
      <c r="K94" s="344">
        <f>Flavors!K200</f>
        <v>-4.173224449189895E-3</v>
      </c>
      <c r="L94" s="350">
        <f>Flavors!L200</f>
        <v>343521.42167789198</v>
      </c>
      <c r="M94" s="362">
        <f>Flavors!M200</f>
        <v>222235.81512997963</v>
      </c>
      <c r="N94" s="356">
        <f>Flavors!N200</f>
        <v>1.8323346145957407</v>
      </c>
      <c r="O94" s="302">
        <f>Flavors!O200</f>
        <v>60295.322766207159</v>
      </c>
      <c r="P94" s="301">
        <f>Flavors!P200</f>
        <v>36919.503657363355</v>
      </c>
      <c r="Q94" s="356">
        <f>Flavors!Q200</f>
        <v>1.5793886616531676</v>
      </c>
    </row>
    <row r="95" spans="2:17" x14ac:dyDescent="0.25">
      <c r="B95" s="487"/>
      <c r="C95" s="49" t="s">
        <v>145</v>
      </c>
      <c r="D95" s="282">
        <f>Flavors!D201</f>
        <v>976.60388994216919</v>
      </c>
      <c r="E95" s="283">
        <f>Flavors!E201</f>
        <v>763.31086778640747</v>
      </c>
      <c r="F95" s="320">
        <f>Flavors!F201</f>
        <v>3.5786959182798941</v>
      </c>
      <c r="G95" s="338">
        <f>Flavors!G201</f>
        <v>7.8339313469065648E-3</v>
      </c>
      <c r="H95" s="373">
        <f>Flavors!H201</f>
        <v>6.2600898738716694E-3</v>
      </c>
      <c r="I95" s="329">
        <f>Flavors!I201</f>
        <v>2.1110217996785967</v>
      </c>
      <c r="J95" s="338">
        <f>Flavors!J201</f>
        <v>-0.15011609052780184</v>
      </c>
      <c r="K95" s="345">
        <f>Flavors!K201</f>
        <v>-6.6389622312728186E-2</v>
      </c>
      <c r="L95" s="351">
        <f>Flavors!L201</f>
        <v>2061.6321013188362</v>
      </c>
      <c r="M95" s="363">
        <f>Flavors!M201</f>
        <v>1579.3471672058106</v>
      </c>
      <c r="N95" s="357">
        <f>Flavors!N201</f>
        <v>3.2747180255804622</v>
      </c>
      <c r="O95" s="286">
        <f>Flavors!O201</f>
        <v>488.30194497108459</v>
      </c>
      <c r="P95" s="283">
        <f>Flavors!P201</f>
        <v>381.65543389320374</v>
      </c>
      <c r="Q95" s="357">
        <f>Flavors!Q201</f>
        <v>3.5786959182798941</v>
      </c>
    </row>
    <row r="96" spans="2:17" x14ac:dyDescent="0.25">
      <c r="B96" s="487"/>
      <c r="C96" s="49" t="s">
        <v>146</v>
      </c>
      <c r="D96" s="282">
        <f>Flavors!D202</f>
        <v>2397682.0391561068</v>
      </c>
      <c r="E96" s="283">
        <f>Flavors!E202</f>
        <v>20202.974475227296</v>
      </c>
      <c r="F96" s="320">
        <f>Flavors!F202</f>
        <v>8.4976455840796526E-3</v>
      </c>
      <c r="G96" s="338">
        <f>Flavors!G202</f>
        <v>19.233259953093317</v>
      </c>
      <c r="H96" s="373">
        <f>Flavors!H202</f>
        <v>1.6903740422055655</v>
      </c>
      <c r="I96" s="329">
        <f>Flavors!I202</f>
        <v>2.697511039156288</v>
      </c>
      <c r="J96" s="338">
        <f>Flavors!J202</f>
        <v>-4.0300841720771974E-2</v>
      </c>
      <c r="K96" s="345">
        <f>Flavors!K202</f>
        <v>-1.4720091618516014E-2</v>
      </c>
      <c r="L96" s="351">
        <f>Flavors!L202</f>
        <v>6467773.7690103576</v>
      </c>
      <c r="M96" s="363">
        <f>Flavors!M202</f>
        <v>-41316.660809434019</v>
      </c>
      <c r="N96" s="357">
        <f>Flavors!N202</f>
        <v>-6.3475321559755774E-3</v>
      </c>
      <c r="O96" s="286">
        <f>Flavors!O202</f>
        <v>1230563.5177752401</v>
      </c>
      <c r="P96" s="283">
        <f>Flavors!P202</f>
        <v>30.995404129847884</v>
      </c>
      <c r="Q96" s="357">
        <f>Flavors!Q202</f>
        <v>2.5188610269416456E-5</v>
      </c>
    </row>
    <row r="97" spans="2:17" x14ac:dyDescent="0.25">
      <c r="B97" s="487"/>
      <c r="C97" s="49" t="s">
        <v>147</v>
      </c>
      <c r="D97" s="282">
        <f>Flavors!D203</f>
        <v>2852.8383930325508</v>
      </c>
      <c r="E97" s="283">
        <f>Flavors!E203</f>
        <v>-860.9859547317028</v>
      </c>
      <c r="F97" s="320">
        <f>Flavors!F203</f>
        <v>-0.23183270777198225</v>
      </c>
      <c r="G97" s="338">
        <f>Flavors!G203</f>
        <v>2.2884344763525025E-2</v>
      </c>
      <c r="H97" s="373">
        <f>Flavors!H203</f>
        <v>-4.5191339016595333E-3</v>
      </c>
      <c r="I97" s="329">
        <f>Flavors!I203</f>
        <v>2.9571831250814316</v>
      </c>
      <c r="J97" s="338">
        <f>Flavors!J203</f>
        <v>-0.49293385923353306</v>
      </c>
      <c r="K97" s="345">
        <f>Flavors!K203</f>
        <v>-0.142874534827232</v>
      </c>
      <c r="L97" s="351">
        <f>Flavors!L203</f>
        <v>8436.365554460288</v>
      </c>
      <c r="M97" s="363">
        <f>Flavors!M203</f>
        <v>-4376.7629045236099</v>
      </c>
      <c r="N97" s="357">
        <f>Flavors!N203</f>
        <v>-0.34158425231855472</v>
      </c>
      <c r="O97" s="286">
        <f>Flavors!O203</f>
        <v>1531.6683925390244</v>
      </c>
      <c r="P97" s="283">
        <f>Flavors!P203</f>
        <v>-540.84489858150482</v>
      </c>
      <c r="Q97" s="357">
        <f>Flavors!Q203</f>
        <v>-0.26096088304895287</v>
      </c>
    </row>
    <row r="98" spans="2:17" x14ac:dyDescent="0.25">
      <c r="B98" s="487"/>
      <c r="C98" s="49" t="s">
        <v>148</v>
      </c>
      <c r="D98" s="282">
        <f>Flavors!D204</f>
        <v>441.45115518569946</v>
      </c>
      <c r="E98" s="283">
        <f>Flavors!E204</f>
        <v>-1221.1019415855408</v>
      </c>
      <c r="F98" s="320">
        <f>Flavors!F204</f>
        <v>-0.73447395091139089</v>
      </c>
      <c r="G98" s="338">
        <f>Flavors!G204</f>
        <v>3.5411471102599775E-3</v>
      </c>
      <c r="H98" s="373">
        <f>Flavors!H204</f>
        <v>-8.7264600921470124E-3</v>
      </c>
      <c r="I98" s="329">
        <f>Flavors!I204</f>
        <v>2.241561326445404</v>
      </c>
      <c r="J98" s="338">
        <f>Flavors!J204</f>
        <v>-0.17726314132627374</v>
      </c>
      <c r="K98" s="345">
        <f>Flavors!K204</f>
        <v>-7.3284830581185567E-2</v>
      </c>
      <c r="L98" s="351">
        <f>Flavors!L204</f>
        <v>989.53983697891238</v>
      </c>
      <c r="M98" s="363">
        <f>Flavors!M204</f>
        <v>-3031.8842724609376</v>
      </c>
      <c r="N98" s="357">
        <f>Flavors!N204</f>
        <v>-0.75393298243374118</v>
      </c>
      <c r="O98" s="286">
        <f>Flavors!O204</f>
        <v>220.72557759284973</v>
      </c>
      <c r="P98" s="283">
        <f>Flavors!P204</f>
        <v>-610.55097079277039</v>
      </c>
      <c r="Q98" s="357">
        <f>Flavors!Q204</f>
        <v>-0.73447395091139089</v>
      </c>
    </row>
    <row r="99" spans="2:17" x14ac:dyDescent="0.25">
      <c r="B99" s="487"/>
      <c r="C99" s="49" t="s">
        <v>149</v>
      </c>
      <c r="D99" s="282">
        <f>Flavors!D205</f>
        <v>0</v>
      </c>
      <c r="E99" s="283">
        <f>Flavors!E205</f>
        <v>-311.19012427330017</v>
      </c>
      <c r="F99" s="320">
        <f>Flavors!F205</f>
        <v>-1</v>
      </c>
      <c r="G99" s="338">
        <f>Flavors!G205</f>
        <v>0</v>
      </c>
      <c r="H99" s="373">
        <f>Flavors!H205</f>
        <v>-2.2962022790531918E-3</v>
      </c>
      <c r="I99" s="329">
        <f>Flavors!I205</f>
        <v>0</v>
      </c>
      <c r="J99" s="338">
        <f>Flavors!J205</f>
        <v>-2.1081150478407231</v>
      </c>
      <c r="K99" s="345">
        <f>Flavors!K205</f>
        <v>-1</v>
      </c>
      <c r="L99" s="351">
        <f>Flavors!L205</f>
        <v>0</v>
      </c>
      <c r="M99" s="363">
        <f>Flavors!M205</f>
        <v>-656.02458371996875</v>
      </c>
      <c r="N99" s="357">
        <f>Flavors!N205</f>
        <v>-1</v>
      </c>
      <c r="O99" s="286">
        <f>Flavors!O205</f>
        <v>0</v>
      </c>
      <c r="P99" s="283">
        <f>Flavors!P205</f>
        <v>-155.59506213665009</v>
      </c>
      <c r="Q99" s="357">
        <f>Flavors!Q205</f>
        <v>-1</v>
      </c>
    </row>
    <row r="100" spans="2:17" x14ac:dyDescent="0.25">
      <c r="B100" s="487"/>
      <c r="C100" s="49" t="s">
        <v>150</v>
      </c>
      <c r="D100" s="282">
        <f>Flavors!D206</f>
        <v>1496235.0572377408</v>
      </c>
      <c r="E100" s="283">
        <f>Flavors!E206</f>
        <v>-85485.764720605919</v>
      </c>
      <c r="F100" s="320">
        <f>Flavors!F206</f>
        <v>-5.4046051321980454E-2</v>
      </c>
      <c r="G100" s="338">
        <f>Flavors!G206</f>
        <v>12.002207689270389</v>
      </c>
      <c r="H100" s="373">
        <f>Flavors!H206</f>
        <v>0.33104375150701415</v>
      </c>
      <c r="I100" s="329">
        <f>Flavors!I206</f>
        <v>2.7381997127812716</v>
      </c>
      <c r="J100" s="338">
        <f>Flavors!J206</f>
        <v>-4.376446778493559E-2</v>
      </c>
      <c r="K100" s="345">
        <f>Flavors!K206</f>
        <v>-1.5731499381141673E-2</v>
      </c>
      <c r="L100" s="351">
        <f>Flavors!L206</f>
        <v>4096990.4039816516</v>
      </c>
      <c r="M100" s="363">
        <f>Flavors!M206</f>
        <v>-303300.26636220841</v>
      </c>
      <c r="N100" s="357">
        <f>Flavors!N206</f>
        <v>-6.8927325280197238E-2</v>
      </c>
      <c r="O100" s="286">
        <f>Flavors!O206</f>
        <v>756586.04977192439</v>
      </c>
      <c r="P100" s="283">
        <f>Flavors!P206</f>
        <v>-70331.729596354882</v>
      </c>
      <c r="Q100" s="357">
        <f>Flavors!Q206</f>
        <v>-8.5052869041084764E-2</v>
      </c>
    </row>
    <row r="101" spans="2:17" x14ac:dyDescent="0.25">
      <c r="B101" s="487"/>
      <c r="C101" s="49" t="s">
        <v>151</v>
      </c>
      <c r="D101" s="282">
        <f>Flavors!D207</f>
        <v>891.87353610992432</v>
      </c>
      <c r="E101" s="283">
        <f>Flavors!E207</f>
        <v>623.49122548103333</v>
      </c>
      <c r="F101" s="320">
        <f>Flavors!F207</f>
        <v>2.3231457543532876</v>
      </c>
      <c r="G101" s="338">
        <f>Flavors!G207</f>
        <v>7.1542578561935447E-3</v>
      </c>
      <c r="H101" s="373">
        <f>Flavors!H207</f>
        <v>5.1739248531372014E-3</v>
      </c>
      <c r="I101" s="329">
        <f>Flavors!I207</f>
        <v>2.1610108558121888</v>
      </c>
      <c r="J101" s="338">
        <f>Flavors!J207</f>
        <v>1.3958704136306288E-2</v>
      </c>
      <c r="K101" s="345">
        <f>Flavors!K207</f>
        <v>6.5013344577637836E-3</v>
      </c>
      <c r="L101" s="351">
        <f>Flavors!L207</f>
        <v>1927.3483935451507</v>
      </c>
      <c r="M101" s="363">
        <f>Flavors!M207</f>
        <v>1351.1175760376452</v>
      </c>
      <c r="N101" s="357">
        <f>Flavors!N207</f>
        <v>2.3447506363542363</v>
      </c>
      <c r="O101" s="286">
        <f>Flavors!O207</f>
        <v>445.93676805496216</v>
      </c>
      <c r="P101" s="283">
        <f>Flavors!P207</f>
        <v>311.74561274051666</v>
      </c>
      <c r="Q101" s="357">
        <f>Flavors!Q207</f>
        <v>2.3231457543532876</v>
      </c>
    </row>
    <row r="102" spans="2:17" x14ac:dyDescent="0.25">
      <c r="B102" s="487"/>
      <c r="C102" s="49" t="s">
        <v>152</v>
      </c>
      <c r="D102" s="282">
        <f>Flavors!D208</f>
        <v>657.02083206176758</v>
      </c>
      <c r="E102" s="283">
        <f>Flavors!E208</f>
        <v>546.54800462722778</v>
      </c>
      <c r="F102" s="320">
        <f>Flavors!F208</f>
        <v>4.9473523699851212</v>
      </c>
      <c r="G102" s="338">
        <f>Flavors!G208</f>
        <v>5.2703620627234079E-3</v>
      </c>
      <c r="H102" s="373">
        <f>Flavors!H208</f>
        <v>4.4552077941841578E-3</v>
      </c>
      <c r="I102" s="329">
        <f>Flavors!I208</f>
        <v>1.8738849755350957</v>
      </c>
      <c r="J102" s="338">
        <f>Flavors!J208</f>
        <v>-0.13028538003608237</v>
      </c>
      <c r="K102" s="345">
        <f>Flavors!K208</f>
        <v>-6.5007138576776174E-2</v>
      </c>
      <c r="L102" s="351">
        <f>Flavors!L208</f>
        <v>1231.1814658141136</v>
      </c>
      <c r="M102" s="363">
        <f>Flavors!M208</f>
        <v>1009.7750999736786</v>
      </c>
      <c r="N102" s="357">
        <f>Flavors!N208</f>
        <v>4.5607320103045801</v>
      </c>
      <c r="O102" s="286">
        <f>Flavors!O208</f>
        <v>328.51041603088379</v>
      </c>
      <c r="P102" s="283">
        <f>Flavors!P208</f>
        <v>273.27400231361389</v>
      </c>
      <c r="Q102" s="357">
        <f>Flavors!Q208</f>
        <v>4.9473523699851212</v>
      </c>
    </row>
    <row r="103" spans="2:17" x14ac:dyDescent="0.25">
      <c r="B103" s="487"/>
      <c r="C103" s="49" t="s">
        <v>153</v>
      </c>
      <c r="D103" s="282">
        <f>Flavors!D209</f>
        <v>0</v>
      </c>
      <c r="E103" s="283">
        <f>Flavors!E209</f>
        <v>0</v>
      </c>
      <c r="F103" s="320">
        <f>Flavors!F209</f>
        <v>0</v>
      </c>
      <c r="G103" s="338">
        <f>Flavors!G209</f>
        <v>0</v>
      </c>
      <c r="H103" s="373">
        <f>Flavors!H209</f>
        <v>0</v>
      </c>
      <c r="I103" s="329">
        <f>Flavors!I209</f>
        <v>0</v>
      </c>
      <c r="J103" s="338">
        <f>Flavors!J209</f>
        <v>0</v>
      </c>
      <c r="K103" s="345">
        <f>Flavors!K209</f>
        <v>0</v>
      </c>
      <c r="L103" s="351">
        <f>Flavors!L209</f>
        <v>0</v>
      </c>
      <c r="M103" s="363">
        <f>Flavors!M209</f>
        <v>0</v>
      </c>
      <c r="N103" s="357">
        <f>Flavors!N209</f>
        <v>0</v>
      </c>
      <c r="O103" s="286">
        <f>Flavors!O209</f>
        <v>0</v>
      </c>
      <c r="P103" s="283">
        <f>Flavors!P209</f>
        <v>0</v>
      </c>
      <c r="Q103" s="357">
        <f>Flavors!Q209</f>
        <v>0</v>
      </c>
    </row>
    <row r="104" spans="2:17" x14ac:dyDescent="0.25">
      <c r="B104" s="487"/>
      <c r="C104" s="49" t="s">
        <v>154</v>
      </c>
      <c r="D104" s="282">
        <f>Flavors!D210</f>
        <v>1931.3711354136467</v>
      </c>
      <c r="E104" s="283">
        <f>Flavors!E210</f>
        <v>97.812837779521942</v>
      </c>
      <c r="F104" s="320">
        <f>Flavors!F210</f>
        <v>5.3345911011246118E-2</v>
      </c>
      <c r="G104" s="338">
        <f>Flavors!G210</f>
        <v>1.5492697741684651E-2</v>
      </c>
      <c r="H104" s="373">
        <f>Flavors!H210</f>
        <v>1.9632814350579782E-3</v>
      </c>
      <c r="I104" s="329">
        <f>Flavors!I210</f>
        <v>2.3608593982552106</v>
      </c>
      <c r="J104" s="338">
        <f>Flavors!J210</f>
        <v>7.5122013373229546E-2</v>
      </c>
      <c r="K104" s="345">
        <f>Flavors!K210</f>
        <v>3.2865548715303665E-2</v>
      </c>
      <c r="L104" s="351">
        <f>Flavors!L210</f>
        <v>4559.6956965601448</v>
      </c>
      <c r="M104" s="363">
        <f>Flavors!M210</f>
        <v>368.66294829726303</v>
      </c>
      <c r="N104" s="357">
        <f>Flavors!N210</f>
        <v>8.7964702363652045E-2</v>
      </c>
      <c r="O104" s="286">
        <f>Flavors!O210</f>
        <v>978.82347309589386</v>
      </c>
      <c r="P104" s="283">
        <f>Flavors!P210</f>
        <v>62.044324278831482</v>
      </c>
      <c r="Q104" s="357">
        <f>Flavors!Q210</f>
        <v>6.7676412971312078E-2</v>
      </c>
    </row>
    <row r="105" spans="2:17" x14ac:dyDescent="0.25">
      <c r="B105" s="487"/>
      <c r="C105" s="49" t="s">
        <v>155</v>
      </c>
      <c r="D105" s="282">
        <f>Flavors!D211</f>
        <v>4279133.6372150341</v>
      </c>
      <c r="E105" s="283">
        <f>Flavors!E211</f>
        <v>-764799.57965221815</v>
      </c>
      <c r="F105" s="320">
        <f>Flavors!F211</f>
        <v>-0.15162761812441863</v>
      </c>
      <c r="G105" s="338">
        <f>Flavors!G211</f>
        <v>34.325522848538142</v>
      </c>
      <c r="H105" s="373">
        <f>Flavors!H211</f>
        <v>-2.8925314679638205</v>
      </c>
      <c r="I105" s="329">
        <f>Flavors!I211</f>
        <v>3.1975335950691819</v>
      </c>
      <c r="J105" s="338">
        <f>Flavors!J211</f>
        <v>0.12094047536396157</v>
      </c>
      <c r="K105" s="345">
        <f>Flavors!K211</f>
        <v>3.9309869930265376E-2</v>
      </c>
      <c r="L105" s="351">
        <f>Flavors!L211</f>
        <v>13682673.562785652</v>
      </c>
      <c r="M105" s="363">
        <f>Flavors!M211</f>
        <v>-1835456.6684807558</v>
      </c>
      <c r="N105" s="357">
        <f>Flavors!N211</f>
        <v>-0.11827821014046017</v>
      </c>
      <c r="O105" s="286">
        <f>Flavors!O211</f>
        <v>3135950.2757260031</v>
      </c>
      <c r="P105" s="283">
        <f>Flavors!P211</f>
        <v>-517514.7194971852</v>
      </c>
      <c r="Q105" s="357">
        <f>Flavors!Q211</f>
        <v>-0.14165038399815583</v>
      </c>
    </row>
    <row r="106" spans="2:17" x14ac:dyDescent="0.25">
      <c r="B106" s="487"/>
      <c r="C106" s="49" t="s">
        <v>156</v>
      </c>
      <c r="D106" s="282">
        <f>Flavors!D212</f>
        <v>65234.901073612942</v>
      </c>
      <c r="E106" s="283">
        <f>Flavors!E212</f>
        <v>-10984.13601286542</v>
      </c>
      <c r="F106" s="320">
        <f>Flavors!F212</f>
        <v>-0.144112762804951</v>
      </c>
      <c r="G106" s="338">
        <f>Flavors!G212</f>
        <v>0.52328865540683778</v>
      </c>
      <c r="H106" s="373">
        <f>Flavors!H212</f>
        <v>-3.9114560549676547E-2</v>
      </c>
      <c r="I106" s="329">
        <f>Flavors!I212</f>
        <v>3.0053536403159589</v>
      </c>
      <c r="J106" s="338">
        <f>Flavors!J212</f>
        <v>6.576103010695844E-2</v>
      </c>
      <c r="K106" s="345">
        <f>Flavors!K212</f>
        <v>2.237079719093556E-2</v>
      </c>
      <c r="L106" s="351">
        <f>Flavors!L212</f>
        <v>196053.9474172341</v>
      </c>
      <c r="M106" s="363">
        <f>Flavors!M212</f>
        <v>-27998.97075942345</v>
      </c>
      <c r="N106" s="357">
        <f>Flavors!N212</f>
        <v>-0.1249658830033505</v>
      </c>
      <c r="O106" s="286">
        <f>Flavors!O212</f>
        <v>33067.618703471802</v>
      </c>
      <c r="P106" s="283">
        <f>Flavors!P212</f>
        <v>-5497.7760144060303</v>
      </c>
      <c r="Q106" s="357">
        <f>Flavors!Q212</f>
        <v>-0.14255723439691428</v>
      </c>
    </row>
    <row r="107" spans="2:17" x14ac:dyDescent="0.25">
      <c r="B107" s="487"/>
      <c r="C107" s="49" t="s">
        <v>157</v>
      </c>
      <c r="D107" s="282">
        <f>Flavors!D213</f>
        <v>0</v>
      </c>
      <c r="E107" s="283">
        <f>Flavors!E213</f>
        <v>-215.03747415542603</v>
      </c>
      <c r="F107" s="320">
        <f>Flavors!F213</f>
        <v>-1</v>
      </c>
      <c r="G107" s="338">
        <f>Flavors!G213</f>
        <v>0</v>
      </c>
      <c r="H107" s="373">
        <f>Flavors!H213</f>
        <v>-1.5867133939118263E-3</v>
      </c>
      <c r="I107" s="329">
        <f>Flavors!I213</f>
        <v>0</v>
      </c>
      <c r="J107" s="338">
        <f>Flavors!J213</f>
        <v>-2.7228169159698288</v>
      </c>
      <c r="K107" s="345">
        <f>Flavors!K213</f>
        <v>-1</v>
      </c>
      <c r="L107" s="351">
        <f>Flavors!L213</f>
        <v>0</v>
      </c>
      <c r="M107" s="363">
        <f>Flavors!M213</f>
        <v>-585.50767219781881</v>
      </c>
      <c r="N107" s="357">
        <f>Flavors!N213</f>
        <v>-1</v>
      </c>
      <c r="O107" s="286">
        <f>Flavors!O213</f>
        <v>0</v>
      </c>
      <c r="P107" s="283">
        <f>Flavors!P213</f>
        <v>-107.51873707771301</v>
      </c>
      <c r="Q107" s="357">
        <f>Flavors!Q213</f>
        <v>-1</v>
      </c>
    </row>
    <row r="108" spans="2:17" x14ac:dyDescent="0.25">
      <c r="B108" s="487"/>
      <c r="C108" s="49" t="s">
        <v>158</v>
      </c>
      <c r="D108" s="282">
        <f>Flavors!D214</f>
        <v>636769.94159161439</v>
      </c>
      <c r="E108" s="283">
        <f>Flavors!E214</f>
        <v>205832.70156790828</v>
      </c>
      <c r="F108" s="320">
        <f>Flavors!F214</f>
        <v>0.4776396246390433</v>
      </c>
      <c r="G108" s="338">
        <f>Flavors!G214</f>
        <v>5.1079174039515705</v>
      </c>
      <c r="H108" s="373">
        <f>Flavors!H214</f>
        <v>1.9281279585696556</v>
      </c>
      <c r="I108" s="329">
        <f>Flavors!I214</f>
        <v>3.0752808916444367</v>
      </c>
      <c r="J108" s="338">
        <f>Flavors!J214</f>
        <v>0.17794454491404554</v>
      </c>
      <c r="K108" s="345">
        <f>Flavors!K214</f>
        <v>6.1416599116928136E-2</v>
      </c>
      <c r="L108" s="351">
        <f>Flavors!L214</f>
        <v>1958246.4337502357</v>
      </c>
      <c r="M108" s="363">
        <f>Flavors!M214</f>
        <v>709676.30506987334</v>
      </c>
      <c r="N108" s="357">
        <f>Flavors!N214</f>
        <v>0.56839122510478746</v>
      </c>
      <c r="O108" s="286">
        <f>Flavors!O214</f>
        <v>333949.99814305763</v>
      </c>
      <c r="P108" s="283">
        <f>Flavors!P214</f>
        <v>115694.21867602138</v>
      </c>
      <c r="Q108" s="357">
        <f>Flavors!Q214</f>
        <v>0.53008547566775888</v>
      </c>
    </row>
    <row r="109" spans="2:17" x14ac:dyDescent="0.25">
      <c r="B109" s="487"/>
      <c r="C109" s="49" t="s">
        <v>159</v>
      </c>
      <c r="D109" s="282">
        <f>Flavors!D215</f>
        <v>75.486811637878418</v>
      </c>
      <c r="E109" s="283">
        <f>Flavors!E215</f>
        <v>-121.77589654922485</v>
      </c>
      <c r="F109" s="320">
        <f>Flavors!F215</f>
        <v>-0.61732852432361751</v>
      </c>
      <c r="G109" s="338">
        <f>Flavors!G215</f>
        <v>6.0552543980039336E-4</v>
      </c>
      <c r="H109" s="373">
        <f>Flavors!H215</f>
        <v>-8.5003193422998309E-4</v>
      </c>
      <c r="I109" s="329">
        <f>Flavors!I215</f>
        <v>2.9950000000000001</v>
      </c>
      <c r="J109" s="338">
        <f>Flavors!J215</f>
        <v>7.5424588640471857E-2</v>
      </c>
      <c r="K109" s="345">
        <f>Flavors!K215</f>
        <v>2.5834095035534525E-2</v>
      </c>
      <c r="L109" s="351">
        <f>Flavors!L215</f>
        <v>226.08300085544587</v>
      </c>
      <c r="M109" s="363">
        <f>Flavors!M215</f>
        <v>-349.84035154581068</v>
      </c>
      <c r="N109" s="357">
        <f>Flavors!N215</f>
        <v>-0.60744255305360562</v>
      </c>
      <c r="O109" s="286">
        <f>Flavors!O215</f>
        <v>37.743405818939209</v>
      </c>
      <c r="P109" s="283">
        <f>Flavors!P215</f>
        <v>-60.887948274612427</v>
      </c>
      <c r="Q109" s="357">
        <f>Flavors!Q215</f>
        <v>-0.61732852432361751</v>
      </c>
    </row>
    <row r="110" spans="2:17" x14ac:dyDescent="0.25">
      <c r="B110" s="487"/>
      <c r="C110" s="49" t="s">
        <v>160</v>
      </c>
      <c r="D110" s="282">
        <f>Flavors!D216</f>
        <v>3466080.9444066379</v>
      </c>
      <c r="E110" s="283">
        <f>Flavors!E216</f>
        <v>-525162.4571910263</v>
      </c>
      <c r="F110" s="320">
        <f>Flavors!F216</f>
        <v>-0.13157865966801419</v>
      </c>
      <c r="G110" s="338">
        <f>Flavors!G216</f>
        <v>27.803534719599131</v>
      </c>
      <c r="H110" s="373">
        <f>Flavors!H216</f>
        <v>-1.6469570542199712</v>
      </c>
      <c r="I110" s="329">
        <f>Flavors!I216</f>
        <v>2.846658981226494</v>
      </c>
      <c r="J110" s="338">
        <f>Flavors!J216</f>
        <v>3.3093873945224672E-2</v>
      </c>
      <c r="K110" s="345">
        <f>Flavors!K216</f>
        <v>1.1762256313024539E-2</v>
      </c>
      <c r="L110" s="351">
        <f>Flavors!L216</f>
        <v>9866750.4500531647</v>
      </c>
      <c r="M110" s="363">
        <f>Flavors!M216</f>
        <v>-1362872.7193486262</v>
      </c>
      <c r="N110" s="357">
        <f>Flavors!N216</f>
        <v>-0.12136406527532903</v>
      </c>
      <c r="O110" s="286">
        <f>Flavors!O216</f>
        <v>1761683.5666691528</v>
      </c>
      <c r="P110" s="283">
        <f>Flavors!P216</f>
        <v>-283012.03452856606</v>
      </c>
      <c r="Q110" s="357">
        <f>Flavors!Q216</f>
        <v>-0.13841279570552528</v>
      </c>
    </row>
    <row r="111" spans="2:17" ht="15" thickBot="1" x14ac:dyDescent="0.3">
      <c r="B111" s="490"/>
      <c r="C111" s="52" t="s">
        <v>161</v>
      </c>
      <c r="D111" s="304">
        <f>Flavors!D217</f>
        <v>1986.9536924362183</v>
      </c>
      <c r="E111" s="305">
        <f>Flavors!E217</f>
        <v>229.81027698516846</v>
      </c>
      <c r="F111" s="321">
        <f>Flavors!F217</f>
        <v>0.13078629494006175</v>
      </c>
      <c r="G111" s="339">
        <f>Flavors!G217</f>
        <v>1.5938559098868196E-2</v>
      </c>
      <c r="H111" s="374">
        <f>Flavors!H217</f>
        <v>2.9729911053334203E-3</v>
      </c>
      <c r="I111" s="330">
        <f>Flavors!I217</f>
        <v>2.2420720978603237</v>
      </c>
      <c r="J111" s="339">
        <f>Flavors!J217</f>
        <v>0.37338894404065903</v>
      </c>
      <c r="K111" s="346">
        <f>Flavors!K217</f>
        <v>0.19981394024847754</v>
      </c>
      <c r="L111" s="352">
        <f>Flavors!L217</f>
        <v>4454.8934335517879</v>
      </c>
      <c r="M111" s="364">
        <f>Flavors!M217</f>
        <v>1171.3491342532629</v>
      </c>
      <c r="N111" s="358">
        <f>Flavors!N217</f>
        <v>0.35673316011101247</v>
      </c>
      <c r="O111" s="306">
        <f>Flavors!O217</f>
        <v>993.47684621810913</v>
      </c>
      <c r="P111" s="305">
        <f>Flavors!P217</f>
        <v>114.90513849258423</v>
      </c>
      <c r="Q111" s="358">
        <f>Flavors!Q217</f>
        <v>0.13078629494006175</v>
      </c>
    </row>
    <row r="112" spans="2:17" x14ac:dyDescent="0.25">
      <c r="B112" s="486" t="s">
        <v>275</v>
      </c>
      <c r="C112" s="55" t="s">
        <v>276</v>
      </c>
      <c r="D112" s="307">
        <f>'NB vs PL'!D29</f>
        <v>12436722.784611464</v>
      </c>
      <c r="E112" s="54">
        <f>'NB vs PL'!E29</f>
        <v>-1073431.3387282472</v>
      </c>
      <c r="F112" s="322">
        <f>'NB vs PL'!F29</f>
        <v>-7.9453670841091409E-2</v>
      </c>
      <c r="G112" s="340">
        <f>'NB vs PL'!G29</f>
        <v>99.76248659108262</v>
      </c>
      <c r="H112" s="375">
        <f>'NB vs PL'!H29</f>
        <v>7.4083044163941736E-2</v>
      </c>
      <c r="I112" s="331">
        <f>'NB vs PL'!I29</f>
        <v>2.9401200554751528</v>
      </c>
      <c r="J112" s="340">
        <f>'NB vs PL'!J29</f>
        <v>3.9425005043159711E-2</v>
      </c>
      <c r="K112" s="347">
        <f>'NB vs PL'!K29</f>
        <v>1.3591571798382683E-2</v>
      </c>
      <c r="L112" s="353">
        <f>'NB vs PL'!L29</f>
        <v>36565458.083420955</v>
      </c>
      <c r="M112" s="365">
        <f>'NB vs PL'!M29</f>
        <v>-2623379.1127239242</v>
      </c>
      <c r="N112" s="359">
        <f>'NB vs PL'!N29</f>
        <v>-6.694199931459037E-2</v>
      </c>
      <c r="O112" s="53">
        <f>'NB vs PL'!O29</f>
        <v>7299451.351727169</v>
      </c>
      <c r="P112" s="54">
        <f>'NB vs PL'!P29</f>
        <v>-717109.8412649883</v>
      </c>
      <c r="Q112" s="359">
        <f>'NB vs PL'!Q29</f>
        <v>-8.9453547974144412E-2</v>
      </c>
    </row>
    <row r="113" spans="2:17" ht="15" thickBot="1" x14ac:dyDescent="0.3">
      <c r="B113" s="490"/>
      <c r="C113" s="56" t="s">
        <v>144</v>
      </c>
      <c r="D113" s="308">
        <f>'NB vs PL'!D30</f>
        <v>29599.003617547289</v>
      </c>
      <c r="E113" s="48">
        <f>'NB vs PL'!E30</f>
        <v>-12325.285608491318</v>
      </c>
      <c r="F113" s="323">
        <f>'NB vs PL'!F30</f>
        <v>-0.29398913699021639</v>
      </c>
      <c r="G113" s="341">
        <f>'NB vs PL'!G30</f>
        <v>0.23743153663911296</v>
      </c>
      <c r="H113" s="376">
        <f>'NB vs PL'!H30</f>
        <v>-7.1918410417592588E-2</v>
      </c>
      <c r="I113" s="332">
        <f>'NB vs PL'!I30</f>
        <v>2.3788141512204359</v>
      </c>
      <c r="J113" s="341">
        <f>'NB vs PL'!J30</f>
        <v>0.26941688309614475</v>
      </c>
      <c r="K113" s="348">
        <f>'NB vs PL'!K30</f>
        <v>0.12772221106350176</v>
      </c>
      <c r="L113" s="354">
        <f>'NB vs PL'!L30</f>
        <v>70410.528667446371</v>
      </c>
      <c r="M113" s="366">
        <f>'NB vs PL'!M30</f>
        <v>-18024.452494012119</v>
      </c>
      <c r="N113" s="360">
        <f>'NB vs PL'!N30</f>
        <v>-0.20381586853175573</v>
      </c>
      <c r="O113" s="47">
        <f>'NB vs PL'!O30</f>
        <v>17665.08141720295</v>
      </c>
      <c r="P113" s="48">
        <f>'NB vs PL'!P30</f>
        <v>-6707.7457184791565</v>
      </c>
      <c r="Q113" s="360">
        <f>'NB vs PL'!Q30</f>
        <v>-0.27521410138994246</v>
      </c>
    </row>
    <row r="114" spans="2:17" x14ac:dyDescent="0.25">
      <c r="B114" s="486" t="s">
        <v>457</v>
      </c>
      <c r="C114" s="44" t="s">
        <v>39</v>
      </c>
      <c r="D114" s="259">
        <f>Size!D79</f>
        <v>174100.8227249195</v>
      </c>
      <c r="E114" s="63">
        <f>Size!E79</f>
        <v>56085.409600875471</v>
      </c>
      <c r="F114" s="324">
        <f>Size!F79</f>
        <v>0.47523800591982873</v>
      </c>
      <c r="G114" s="342">
        <f>Size!G79</f>
        <v>1.3965681549228053</v>
      </c>
      <c r="H114" s="377">
        <f>Size!H79</f>
        <v>0.52575883469887219</v>
      </c>
      <c r="I114" s="333">
        <f>Size!I79</f>
        <v>4.3737521852867678</v>
      </c>
      <c r="J114" s="342">
        <f>Size!J79</f>
        <v>0.59464875494017111</v>
      </c>
      <c r="K114" s="310">
        <f>Size!K79</f>
        <v>0.15735180735332072</v>
      </c>
      <c r="L114" s="311">
        <f>Size!L79</f>
        <v>761473.85385334084</v>
      </c>
      <c r="M114" s="312">
        <f>Size!M79</f>
        <v>315481.4012824953</v>
      </c>
      <c r="N114" s="313">
        <f>Size!N79</f>
        <v>0.70736937242762266</v>
      </c>
      <c r="O114" s="62">
        <f>Size!O79</f>
        <v>116067.21514994637</v>
      </c>
      <c r="P114" s="63">
        <f>Size!P79</f>
        <v>37390.273067250338</v>
      </c>
      <c r="Q114" s="313">
        <f>Size!Q79</f>
        <v>0.47523800591982901</v>
      </c>
    </row>
    <row r="115" spans="2:17" x14ac:dyDescent="0.25">
      <c r="B115" s="487"/>
      <c r="C115" s="49" t="s">
        <v>173</v>
      </c>
      <c r="D115" s="58">
        <f>Size!D80</f>
        <v>11106026.897648653</v>
      </c>
      <c r="E115" s="278">
        <f>Size!E80</f>
        <v>-919699.39277539402</v>
      </c>
      <c r="F115" s="280">
        <f>Size!F80</f>
        <v>-7.6477658859385525E-2</v>
      </c>
      <c r="G115" s="334">
        <f>Size!G80</f>
        <v>89.088168856494406</v>
      </c>
      <c r="H115" s="369">
        <f>Size!H80</f>
        <v>0.3530260564926806</v>
      </c>
      <c r="I115" s="325">
        <f>Size!I80</f>
        <v>2.6714216619595668</v>
      </c>
      <c r="J115" s="334">
        <f>Size!J80</f>
        <v>4.0527285028706395E-2</v>
      </c>
      <c r="K115" s="291">
        <f>Size!K80</f>
        <v>1.5404375555351854E-2</v>
      </c>
      <c r="L115" s="295">
        <f>Size!L80</f>
        <v>29668880.832684215</v>
      </c>
      <c r="M115" s="281">
        <f>Size!M80</f>
        <v>-1969534.8433020227</v>
      </c>
      <c r="N115" s="270">
        <f>Size!N80</f>
        <v>-6.2251373882697685E-2</v>
      </c>
      <c r="O115" s="285">
        <f>Size!O80</f>
        <v>5573749.9579197243</v>
      </c>
      <c r="P115" s="278">
        <f>Size!P80</f>
        <v>-458085.4133402966</v>
      </c>
      <c r="Q115" s="270">
        <f>Size!Q80</f>
        <v>-7.5944614722567402E-2</v>
      </c>
    </row>
    <row r="116" spans="2:17" x14ac:dyDescent="0.25">
      <c r="B116" s="487"/>
      <c r="C116" s="49" t="s">
        <v>174</v>
      </c>
      <c r="D116" s="58">
        <f>Size!D81</f>
        <v>3.0010828971862793</v>
      </c>
      <c r="E116" s="278">
        <f>Size!E81</f>
        <v>-3.462775459289551</v>
      </c>
      <c r="F116" s="280">
        <f>Size!F81</f>
        <v>-0.53571338793653511</v>
      </c>
      <c r="G116" s="334">
        <f>Size!G81</f>
        <v>2.4073503725573888E-5</v>
      </c>
      <c r="H116" s="369">
        <f>Size!H81</f>
        <v>-2.3621860400382959E-5</v>
      </c>
      <c r="I116" s="325">
        <f>Size!I81</f>
        <v>1</v>
      </c>
      <c r="J116" s="334">
        <f>Size!J81</f>
        <v>-0.73186119873817024</v>
      </c>
      <c r="K116" s="291">
        <f>Size!K81</f>
        <v>-0.42258652094717664</v>
      </c>
      <c r="L116" s="295">
        <f>Size!L81</f>
        <v>3.0010828971862793</v>
      </c>
      <c r="M116" s="281">
        <f>Size!M81</f>
        <v>-8.1934225845336908</v>
      </c>
      <c r="N116" s="270">
        <f>Size!N81</f>
        <v>-0.73191465205078621</v>
      </c>
      <c r="O116" s="285">
        <f>Size!O81</f>
        <v>1.0003609657287598</v>
      </c>
      <c r="P116" s="278">
        <f>Size!P81</f>
        <v>-1.0387110710144043</v>
      </c>
      <c r="Q116" s="270">
        <f>Size!Q81</f>
        <v>-0.50940381325293882</v>
      </c>
    </row>
    <row r="117" spans="2:17" x14ac:dyDescent="0.25">
      <c r="B117" s="487"/>
      <c r="C117" s="49" t="s">
        <v>175</v>
      </c>
      <c r="D117" s="58">
        <f>Size!D82</f>
        <v>0</v>
      </c>
      <c r="E117" s="278">
        <f>Size!E82</f>
        <v>-3.648218110203743</v>
      </c>
      <c r="F117" s="280">
        <f>Size!F82</f>
        <v>-1</v>
      </c>
      <c r="G117" s="334">
        <f>Size!G82</f>
        <v>0</v>
      </c>
      <c r="H117" s="369">
        <f>Size!H82</f>
        <v>-2.6919384921662514E-5</v>
      </c>
      <c r="I117" s="325">
        <f>Size!I82</f>
        <v>0</v>
      </c>
      <c r="J117" s="334">
        <f>Size!J82</f>
        <v>-0.54896551724137932</v>
      </c>
      <c r="K117" s="291">
        <f>Size!K82</f>
        <v>-1</v>
      </c>
      <c r="L117" s="295">
        <f>Size!L82</f>
        <v>0</v>
      </c>
      <c r="M117" s="281">
        <f>Size!M82</f>
        <v>-2.002745941877365</v>
      </c>
      <c r="N117" s="270">
        <f>Size!N82</f>
        <v>-1</v>
      </c>
      <c r="O117" s="285">
        <f>Size!O82</f>
        <v>0</v>
      </c>
      <c r="P117" s="278">
        <f>Size!P82</f>
        <v>-1.0064049959182739</v>
      </c>
      <c r="Q117" s="270">
        <f>Size!Q82</f>
        <v>-1</v>
      </c>
    </row>
    <row r="118" spans="2:17" x14ac:dyDescent="0.25">
      <c r="B118" s="487"/>
      <c r="C118" s="49" t="s">
        <v>176</v>
      </c>
      <c r="D118" s="58">
        <f>Size!D83</f>
        <v>8518.2977812886238</v>
      </c>
      <c r="E118" s="278">
        <f>Size!E83</f>
        <v>2825.9984133839607</v>
      </c>
      <c r="F118" s="280">
        <f>Size!F83</f>
        <v>0.49645990675016299</v>
      </c>
      <c r="G118" s="334">
        <f>Size!G83</f>
        <v>6.8330426182383108E-2</v>
      </c>
      <c r="H118" s="369">
        <f>Size!H83</f>
        <v>2.6328223149241492E-2</v>
      </c>
      <c r="I118" s="325">
        <f>Size!I83</f>
        <v>1.9783676304805291</v>
      </c>
      <c r="J118" s="334">
        <f>Size!J83</f>
        <v>0.10834671431611231</v>
      </c>
      <c r="K118" s="291">
        <f>Size!K83</f>
        <v>5.7938771368579819E-2</v>
      </c>
      <c r="L118" s="295">
        <f>Size!L83</f>
        <v>16852.324597295523</v>
      </c>
      <c r="M118" s="281">
        <f>Size!M83</f>
        <v>6207.6057182443146</v>
      </c>
      <c r="N118" s="270">
        <f>Size!N83</f>
        <v>0.58316295514960703</v>
      </c>
      <c r="O118" s="285">
        <f>Size!O83</f>
        <v>2129.5118921995163</v>
      </c>
      <c r="P118" s="278">
        <f>Size!P83</f>
        <v>706.43705022335052</v>
      </c>
      <c r="Q118" s="270">
        <f>Size!Q83</f>
        <v>0.49641595043754011</v>
      </c>
    </row>
    <row r="119" spans="2:17" x14ac:dyDescent="0.25">
      <c r="B119" s="487"/>
      <c r="C119" s="49" t="s">
        <v>177</v>
      </c>
      <c r="D119" s="58">
        <f>Size!D84</f>
        <v>1177670.6181130402</v>
      </c>
      <c r="E119" s="278">
        <f>Size!E84</f>
        <v>-225206.00251088315</v>
      </c>
      <c r="F119" s="280">
        <f>Size!F84</f>
        <v>-0.16053158146631863</v>
      </c>
      <c r="G119" s="334">
        <f>Size!G84</f>
        <v>9.4468093631215133</v>
      </c>
      <c r="H119" s="369">
        <f>Size!H84</f>
        <v>-0.90470324040192374</v>
      </c>
      <c r="I119" s="325">
        <f>Size!I84</f>
        <v>5.2550182985440959</v>
      </c>
      <c r="J119" s="334">
        <f>Size!J84</f>
        <v>0.13456919543348533</v>
      </c>
      <c r="K119" s="291">
        <f>Size!K84</f>
        <v>2.6280740756066921E-2</v>
      </c>
      <c r="L119" s="295">
        <f>Size!L84</f>
        <v>6188680.6478417628</v>
      </c>
      <c r="M119" s="281">
        <f>Size!M84</f>
        <v>-994677.68600684963</v>
      </c>
      <c r="N119" s="270">
        <f>Size!N84</f>
        <v>-0.13846972958592937</v>
      </c>
      <c r="O119" s="285">
        <f>Size!O84</f>
        <v>1625171.7914985085</v>
      </c>
      <c r="P119" s="278">
        <f>Size!P84</f>
        <v>-304044.60956545686</v>
      </c>
      <c r="Q119" s="270">
        <f>Size!Q84</f>
        <v>-0.15760005430068699</v>
      </c>
    </row>
    <row r="120" spans="2:17" ht="15" thickBot="1" x14ac:dyDescent="0.3">
      <c r="B120" s="490"/>
      <c r="C120" s="52" t="s">
        <v>178</v>
      </c>
      <c r="D120" s="297">
        <f>Size!D85</f>
        <v>12.357348203659058</v>
      </c>
      <c r="E120" s="298">
        <f>Size!E85</f>
        <v>-49.774698734283447</v>
      </c>
      <c r="F120" s="318">
        <f>Size!F85</f>
        <v>-0.8011115227540857</v>
      </c>
      <c r="G120" s="335">
        <f>Size!G85</f>
        <v>9.9125774998722095E-5</v>
      </c>
      <c r="H120" s="370">
        <f>Size!H85</f>
        <v>-3.5933269348354454E-4</v>
      </c>
      <c r="I120" s="326">
        <f>Size!I85</f>
        <v>0.49105193624021387</v>
      </c>
      <c r="J120" s="335">
        <f>Size!J85</f>
        <v>8.4127593256981659E-2</v>
      </c>
      <c r="K120" s="343">
        <f>Size!K85</f>
        <v>0.20674013414933062</v>
      </c>
      <c r="L120" s="349">
        <f>Size!L85</f>
        <v>6.0680997622013093</v>
      </c>
      <c r="M120" s="361">
        <f>Size!M85</f>
        <v>-19.214942616224288</v>
      </c>
      <c r="N120" s="355">
        <f>Size!N85</f>
        <v>-0.75999329228750923</v>
      </c>
      <c r="O120" s="299">
        <f>Size!O85</f>
        <v>2.0595580339431763</v>
      </c>
      <c r="P120" s="298">
        <f>Size!P85</f>
        <v>-7.9570997953414917</v>
      </c>
      <c r="Q120" s="355">
        <f>Size!Q85</f>
        <v>-0.79438670372448394</v>
      </c>
    </row>
    <row r="121" spans="2:17" x14ac:dyDescent="0.25">
      <c r="B121" s="486" t="s">
        <v>24</v>
      </c>
      <c r="C121" s="55" t="s">
        <v>453</v>
      </c>
      <c r="D121" s="307">
        <f>Organic!D29</f>
        <v>18365.251805575936</v>
      </c>
      <c r="E121" s="54">
        <f>Organic!E29</f>
        <v>-24112.999483518077</v>
      </c>
      <c r="F121" s="322">
        <f>Organic!F29</f>
        <v>-0.56765518239939683</v>
      </c>
      <c r="G121" s="340">
        <f>Organic!G29</f>
        <v>0.14731880887967105</v>
      </c>
      <c r="H121" s="375">
        <f>Organic!H29</f>
        <v>-0.16611870025718481</v>
      </c>
      <c r="I121" s="331">
        <f>Organic!I29</f>
        <v>2.6769628409970254</v>
      </c>
      <c r="J121" s="340">
        <f>Organic!J29</f>
        <v>0.10326093242577761</v>
      </c>
      <c r="K121" s="347">
        <f>Organic!K29</f>
        <v>4.0121558787319461E-2</v>
      </c>
      <c r="L121" s="353">
        <f>Organic!L29</f>
        <v>49163.096649080311</v>
      </c>
      <c r="M121" s="365">
        <f>Organic!M29</f>
        <v>-60163.259766430012</v>
      </c>
      <c r="N121" s="359">
        <f>Organic!N29</f>
        <v>-0.55030883438364131</v>
      </c>
      <c r="O121" s="53">
        <f>Organic!O29</f>
        <v>12649.43405987434</v>
      </c>
      <c r="P121" s="54">
        <f>Organic!P29</f>
        <v>-12096.729252662397</v>
      </c>
      <c r="Q121" s="359">
        <f>Organic!Q29</f>
        <v>-0.48883251516141218</v>
      </c>
    </row>
    <row r="122" spans="2:17" ht="15" thickBot="1" x14ac:dyDescent="0.3">
      <c r="B122" s="490"/>
      <c r="C122" s="56" t="s">
        <v>454</v>
      </c>
      <c r="D122" s="308">
        <f>Organic!D30</f>
        <v>12447966.742893448</v>
      </c>
      <c r="E122" s="48">
        <f>Organic!E30</f>
        <v>-1061937.8734808117</v>
      </c>
      <c r="F122" s="323">
        <f>Organic!F30</f>
        <v>-7.8604394600515756E-2</v>
      </c>
      <c r="G122" s="341">
        <f>Organic!G30</f>
        <v>99.85268119112034</v>
      </c>
      <c r="H122" s="376">
        <f>Organic!H30</f>
        <v>0.16611870025721487</v>
      </c>
      <c r="I122" s="332">
        <f>Organic!I30</f>
        <v>2.939173472036916</v>
      </c>
      <c r="J122" s="341">
        <f>Organic!J30</f>
        <v>3.9884067899353948E-2</v>
      </c>
      <c r="K122" s="348">
        <f>Organic!K30</f>
        <v>1.3756497658507489E-2</v>
      </c>
      <c r="L122" s="354">
        <f>Organic!L30</f>
        <v>36586733.631510198</v>
      </c>
      <c r="M122" s="366">
        <f>Organic!M30</f>
        <v>-2582389.6736528277</v>
      </c>
      <c r="N122" s="360">
        <f>Organic!N30</f>
        <v>-6.5929218112278587E-2</v>
      </c>
      <c r="O122" s="47">
        <f>Organic!O30</f>
        <v>7304472.1023195041</v>
      </c>
      <c r="P122" s="48">
        <f>Organic!P30</f>
        <v>-711946.58575148229</v>
      </c>
      <c r="Q122" s="360">
        <f>Organic!Q30</f>
        <v>-8.8811053096679013E-2</v>
      </c>
    </row>
    <row r="123" spans="2:17" x14ac:dyDescent="0.25">
      <c r="B123" s="486" t="s">
        <v>277</v>
      </c>
      <c r="C123" s="44" t="s">
        <v>459</v>
      </c>
      <c r="D123" s="57">
        <f>Form!D29</f>
        <v>2706976.2786297873</v>
      </c>
      <c r="E123" s="46">
        <f>Form!E29</f>
        <v>-55821.58583809156</v>
      </c>
      <c r="F123" s="268">
        <f>Form!F29</f>
        <v>-2.0204730340937529E-2</v>
      </c>
      <c r="G123" s="380">
        <f>Form!G29</f>
        <v>21.714296392722854</v>
      </c>
      <c r="H123" s="381">
        <f>Form!H29</f>
        <v>1.328229297023757</v>
      </c>
      <c r="I123" s="382">
        <f>Form!I29</f>
        <v>2.8152977797376875</v>
      </c>
      <c r="J123" s="380">
        <f>Form!J29</f>
        <v>-5.3180247412719872E-2</v>
      </c>
      <c r="K123" s="383">
        <f>Form!K29</f>
        <v>-1.8539534522964429E-2</v>
      </c>
      <c r="L123" s="384">
        <f>Form!L29</f>
        <v>7620944.3070290275</v>
      </c>
      <c r="M123" s="267">
        <f>Form!M29</f>
        <v>-304080.66065515205</v>
      </c>
      <c r="N123" s="269">
        <f>Form!N29</f>
        <v>-3.836967856821899E-2</v>
      </c>
      <c r="O123" s="45">
        <f>Form!O29</f>
        <v>1458616.2880229729</v>
      </c>
      <c r="P123" s="46">
        <f>Form!P29</f>
        <v>-85736.778352093417</v>
      </c>
      <c r="Q123" s="269">
        <f>Form!Q29</f>
        <v>-5.5516306613316309E-2</v>
      </c>
    </row>
    <row r="124" spans="2:17" ht="15" thickBot="1" x14ac:dyDescent="0.3">
      <c r="B124" s="490"/>
      <c r="C124" s="52" t="s">
        <v>165</v>
      </c>
      <c r="D124" s="61">
        <f>Form!D30</f>
        <v>9759355.7160692215</v>
      </c>
      <c r="E124" s="51">
        <f>Form!E30</f>
        <v>-1030229.2871262394</v>
      </c>
      <c r="F124" s="264">
        <f>Form!F30</f>
        <v>-9.5483680495693307E-2</v>
      </c>
      <c r="G124" s="368">
        <f>Form!G30</f>
        <v>78.285703607276957</v>
      </c>
      <c r="H124" s="378">
        <f>Form!H30</f>
        <v>-1.3282292970238956</v>
      </c>
      <c r="I124" s="367">
        <f>Form!I30</f>
        <v>2.9730397441457979</v>
      </c>
      <c r="J124" s="368">
        <f>Form!J30</f>
        <v>6.7142558609127878E-2</v>
      </c>
      <c r="K124" s="292">
        <f>Form!K30</f>
        <v>2.3105620853797616E-2</v>
      </c>
      <c r="L124" s="296">
        <f>Form!L30</f>
        <v>29014952.421130266</v>
      </c>
      <c r="M124" s="265">
        <f>Form!M30</f>
        <v>-2338472.2727640867</v>
      </c>
      <c r="N124" s="271">
        <f>Form!N30</f>
        <v>-7.4584269361154407E-2</v>
      </c>
      <c r="O124" s="50">
        <f>Form!O30</f>
        <v>5858505.2483564047</v>
      </c>
      <c r="P124" s="51">
        <f>Form!P30</f>
        <v>-638306.53665205091</v>
      </c>
      <c r="Q124" s="271">
        <f>Form!Q30</f>
        <v>-9.8249196340420092E-2</v>
      </c>
    </row>
    <row r="125" spans="2:17" x14ac:dyDescent="0.25">
      <c r="B125" s="486" t="s">
        <v>279</v>
      </c>
      <c r="C125" s="44" t="s">
        <v>37</v>
      </c>
      <c r="D125" s="259">
        <f>'Package Type'!D89</f>
        <v>281218.97010158177</v>
      </c>
      <c r="E125" s="63">
        <f>'Package Type'!E89</f>
        <v>-29445.46561544796</v>
      </c>
      <c r="F125" s="324">
        <f>'Package Type'!F89</f>
        <v>-9.4782222327722473E-2</v>
      </c>
      <c r="G125" s="342">
        <f>'Package Type'!G89</f>
        <v>2.2558276983250782</v>
      </c>
      <c r="H125" s="377">
        <f>'Package Type'!H89</f>
        <v>-3.6495642526590988E-2</v>
      </c>
      <c r="I125" s="333">
        <f>'Package Type'!I89</f>
        <v>10.13389402759492</v>
      </c>
      <c r="J125" s="342">
        <f>'Package Type'!J89</f>
        <v>0.11122341072811182</v>
      </c>
      <c r="K125" s="310">
        <f>'Package Type'!K89</f>
        <v>1.1097183074233505E-2</v>
      </c>
      <c r="L125" s="311">
        <f>'Package Type'!L89</f>
        <v>2849843.241558814</v>
      </c>
      <c r="M125" s="312">
        <f>'Package Type'!M89</f>
        <v>-263844.07000776706</v>
      </c>
      <c r="N125" s="313">
        <f>'Package Type'!N89</f>
        <v>-8.4736854926842325E-2</v>
      </c>
      <c r="O125" s="62">
        <f>'Package Type'!O89</f>
        <v>672654.44264421542</v>
      </c>
      <c r="P125" s="63">
        <f>'Package Type'!P89</f>
        <v>-75608.281243875506</v>
      </c>
      <c r="Q125" s="313">
        <f>'Package Type'!Q89</f>
        <v>-0.1010450993081721</v>
      </c>
    </row>
    <row r="126" spans="2:17" x14ac:dyDescent="0.25">
      <c r="B126" s="487"/>
      <c r="C126" s="49" t="s">
        <v>166</v>
      </c>
      <c r="D126" s="58">
        <f>'Package Type'!D90</f>
        <v>699.28685507923365</v>
      </c>
      <c r="E126" s="278">
        <f>'Package Type'!E90</f>
        <v>-6648.5046019155925</v>
      </c>
      <c r="F126" s="280">
        <f>'Package Type'!F90</f>
        <v>-0.90483033450635864</v>
      </c>
      <c r="G126" s="334">
        <f>'Package Type'!G90</f>
        <v>5.6094034345995827E-3</v>
      </c>
      <c r="H126" s="369">
        <f>'Package Type'!H90</f>
        <v>-4.8608305205605808E-2</v>
      </c>
      <c r="I126" s="325">
        <f>'Package Type'!I90</f>
        <v>1.9962722376649342</v>
      </c>
      <c r="J126" s="334">
        <f>'Package Type'!J90</f>
        <v>0.2418569445023151</v>
      </c>
      <c r="K126" s="291">
        <f>'Package Type'!K90</f>
        <v>0.13785615381083949</v>
      </c>
      <c r="L126" s="295">
        <f>'Package Type'!L90</f>
        <v>1395.9669349586964</v>
      </c>
      <c r="M126" s="281">
        <f>'Package Type'!M90</f>
        <v>-11495.110768162669</v>
      </c>
      <c r="N126" s="270">
        <f>'Package Type'!N90</f>
        <v>-0.891710610461941</v>
      </c>
      <c r="O126" s="285">
        <f>'Package Type'!O90</f>
        <v>370.63611733913422</v>
      </c>
      <c r="P126" s="278">
        <f>'Package Type'!P90</f>
        <v>-3417.2649883215699</v>
      </c>
      <c r="Q126" s="270">
        <f>'Package Type'!Q90</f>
        <v>-0.9021526415287745</v>
      </c>
    </row>
    <row r="127" spans="2:17" x14ac:dyDescent="0.25">
      <c r="B127" s="487"/>
      <c r="C127" s="49" t="s">
        <v>167</v>
      </c>
      <c r="D127" s="58">
        <f>'Package Type'!D91</f>
        <v>2457988.0653996891</v>
      </c>
      <c r="E127" s="278">
        <f>'Package Type'!E91</f>
        <v>-313842.81503674993</v>
      </c>
      <c r="F127" s="280">
        <f>'Package Type'!F91</f>
        <v>-0.11322581664409979</v>
      </c>
      <c r="G127" s="334">
        <f>'Package Type'!G91</f>
        <v>19.717011117984693</v>
      </c>
      <c r="H127" s="369">
        <f>'Package Type'!H91</f>
        <v>-0.73570858085265201</v>
      </c>
      <c r="I127" s="325">
        <f>'Package Type'!I91</f>
        <v>2.6659802898869529</v>
      </c>
      <c r="J127" s="334">
        <f>'Package Type'!J91</f>
        <v>0.19831285098361562</v>
      </c>
      <c r="K127" s="291">
        <f>'Package Type'!K91</f>
        <v>8.0364496389249418E-2</v>
      </c>
      <c r="L127" s="295">
        <f>'Package Type'!L91</f>
        <v>6552947.7351329336</v>
      </c>
      <c r="M127" s="281">
        <f>'Package Type'!M91</f>
        <v>-287009.0746668363</v>
      </c>
      <c r="N127" s="270">
        <f>'Package Type'!N91</f>
        <v>-4.1960655987714944E-2</v>
      </c>
      <c r="O127" s="285">
        <f>'Package Type'!O91</f>
        <v>1610575.2595922572</v>
      </c>
      <c r="P127" s="278">
        <f>'Package Type'!P91</f>
        <v>-163456.35303357965</v>
      </c>
      <c r="Q127" s="270">
        <f>'Package Type'!Q91</f>
        <v>-9.2138354170385586E-2</v>
      </c>
    </row>
    <row r="128" spans="2:17" ht="15" customHeight="1" x14ac:dyDescent="0.25">
      <c r="B128" s="487"/>
      <c r="C128" s="49" t="s">
        <v>168</v>
      </c>
      <c r="D128" s="58">
        <f>'Package Type'!D92</f>
        <v>0</v>
      </c>
      <c r="E128" s="278">
        <f>'Package Type'!E92</f>
        <v>-177.79556295200854</v>
      </c>
      <c r="F128" s="280">
        <f>'Package Type'!F92</f>
        <v>-1</v>
      </c>
      <c r="G128" s="334">
        <f>'Package Type'!G92</f>
        <v>0</v>
      </c>
      <c r="H128" s="369">
        <f>'Package Type'!H92</f>
        <v>-1.311913666313527E-3</v>
      </c>
      <c r="I128" s="325">
        <f>'Package Type'!I92</f>
        <v>0</v>
      </c>
      <c r="J128" s="334">
        <f>'Package Type'!J92</f>
        <v>-4.8016071761487726</v>
      </c>
      <c r="K128" s="291">
        <f>'Package Type'!K92</f>
        <v>-1</v>
      </c>
      <c r="L128" s="295">
        <f>'Package Type'!L92</f>
        <v>0</v>
      </c>
      <c r="M128" s="281">
        <f>'Package Type'!M92</f>
        <v>-853.70445095777507</v>
      </c>
      <c r="N128" s="270">
        <f>'Package Type'!N92</f>
        <v>-1</v>
      </c>
      <c r="O128" s="285">
        <f>'Package Type'!O92</f>
        <v>0</v>
      </c>
      <c r="P128" s="278">
        <f>'Package Type'!P92</f>
        <v>-168.31919241882861</v>
      </c>
      <c r="Q128" s="270">
        <f>'Package Type'!Q92</f>
        <v>-1</v>
      </c>
    </row>
    <row r="129" spans="2:20" x14ac:dyDescent="0.25">
      <c r="B129" s="487"/>
      <c r="C129" s="49" t="s">
        <v>169</v>
      </c>
      <c r="D129" s="58">
        <f>'Package Type'!D93</f>
        <v>0</v>
      </c>
      <c r="E129" s="278">
        <f>'Package Type'!E93</f>
        <v>0</v>
      </c>
      <c r="F129" s="280">
        <f>'Package Type'!F93</f>
        <v>0</v>
      </c>
      <c r="G129" s="334">
        <f>'Package Type'!G93</f>
        <v>0</v>
      </c>
      <c r="H129" s="369">
        <f>'Package Type'!H93</f>
        <v>0</v>
      </c>
      <c r="I129" s="325">
        <f>'Package Type'!I93</f>
        <v>0</v>
      </c>
      <c r="J129" s="334">
        <f>'Package Type'!J93</f>
        <v>0</v>
      </c>
      <c r="K129" s="291">
        <f>'Package Type'!K93</f>
        <v>0</v>
      </c>
      <c r="L129" s="295">
        <f>'Package Type'!L93</f>
        <v>0</v>
      </c>
      <c r="M129" s="281">
        <f>'Package Type'!M93</f>
        <v>0</v>
      </c>
      <c r="N129" s="270">
        <f>'Package Type'!N93</f>
        <v>0</v>
      </c>
      <c r="O129" s="285">
        <f>'Package Type'!O93</f>
        <v>0</v>
      </c>
      <c r="P129" s="278">
        <f>'Package Type'!P93</f>
        <v>0</v>
      </c>
      <c r="Q129" s="270">
        <f>'Package Type'!Q93</f>
        <v>0</v>
      </c>
    </row>
    <row r="130" spans="2:20" x14ac:dyDescent="0.25">
      <c r="B130" s="487"/>
      <c r="C130" s="49" t="s">
        <v>170</v>
      </c>
      <c r="D130" s="58">
        <f>'Package Type'!D94</f>
        <v>9654308.1478211451</v>
      </c>
      <c r="E130" s="278">
        <f>'Package Type'!E94</f>
        <v>-697848.25011790916</v>
      </c>
      <c r="F130" s="280">
        <f>'Package Type'!F94</f>
        <v>-6.7410906799750384E-2</v>
      </c>
      <c r="G130" s="334">
        <f>'Package Type'!G94</f>
        <v>77.443053433250327</v>
      </c>
      <c r="H130" s="369">
        <f>'Package Type'!H94</f>
        <v>1.0568083055406561</v>
      </c>
      <c r="I130" s="325">
        <f>'Package Type'!I94</f>
        <v>2.7593903830205768</v>
      </c>
      <c r="J130" s="334">
        <f>'Package Type'!J94</f>
        <v>7.7194796705692958E-3</v>
      </c>
      <c r="K130" s="291">
        <f>'Package Type'!K94</f>
        <v>2.8053789648941141E-3</v>
      </c>
      <c r="L130" s="295">
        <f>'Package Type'!L94</f>
        <v>26640005.057814866</v>
      </c>
      <c r="M130" s="281">
        <f>'Package Type'!M94</f>
        <v>-1845722.4893226512</v>
      </c>
      <c r="N130" s="270">
        <f>'Package Type'!N94</f>
        <v>-6.4794640974796688E-2</v>
      </c>
      <c r="O130" s="285">
        <f>'Package Type'!O94</f>
        <v>4905315.8023572443</v>
      </c>
      <c r="P130" s="278">
        <f>'Package Type'!P94</f>
        <v>-413711.19263800699</v>
      </c>
      <c r="Q130" s="270">
        <f>'Package Type'!Q94</f>
        <v>-7.7779487306094477E-2</v>
      </c>
    </row>
    <row r="131" spans="2:20" x14ac:dyDescent="0.25">
      <c r="B131" s="487"/>
      <c r="C131" s="49" t="s">
        <v>171</v>
      </c>
      <c r="D131" s="58">
        <f>'Package Type'!D95</f>
        <v>72117.524521503045</v>
      </c>
      <c r="E131" s="278">
        <f>'Package Type'!E95</f>
        <v>-38088.042029354183</v>
      </c>
      <c r="F131" s="280">
        <f>'Package Type'!F95</f>
        <v>-0.34560905788526991</v>
      </c>
      <c r="G131" s="334">
        <f>'Package Type'!G95</f>
        <v>0.57849834700511038</v>
      </c>
      <c r="H131" s="369">
        <f>'Package Type'!H95</f>
        <v>-0.23468386328953172</v>
      </c>
      <c r="I131" s="325">
        <f>'Package Type'!I95</f>
        <v>8.2047287485758815</v>
      </c>
      <c r="J131" s="334">
        <f>'Package Type'!J95</f>
        <v>0.71569496606072658</v>
      </c>
      <c r="K131" s="291">
        <f>'Package Type'!K95</f>
        <v>9.5565728082530291E-2</v>
      </c>
      <c r="L131" s="295">
        <f>'Package Type'!L95</f>
        <v>591704.72671770211</v>
      </c>
      <c r="M131" s="281">
        <f>'Package Type'!M95</f>
        <v>-233628.48420288984</v>
      </c>
      <c r="N131" s="270">
        <f>'Package Type'!N95</f>
        <v>-0.28307171105146284</v>
      </c>
      <c r="O131" s="285">
        <f>'Package Type'!O95</f>
        <v>128205.39566832334</v>
      </c>
      <c r="P131" s="278">
        <f>'Package Type'!P95</f>
        <v>-67681.903907938438</v>
      </c>
      <c r="Q131" s="270">
        <f>'Package Type'!Q95</f>
        <v>-0.34551450785398613</v>
      </c>
      <c r="T131" s="60"/>
    </row>
    <row r="132" spans="2:20" ht="15" thickBot="1" x14ac:dyDescent="0.3">
      <c r="B132" s="490"/>
      <c r="C132" s="52" t="s">
        <v>172</v>
      </c>
      <c r="D132" s="297">
        <f>'Package Type'!D96</f>
        <v>0</v>
      </c>
      <c r="E132" s="298">
        <f>'Package Type'!E96</f>
        <v>0</v>
      </c>
      <c r="F132" s="318">
        <f>'Package Type'!F96</f>
        <v>0</v>
      </c>
      <c r="G132" s="335">
        <f>'Package Type'!G96</f>
        <v>0</v>
      </c>
      <c r="H132" s="370">
        <f>'Package Type'!H96</f>
        <v>0</v>
      </c>
      <c r="I132" s="326">
        <f>'Package Type'!I96</f>
        <v>0</v>
      </c>
      <c r="J132" s="335">
        <f>'Package Type'!J96</f>
        <v>0</v>
      </c>
      <c r="K132" s="343">
        <f>'Package Type'!K96</f>
        <v>0</v>
      </c>
      <c r="L132" s="349">
        <f>'Package Type'!L96</f>
        <v>0</v>
      </c>
      <c r="M132" s="361">
        <f>'Package Type'!M96</f>
        <v>0</v>
      </c>
      <c r="N132" s="355">
        <f>'Package Type'!N96</f>
        <v>0</v>
      </c>
      <c r="O132" s="299">
        <f>'Package Type'!O96</f>
        <v>0</v>
      </c>
      <c r="P132" s="298">
        <f>'Package Type'!P96</f>
        <v>0</v>
      </c>
      <c r="Q132" s="355">
        <f>'Package Type'!Q96</f>
        <v>0</v>
      </c>
    </row>
    <row r="133" spans="2:20" ht="15.5" customHeight="1" thickBot="1" x14ac:dyDescent="0.3">
      <c r="B133" s="486" t="s">
        <v>280</v>
      </c>
      <c r="C133" s="255" t="s">
        <v>44</v>
      </c>
      <c r="D133" s="260">
        <f>'Sugar Content'!D49</f>
        <v>12466331.994699026</v>
      </c>
      <c r="E133" s="261">
        <f>'Sugar Content'!E49</f>
        <v>-1086050.8729643319</v>
      </c>
      <c r="F133" s="272">
        <f>'Sugar Content'!F49</f>
        <v>-8.0137263208206869E-2</v>
      </c>
      <c r="G133" s="336">
        <f>'Sugar Content'!G49</f>
        <v>100.00000000000001</v>
      </c>
      <c r="H133" s="371">
        <f>'Sugar Content'!H49</f>
        <v>-2.8421709430404007E-14</v>
      </c>
      <c r="I133" s="327">
        <f>'Sugar Content'!I49</f>
        <v>2.9387871864585109</v>
      </c>
      <c r="J133" s="336">
        <f>'Sugar Content'!J49</f>
        <v>4.0518295657112624E-2</v>
      </c>
      <c r="K133" s="315">
        <f>'Sugar Content'!K49</f>
        <v>1.3980171331138616E-2</v>
      </c>
      <c r="L133" s="316">
        <f>'Sugar Content'!L49</f>
        <v>36635896.728159264</v>
      </c>
      <c r="M133" s="273">
        <f>'Sugar Content'!M49</f>
        <v>-2642552.9334192872</v>
      </c>
      <c r="N133" s="275">
        <f>'Sugar Content'!N49</f>
        <v>-6.7277424546727554E-2</v>
      </c>
      <c r="O133" s="303">
        <f>'Sugar Content'!O49</f>
        <v>7317121.5363793783</v>
      </c>
      <c r="P133" s="261">
        <f>'Sugar Content'!P49</f>
        <v>-724043.31500414573</v>
      </c>
      <c r="Q133" s="317">
        <f>'Sugar Content'!Q49</f>
        <v>-9.0042093202400933E-2</v>
      </c>
    </row>
    <row r="134" spans="2:20" ht="15.5" customHeight="1" x14ac:dyDescent="0.25">
      <c r="B134" s="487"/>
      <c r="C134" s="44" t="s">
        <v>33</v>
      </c>
      <c r="D134" s="259">
        <f>'Sugar Content'!D50</f>
        <v>12320277.374467175</v>
      </c>
      <c r="E134" s="63">
        <f>'Sugar Content'!E50</f>
        <v>-912779.25916466862</v>
      </c>
      <c r="F134" s="309">
        <f>'Sugar Content'!F50</f>
        <v>-6.897720492216726E-2</v>
      </c>
      <c r="G134" s="342">
        <f>'Sugar Content'!G50</f>
        <v>98.828407423338675</v>
      </c>
      <c r="H134" s="377">
        <f>'Sugar Content'!H50</f>
        <v>1.1846442353419349</v>
      </c>
      <c r="I134" s="333">
        <f>'Sugar Content'!I50</f>
        <v>2.9398804346812057</v>
      </c>
      <c r="J134" s="342">
        <f>'Sugar Content'!J50</f>
        <v>3.9467072631380162E-2</v>
      </c>
      <c r="K134" s="310">
        <f>'Sugar Content'!K50</f>
        <v>1.3607395810467297E-2</v>
      </c>
      <c r="L134" s="311">
        <f>'Sugar Content'!L50</f>
        <v>36220142.403041586</v>
      </c>
      <c r="M134" s="312">
        <f>'Sugar Content'!M50</f>
        <v>-2161191.8779063001</v>
      </c>
      <c r="N134" s="313">
        <f>'Sugar Content'!N50</f>
        <v>-5.6308409240975618E-2</v>
      </c>
      <c r="O134" s="62">
        <f>'Sugar Content'!O50</f>
        <v>7244076.0971437264</v>
      </c>
      <c r="P134" s="63">
        <f>'Sugar Content'!P50</f>
        <v>-637209.28945246618</v>
      </c>
      <c r="Q134" s="314">
        <f>'Sugar Content'!Q50</f>
        <v>-8.0850934612287553E-2</v>
      </c>
    </row>
    <row r="135" spans="2:20" ht="15.5" customHeight="1" x14ac:dyDescent="0.25">
      <c r="B135" s="487"/>
      <c r="C135" s="49" t="s">
        <v>455</v>
      </c>
      <c r="D135" s="58">
        <f>'Sugar Content'!D51</f>
        <v>146054.62023185476</v>
      </c>
      <c r="E135" s="278">
        <f>'Sugar Content'!E51</f>
        <v>-173126.59268635747</v>
      </c>
      <c r="F135" s="279">
        <f>'Sugar Content'!F51</f>
        <v>-0.54240846791543418</v>
      </c>
      <c r="G135" s="334">
        <f>'Sugar Content'!G51</f>
        <v>1.1715925766613677</v>
      </c>
      <c r="H135" s="369">
        <f>'Sugar Content'!H51</f>
        <v>-1.1835741570042979</v>
      </c>
      <c r="I135" s="325">
        <f>'Sugar Content'!I51</f>
        <v>2.8465674311273723</v>
      </c>
      <c r="J135" s="334">
        <f>'Sugar Content'!J51</f>
        <v>3.8053842826092144E-2</v>
      </c>
      <c r="K135" s="291">
        <f>'Sugar Content'!K51</f>
        <v>1.354946010751149E-2</v>
      </c>
      <c r="L135" s="295">
        <f>'Sugar Content'!L51</f>
        <v>415754.32511767471</v>
      </c>
      <c r="M135" s="281">
        <f>'Sugar Content'!M51</f>
        <v>-480670.44849360845</v>
      </c>
      <c r="N135" s="270">
        <f>'Sugar Content'!N51</f>
        <v>-0.53620834970591924</v>
      </c>
      <c r="O135" s="285">
        <f>'Sugar Content'!O51</f>
        <v>73045.439235651429</v>
      </c>
      <c r="P135" s="278">
        <f>'Sugar Content'!P51</f>
        <v>-86696.733955257892</v>
      </c>
      <c r="Q135" s="262">
        <f>'Sugar Content'!Q51</f>
        <v>-0.54272915050207715</v>
      </c>
    </row>
    <row r="136" spans="2:20" ht="15.5" customHeight="1" thickBot="1" x14ac:dyDescent="0.3">
      <c r="B136" s="490"/>
      <c r="C136" s="52" t="s">
        <v>456</v>
      </c>
      <c r="D136" s="61">
        <f>'Sugar Content'!D52</f>
        <v>0</v>
      </c>
      <c r="E136" s="51">
        <f>'Sugar Content'!E52</f>
        <v>-145.02111330052884</v>
      </c>
      <c r="F136" s="263">
        <f>'Sugar Content'!F52</f>
        <v>-1</v>
      </c>
      <c r="G136" s="368">
        <f>'Sugar Content'!G52</f>
        <v>0</v>
      </c>
      <c r="H136" s="378">
        <f>'Sugar Content'!H52</f>
        <v>-1.0700783376372601E-3</v>
      </c>
      <c r="I136" s="367">
        <f>'Sugar Content'!I52</f>
        <v>0</v>
      </c>
      <c r="J136" s="368">
        <f>'Sugar Content'!J52</f>
        <v>-4.7621136237616017</v>
      </c>
      <c r="K136" s="292">
        <f>'Sugar Content'!K52</f>
        <v>-1</v>
      </c>
      <c r="L136" s="296">
        <f>'Sugar Content'!L52</f>
        <v>0</v>
      </c>
      <c r="M136" s="265">
        <f>'Sugar Content'!M52</f>
        <v>-690.60701938152317</v>
      </c>
      <c r="N136" s="271">
        <f>'Sugar Content'!N52</f>
        <v>-1</v>
      </c>
      <c r="O136" s="50">
        <f>'Sugar Content'!O52</f>
        <v>0</v>
      </c>
      <c r="P136" s="51">
        <f>'Sugar Content'!P52</f>
        <v>-137.29159642197192</v>
      </c>
      <c r="Q136" s="266">
        <f>'Sugar Content'!Q52</f>
        <v>-1</v>
      </c>
    </row>
    <row r="137" spans="2:20" x14ac:dyDescent="0.25">
      <c r="B137" s="64"/>
      <c r="C137" s="65"/>
      <c r="D137" s="66"/>
      <c r="E137" s="66"/>
      <c r="F137" s="67"/>
      <c r="G137" s="68"/>
      <c r="H137" s="68"/>
      <c r="I137" s="69"/>
      <c r="J137" s="69"/>
      <c r="K137" s="67"/>
      <c r="L137" s="70"/>
      <c r="M137" s="70"/>
      <c r="N137" s="67"/>
      <c r="O137" s="66"/>
      <c r="P137" s="66"/>
      <c r="Q137" s="67"/>
    </row>
    <row r="138" spans="2:20" ht="23.5" x14ac:dyDescent="0.25">
      <c r="B138" s="497" t="s">
        <v>249</v>
      </c>
      <c r="C138" s="497"/>
      <c r="D138" s="497"/>
      <c r="E138" s="497"/>
      <c r="F138" s="497"/>
      <c r="G138" s="497"/>
      <c r="H138" s="497"/>
      <c r="I138" s="497"/>
      <c r="J138" s="497"/>
      <c r="K138" s="497"/>
      <c r="L138" s="497"/>
      <c r="M138" s="497"/>
      <c r="N138" s="497"/>
      <c r="O138" s="497"/>
      <c r="P138" s="497"/>
      <c r="Q138" s="497"/>
    </row>
    <row r="139" spans="2:20" x14ac:dyDescent="0.25">
      <c r="B139" s="496" t="s">
        <v>254</v>
      </c>
      <c r="C139" s="496"/>
      <c r="D139" s="496"/>
      <c r="E139" s="496"/>
      <c r="F139" s="496"/>
      <c r="G139" s="496"/>
      <c r="H139" s="496"/>
      <c r="I139" s="496"/>
      <c r="J139" s="496"/>
      <c r="K139" s="496"/>
      <c r="L139" s="496"/>
      <c r="M139" s="496"/>
      <c r="N139" s="496"/>
      <c r="O139" s="496"/>
      <c r="P139" s="496"/>
      <c r="Q139" s="496"/>
    </row>
    <row r="140" spans="2:20" ht="15" thickBot="1" x14ac:dyDescent="0.3">
      <c r="B140" s="496" t="str">
        <f>'HOME PAGE'!H7</f>
        <v>YTD ENDING 12-29-2024</v>
      </c>
      <c r="C140" s="496"/>
      <c r="D140" s="496"/>
      <c r="E140" s="496"/>
      <c r="F140" s="496"/>
      <c r="G140" s="496"/>
      <c r="H140" s="496"/>
      <c r="I140" s="496"/>
      <c r="J140" s="496"/>
      <c r="K140" s="496"/>
      <c r="L140" s="496"/>
      <c r="M140" s="496"/>
      <c r="N140" s="496"/>
      <c r="O140" s="496"/>
      <c r="P140" s="496"/>
      <c r="Q140" s="496"/>
    </row>
    <row r="141" spans="2:20" x14ac:dyDescent="0.25">
      <c r="D141" s="507" t="s">
        <v>266</v>
      </c>
      <c r="E141" s="508"/>
      <c r="F141" s="509"/>
      <c r="G141" s="507" t="s">
        <v>267</v>
      </c>
      <c r="H141" s="509"/>
      <c r="I141" s="507" t="s">
        <v>268</v>
      </c>
      <c r="J141" s="508"/>
      <c r="K141" s="509"/>
      <c r="L141" s="507" t="s">
        <v>269</v>
      </c>
      <c r="M141" s="508"/>
      <c r="N141" s="509"/>
      <c r="O141" s="507" t="s">
        <v>270</v>
      </c>
      <c r="P141" s="508"/>
      <c r="Q141" s="509"/>
    </row>
    <row r="142" spans="2:20" s="35" customFormat="1" ht="29.5" thickBot="1" x14ac:dyDescent="0.3">
      <c r="C142" s="36"/>
      <c r="D142" s="37" t="s">
        <v>271</v>
      </c>
      <c r="E142" s="38" t="s">
        <v>272</v>
      </c>
      <c r="F142" s="39" t="s">
        <v>273</v>
      </c>
      <c r="G142" s="40" t="s">
        <v>271</v>
      </c>
      <c r="H142" s="41" t="s">
        <v>272</v>
      </c>
      <c r="I142" s="42" t="s">
        <v>271</v>
      </c>
      <c r="J142" s="43" t="s">
        <v>272</v>
      </c>
      <c r="K142" s="39" t="s">
        <v>273</v>
      </c>
      <c r="L142" s="40" t="s">
        <v>271</v>
      </c>
      <c r="M142" s="43" t="s">
        <v>272</v>
      </c>
      <c r="N142" s="41" t="s">
        <v>273</v>
      </c>
      <c r="O142" s="42" t="s">
        <v>271</v>
      </c>
      <c r="P142" s="43" t="s">
        <v>272</v>
      </c>
      <c r="Q142" s="39" t="s">
        <v>273</v>
      </c>
    </row>
    <row r="143" spans="2:20" ht="15" thickBot="1" x14ac:dyDescent="0.3">
      <c r="C143" s="255" t="s">
        <v>281</v>
      </c>
      <c r="D143" s="260">
        <f>SubSegments!D141</f>
        <v>12466331.994699027</v>
      </c>
      <c r="E143" s="261">
        <f>SubSegments!E141</f>
        <v>-1086050.8729643207</v>
      </c>
      <c r="F143" s="274">
        <f>SubSegments!F141</f>
        <v>-8.0137263208206105E-2</v>
      </c>
      <c r="G143" s="336">
        <f>SubSegments!G141</f>
        <v>99.999999999999986</v>
      </c>
      <c r="H143" s="371">
        <f>SubSegments!H141</f>
        <v>0</v>
      </c>
      <c r="I143" s="327">
        <f>SubSegments!I141</f>
        <v>2.9387871864585113</v>
      </c>
      <c r="J143" s="336">
        <f>SubSegments!J141</f>
        <v>4.051829565711218E-2</v>
      </c>
      <c r="K143" s="315">
        <f>SubSegments!K141</f>
        <v>1.3980171331138458E-2</v>
      </c>
      <c r="L143" s="316">
        <f>SubSegments!L141</f>
        <v>36635896.728159279</v>
      </c>
      <c r="M143" s="273">
        <f>SubSegments!M141</f>
        <v>-2642552.9334192574</v>
      </c>
      <c r="N143" s="275">
        <f>SubSegments!N141</f>
        <v>-6.7277424546726819E-2</v>
      </c>
      <c r="O143" s="303">
        <f>SubSegments!O141</f>
        <v>7317121.5363793811</v>
      </c>
      <c r="P143" s="261">
        <f>SubSegments!P141</f>
        <v>-724043.31500414107</v>
      </c>
      <c r="Q143" s="275">
        <f>SubSegments!Q141</f>
        <v>-9.0042093202400378E-2</v>
      </c>
    </row>
    <row r="144" spans="2:20" x14ac:dyDescent="0.25">
      <c r="B144" s="493" t="s">
        <v>278</v>
      </c>
      <c r="C144" s="49" t="s">
        <v>28</v>
      </c>
      <c r="D144" s="387">
        <f>SubSegments!D142</f>
        <v>0</v>
      </c>
      <c r="E144" s="388">
        <f>SubSegments!E142</f>
        <v>0</v>
      </c>
      <c r="F144" s="391">
        <f>SubSegments!F142</f>
        <v>0</v>
      </c>
      <c r="G144" s="392">
        <f>SubSegments!G142</f>
        <v>0</v>
      </c>
      <c r="H144" s="393">
        <f>SubSegments!H142</f>
        <v>0</v>
      </c>
      <c r="I144" s="394">
        <f>SubSegments!I142</f>
        <v>0</v>
      </c>
      <c r="J144" s="392">
        <f>SubSegments!J142</f>
        <v>0</v>
      </c>
      <c r="K144" s="395">
        <f>SubSegments!K142</f>
        <v>0</v>
      </c>
      <c r="L144" s="396">
        <f>SubSegments!L142</f>
        <v>0</v>
      </c>
      <c r="M144" s="397">
        <f>SubSegments!M142</f>
        <v>0</v>
      </c>
      <c r="N144" s="398">
        <f>SubSegments!N142</f>
        <v>0</v>
      </c>
      <c r="O144" s="399">
        <f>SubSegments!O142</f>
        <v>0</v>
      </c>
      <c r="P144" s="388">
        <f>SubSegments!P142</f>
        <v>0</v>
      </c>
      <c r="Q144" s="398">
        <f>SubSegments!Q142</f>
        <v>0</v>
      </c>
    </row>
    <row r="145" spans="2:17" x14ac:dyDescent="0.25">
      <c r="B145" s="494"/>
      <c r="C145" s="49" t="s">
        <v>134</v>
      </c>
      <c r="D145" s="282">
        <f>SubSegments!D143</f>
        <v>340720.85159209534</v>
      </c>
      <c r="E145" s="283">
        <f>SubSegments!E143</f>
        <v>199956.50223609738</v>
      </c>
      <c r="F145" s="320">
        <f>SubSegments!F143</f>
        <v>1.4205052852579911</v>
      </c>
      <c r="G145" s="338">
        <f>SubSegments!G143</f>
        <v>2.7331283310678529</v>
      </c>
      <c r="H145" s="373">
        <f>SubSegments!H143</f>
        <v>1.6944597018641385</v>
      </c>
      <c r="I145" s="329">
        <f>SubSegments!I143</f>
        <v>3.0303112451951697</v>
      </c>
      <c r="J145" s="338">
        <f>SubSegments!J143</f>
        <v>0.23109281281770588</v>
      </c>
      <c r="K145" s="345">
        <f>SubSegments!K143</f>
        <v>8.2556191451422928E-2</v>
      </c>
      <c r="L145" s="351">
        <f>SubSegments!L143</f>
        <v>1032490.2280520011</v>
      </c>
      <c r="M145" s="363">
        <f>SubSegments!M143</f>
        <v>638460.06671307085</v>
      </c>
      <c r="N145" s="357">
        <f>SubSegments!N143</f>
        <v>1.6203329829969311</v>
      </c>
      <c r="O145" s="286">
        <f>SubSegments!O143</f>
        <v>170811.59428916764</v>
      </c>
      <c r="P145" s="283">
        <f>SubSegments!P143</f>
        <v>97701.306789937385</v>
      </c>
      <c r="Q145" s="357">
        <f>SubSegments!Q143</f>
        <v>1.3363551167948291</v>
      </c>
    </row>
    <row r="146" spans="2:17" x14ac:dyDescent="0.25">
      <c r="B146" s="494"/>
      <c r="C146" s="49" t="s">
        <v>135</v>
      </c>
      <c r="D146" s="282">
        <f>SubSegments!D144</f>
        <v>0</v>
      </c>
      <c r="E146" s="283">
        <f>SubSegments!E144</f>
        <v>0</v>
      </c>
      <c r="F146" s="320">
        <f>SubSegments!F144</f>
        <v>0</v>
      </c>
      <c r="G146" s="338">
        <f>SubSegments!G144</f>
        <v>0</v>
      </c>
      <c r="H146" s="373">
        <f>SubSegments!H144</f>
        <v>0</v>
      </c>
      <c r="I146" s="329">
        <f>SubSegments!I144</f>
        <v>0</v>
      </c>
      <c r="J146" s="338">
        <f>SubSegments!J144</f>
        <v>0</v>
      </c>
      <c r="K146" s="345">
        <f>SubSegments!K144</f>
        <v>0</v>
      </c>
      <c r="L146" s="351">
        <f>SubSegments!L144</f>
        <v>0</v>
      </c>
      <c r="M146" s="363">
        <f>SubSegments!M144</f>
        <v>0</v>
      </c>
      <c r="N146" s="357">
        <f>SubSegments!N144</f>
        <v>0</v>
      </c>
      <c r="O146" s="286">
        <f>SubSegments!O144</f>
        <v>0</v>
      </c>
      <c r="P146" s="283">
        <f>SubSegments!P144</f>
        <v>0</v>
      </c>
      <c r="Q146" s="357">
        <f>SubSegments!Q144</f>
        <v>0</v>
      </c>
    </row>
    <row r="147" spans="2:17" x14ac:dyDescent="0.25">
      <c r="B147" s="494"/>
      <c r="C147" s="49" t="s">
        <v>136</v>
      </c>
      <c r="D147" s="282">
        <f>SubSegments!D145</f>
        <v>7336059.7600540072</v>
      </c>
      <c r="E147" s="283">
        <f>SubSegments!E145</f>
        <v>-408017.57782889903</v>
      </c>
      <c r="F147" s="320">
        <f>SubSegments!F145</f>
        <v>-5.2687694095323152E-2</v>
      </c>
      <c r="G147" s="338">
        <f>SubSegments!G145</f>
        <v>58.846978912269201</v>
      </c>
      <c r="H147" s="373">
        <f>SubSegments!H145</f>
        <v>1.7051654503675735</v>
      </c>
      <c r="I147" s="329">
        <f>SubSegments!I145</f>
        <v>2.7798491749987222</v>
      </c>
      <c r="J147" s="338">
        <f>SubSegments!J145</f>
        <v>-4.9017895545663048E-2</v>
      </c>
      <c r="K147" s="345">
        <f>SubSegments!K145</f>
        <v>-1.7327747936996585E-2</v>
      </c>
      <c r="L147" s="351">
        <f>SubSegments!L145</f>
        <v>20393139.671727456</v>
      </c>
      <c r="M147" s="363">
        <f>SubSegments!M145</f>
        <v>-1513825.7011585236</v>
      </c>
      <c r="N147" s="357">
        <f>SubSegments!N145</f>
        <v>-6.9102482949654431E-2</v>
      </c>
      <c r="O147" s="286">
        <f>SubSegments!O145</f>
        <v>3800910.0866567418</v>
      </c>
      <c r="P147" s="283">
        <f>SubSegments!P145</f>
        <v>-319766.50682708155</v>
      </c>
      <c r="Q147" s="357">
        <f>SubSegments!Q145</f>
        <v>-7.7600486127142335E-2</v>
      </c>
    </row>
    <row r="148" spans="2:17" x14ac:dyDescent="0.25">
      <c r="B148" s="494"/>
      <c r="C148" s="49" t="s">
        <v>137</v>
      </c>
      <c r="D148" s="282">
        <f>SubSegments!D146</f>
        <v>2106704.0264533539</v>
      </c>
      <c r="E148" s="283">
        <f>SubSegments!E146</f>
        <v>-416085.58893858502</v>
      </c>
      <c r="F148" s="320">
        <f>SubSegments!F146</f>
        <v>-0.16493075221175041</v>
      </c>
      <c r="G148" s="338">
        <f>SubSegments!G146</f>
        <v>16.899149062845215</v>
      </c>
      <c r="H148" s="373">
        <f>SubSegments!H146</f>
        <v>-1.7159508795526541</v>
      </c>
      <c r="I148" s="329">
        <f>SubSegments!I146</f>
        <v>2.8934290421248265</v>
      </c>
      <c r="J148" s="338">
        <f>SubSegments!J146</f>
        <v>0.17506976943180241</v>
      </c>
      <c r="K148" s="345">
        <f>SubSegments!K146</f>
        <v>6.4402734101576015E-2</v>
      </c>
      <c r="L148" s="351">
        <f>SubSegments!L146</f>
        <v>6095598.6133014429</v>
      </c>
      <c r="M148" s="363">
        <f>SubSegments!M146</f>
        <v>-762249.93075290229</v>
      </c>
      <c r="N148" s="357">
        <f>SubSegments!N146</f>
        <v>-0.1111500094900407</v>
      </c>
      <c r="O148" s="286">
        <f>SubSegments!O146</f>
        <v>1098917.2922146847</v>
      </c>
      <c r="P148" s="283">
        <f>SubSegments!P146</f>
        <v>-184547.10748866852</v>
      </c>
      <c r="Q148" s="357">
        <f>SubSegments!Q146</f>
        <v>-0.14378825585760138</v>
      </c>
    </row>
    <row r="149" spans="2:17" x14ac:dyDescent="0.25">
      <c r="B149" s="494"/>
      <c r="C149" s="49" t="s">
        <v>138</v>
      </c>
      <c r="D149" s="282">
        <f>SubSegments!D147</f>
        <v>2389148.3664537906</v>
      </c>
      <c r="E149" s="283">
        <f>SubSegments!E147</f>
        <v>-420810.66872291127</v>
      </c>
      <c r="F149" s="320">
        <f>SubSegments!F147</f>
        <v>-0.1497568695681889</v>
      </c>
      <c r="G149" s="338">
        <f>SubSegments!G147</f>
        <v>19.164806195356512</v>
      </c>
      <c r="H149" s="373">
        <f>SubSegments!H147</f>
        <v>-1.5692526237859248</v>
      </c>
      <c r="I149" s="329">
        <f>SubSegments!I147</f>
        <v>2.6096581034337549</v>
      </c>
      <c r="J149" s="338">
        <f>SubSegments!J147</f>
        <v>0.14941919835155826</v>
      </c>
      <c r="K149" s="345">
        <f>SubSegments!K147</f>
        <v>6.0733613326290424E-2</v>
      </c>
      <c r="L149" s="351">
        <f>SubSegments!L147</f>
        <v>6234860.3948216531</v>
      </c>
      <c r="M149" s="363">
        <f>SubSegments!M147</f>
        <v>-678310.14520730171</v>
      </c>
      <c r="N149" s="357">
        <f>SubSegments!N147</f>
        <v>-9.8118532051208546E-2</v>
      </c>
      <c r="O149" s="286">
        <f>SubSegments!O147</f>
        <v>1562908.1608391043</v>
      </c>
      <c r="P149" s="283">
        <f>SubSegments!P147</f>
        <v>-229077.43914945563</v>
      </c>
      <c r="Q149" s="357">
        <f>SubSegments!Q147</f>
        <v>-0.12783441962419678</v>
      </c>
    </row>
    <row r="150" spans="2:17" x14ac:dyDescent="0.25">
      <c r="B150" s="494"/>
      <c r="C150" s="49" t="s">
        <v>139</v>
      </c>
      <c r="D150" s="282">
        <f>SubSegments!D148</f>
        <v>3960.1787657737732</v>
      </c>
      <c r="E150" s="283">
        <f>SubSegments!E148</f>
        <v>948.17982459068298</v>
      </c>
      <c r="F150" s="320">
        <f>SubSegments!F148</f>
        <v>0.31480084923876006</v>
      </c>
      <c r="G150" s="338">
        <f>SubSegments!G148</f>
        <v>3.176699262828659E-2</v>
      </c>
      <c r="H150" s="373">
        <f>SubSegments!H148</f>
        <v>9.5421265615975547E-3</v>
      </c>
      <c r="I150" s="329">
        <f>SubSegments!I148</f>
        <v>1.9921570164322489</v>
      </c>
      <c r="J150" s="338">
        <f>SubSegments!J148</f>
        <v>-1.2645881904495893E-2</v>
      </c>
      <c r="K150" s="345">
        <f>SubSegments!K148</f>
        <v>-6.3077931077351107E-3</v>
      </c>
      <c r="L150" s="351">
        <f>SubSegments!L148</f>
        <v>7889.2979145622257</v>
      </c>
      <c r="M150" s="363">
        <f>SubSegments!M148</f>
        <v>1850.8337074911597</v>
      </c>
      <c r="N150" s="357">
        <f>SubSegments!N148</f>
        <v>0.30650735750388747</v>
      </c>
      <c r="O150" s="286">
        <f>SubSegments!O148</f>
        <v>3957.0788588523865</v>
      </c>
      <c r="P150" s="283">
        <f>SubSegments!P148</f>
        <v>973.64739668369293</v>
      </c>
      <c r="Q150" s="357">
        <f>SubSegments!Q148</f>
        <v>0.32635152140412721</v>
      </c>
    </row>
    <row r="151" spans="2:17" x14ac:dyDescent="0.25">
      <c r="B151" s="494"/>
      <c r="C151" s="49" t="s">
        <v>140</v>
      </c>
      <c r="D151" s="282">
        <f>SubSegments!D149</f>
        <v>0</v>
      </c>
      <c r="E151" s="283">
        <f>SubSegments!E149</f>
        <v>-28.976275660693645</v>
      </c>
      <c r="F151" s="320">
        <f>SubSegments!F149</f>
        <v>-1</v>
      </c>
      <c r="G151" s="338">
        <f>SubSegments!G149</f>
        <v>0</v>
      </c>
      <c r="H151" s="373">
        <f>SubSegments!H149</f>
        <v>-2.1380945287365264E-4</v>
      </c>
      <c r="I151" s="329">
        <f>SubSegments!I149</f>
        <v>0</v>
      </c>
      <c r="J151" s="338">
        <f>SubSegments!J149</f>
        <v>-18.745712347804592</v>
      </c>
      <c r="K151" s="345">
        <f>SubSegments!K149</f>
        <v>-1</v>
      </c>
      <c r="L151" s="351">
        <f>SubSegments!L149</f>
        <v>0</v>
      </c>
      <c r="M151" s="363">
        <f>SubSegments!M149</f>
        <v>-543.18092844605451</v>
      </c>
      <c r="N151" s="357">
        <f>SubSegments!N149</f>
        <v>-1</v>
      </c>
      <c r="O151" s="286">
        <f>SubSegments!O149</f>
        <v>0</v>
      </c>
      <c r="P151" s="283">
        <f>SubSegments!P149</f>
        <v>-39.392492651939392</v>
      </c>
      <c r="Q151" s="357">
        <f>SubSegments!Q149</f>
        <v>-1</v>
      </c>
    </row>
    <row r="152" spans="2:17" x14ac:dyDescent="0.25">
      <c r="B152" s="494"/>
      <c r="C152" s="49" t="s">
        <v>141</v>
      </c>
      <c r="D152" s="282">
        <f>SubSegments!D150</f>
        <v>0</v>
      </c>
      <c r="E152" s="283">
        <f>SubSegments!E150</f>
        <v>0</v>
      </c>
      <c r="F152" s="320">
        <f>SubSegments!F150</f>
        <v>0</v>
      </c>
      <c r="G152" s="338">
        <f>SubSegments!G150</f>
        <v>0</v>
      </c>
      <c r="H152" s="373">
        <f>SubSegments!H150</f>
        <v>0</v>
      </c>
      <c r="I152" s="329">
        <f>SubSegments!I150</f>
        <v>0</v>
      </c>
      <c r="J152" s="338">
        <f>SubSegments!J150</f>
        <v>0</v>
      </c>
      <c r="K152" s="345">
        <f>SubSegments!K150</f>
        <v>0</v>
      </c>
      <c r="L152" s="351">
        <f>SubSegments!L150</f>
        <v>0</v>
      </c>
      <c r="M152" s="363">
        <f>SubSegments!M150</f>
        <v>0</v>
      </c>
      <c r="N152" s="357">
        <f>SubSegments!N150</f>
        <v>0</v>
      </c>
      <c r="O152" s="286">
        <f>SubSegments!O150</f>
        <v>0</v>
      </c>
      <c r="P152" s="283">
        <f>SubSegments!P150</f>
        <v>0</v>
      </c>
      <c r="Q152" s="357">
        <f>SubSegments!Q150</f>
        <v>0</v>
      </c>
    </row>
    <row r="153" spans="2:17" x14ac:dyDescent="0.25">
      <c r="B153" s="494"/>
      <c r="C153" s="49" t="s">
        <v>142</v>
      </c>
      <c r="D153" s="282">
        <f>SubSegments!D151</f>
        <v>276225.21112358739</v>
      </c>
      <c r="E153" s="283">
        <f>SubSegments!E151</f>
        <v>-35397.018384996685</v>
      </c>
      <c r="F153" s="320">
        <f>SubSegments!F151</f>
        <v>-0.11358951651432692</v>
      </c>
      <c r="G153" s="338">
        <f>SubSegments!G151</f>
        <v>2.2157697327573556</v>
      </c>
      <c r="H153" s="373">
        <f>SubSegments!H151</f>
        <v>-8.3620954116832458E-2</v>
      </c>
      <c r="I153" s="329">
        <f>SubSegments!I151</f>
        <v>10.197523731305958</v>
      </c>
      <c r="J153" s="338">
        <f>SubSegments!J151</f>
        <v>0.1921564672511451</v>
      </c>
      <c r="K153" s="345">
        <f>SubSegments!K151</f>
        <v>1.9205338712701192E-2</v>
      </c>
      <c r="L153" s="351">
        <f>SubSegments!L151</f>
        <v>2816813.1456177807</v>
      </c>
      <c r="M153" s="363">
        <f>SubSegments!M151</f>
        <v>-301081.70825918205</v>
      </c>
      <c r="N153" s="357">
        <f>SubSegments!N151</f>
        <v>-9.6565702940495379E-2</v>
      </c>
      <c r="O153" s="286">
        <f>SubSegments!O151</f>
        <v>667048.51623330184</v>
      </c>
      <c r="P153" s="283">
        <f>SubSegments!P151</f>
        <v>-82389.3013987093</v>
      </c>
      <c r="Q153" s="357">
        <f>SubSegments!Q151</f>
        <v>-0.10993480641133603</v>
      </c>
    </row>
    <row r="154" spans="2:17" ht="15" thickBot="1" x14ac:dyDescent="0.3">
      <c r="B154" s="494"/>
      <c r="C154" s="385" t="s">
        <v>143</v>
      </c>
      <c r="D154" s="389">
        <f>SubSegments!D152</f>
        <v>13513.600256395413</v>
      </c>
      <c r="E154" s="390">
        <f>SubSegments!E152</f>
        <v>-6615.7248739539791</v>
      </c>
      <c r="F154" s="400">
        <f>SubSegments!F152</f>
        <v>-0.32866103712435529</v>
      </c>
      <c r="G154" s="401">
        <f>SubSegments!G152</f>
        <v>0.10840077307536578</v>
      </c>
      <c r="H154" s="402">
        <f>SubSegments!H152</f>
        <v>-4.0129011885026322E-2</v>
      </c>
      <c r="I154" s="403">
        <f>SubSegments!I152</f>
        <v>4.077771702496201</v>
      </c>
      <c r="J154" s="401">
        <f>SubSegments!J152</f>
        <v>6.1724945187178193E-3</v>
      </c>
      <c r="K154" s="404">
        <f>SubSegments!K152</f>
        <v>1.5159877491438874E-3</v>
      </c>
      <c r="L154" s="405">
        <f>SubSegments!L152</f>
        <v>55105.376724374626</v>
      </c>
      <c r="M154" s="406">
        <f>SubSegments!M152</f>
        <v>-26853.167533477201</v>
      </c>
      <c r="N154" s="407">
        <f>SubSegments!N152</f>
        <v>-0.32764329548111271</v>
      </c>
      <c r="O154" s="408">
        <f>SubSegments!O152</f>
        <v>12568.807287526204</v>
      </c>
      <c r="P154" s="390">
        <f>SubSegments!P152</f>
        <v>-6898.5218341995715</v>
      </c>
      <c r="Q154" s="407">
        <f>SubSegments!Q152</f>
        <v>-0.35436406253083469</v>
      </c>
    </row>
    <row r="155" spans="2:17" s="257" customFormat="1" x14ac:dyDescent="0.25">
      <c r="B155" s="494"/>
      <c r="C155" s="386" t="s">
        <v>282</v>
      </c>
      <c r="D155" s="435">
        <f>'RFG vs SS'!E43</f>
        <v>7262921.3044996308</v>
      </c>
      <c r="E155" s="409">
        <f>'RFG vs SS'!F43</f>
        <v>-334417.25255481247</v>
      </c>
      <c r="F155" s="414">
        <f>'RFG vs SS'!G43</f>
        <v>-4.4017684619871551E-2</v>
      </c>
      <c r="G155" s="415">
        <f>'RFG vs SS'!H43</f>
        <v>58.260291059054069</v>
      </c>
      <c r="H155" s="416">
        <f>'RFG vs SS'!I43</f>
        <v>2.2012302190444473</v>
      </c>
      <c r="I155" s="417">
        <f>'RFG vs SS'!J43</f>
        <v>2.7261403051407358</v>
      </c>
      <c r="J155" s="415">
        <f>'RFG vs SS'!K43</f>
        <v>-3.7245588672841556E-2</v>
      </c>
      <c r="K155" s="418">
        <f>'RFG vs SS'!L43</f>
        <v>-1.3478243757494625E-2</v>
      </c>
      <c r="L155" s="419">
        <f>'RFG vs SS'!M43</f>
        <v>19799742.501261774</v>
      </c>
      <c r="M155" s="420">
        <f>'RFG vs SS'!N43</f>
        <v>-1194635.6978284717</v>
      </c>
      <c r="N155" s="421">
        <f>'RFG vs SS'!O43</f>
        <v>-5.690264729441899E-2</v>
      </c>
      <c r="O155" s="422">
        <f>'RFG vs SS'!P43</f>
        <v>3672345.1025897297</v>
      </c>
      <c r="P155" s="423">
        <f>'RFG vs SS'!Q43</f>
        <v>-234099.80044098059</v>
      </c>
      <c r="Q155" s="421">
        <f>'RFG vs SS'!R43</f>
        <v>-5.992655886669758E-2</v>
      </c>
    </row>
    <row r="156" spans="2:17" s="257" customFormat="1" ht="15" thickBot="1" x14ac:dyDescent="0.3">
      <c r="B156" s="495"/>
      <c r="C156" s="258" t="s">
        <v>283</v>
      </c>
      <c r="D156" s="434">
        <f>'RFG vs SS'!E44</f>
        <v>73138.45555437656</v>
      </c>
      <c r="E156" s="410">
        <f>'RFG vs SS'!F44</f>
        <v>-73600.325274086383</v>
      </c>
      <c r="F156" s="424">
        <f>'RFG vs SS'!G44</f>
        <v>-0.50157378205373582</v>
      </c>
      <c r="G156" s="425">
        <f>'RFG vs SS'!H44</f>
        <v>0.58668785321517791</v>
      </c>
      <c r="H156" s="426">
        <f>'RFG vs SS'!I44</f>
        <v>-0.49606476867679039</v>
      </c>
      <c r="I156" s="427">
        <f>'RFG vs SS'!J44</f>
        <v>8.1133401842823858</v>
      </c>
      <c r="J156" s="425">
        <f>'RFG vs SS'!K44</f>
        <v>1.8942127754037861</v>
      </c>
      <c r="K156" s="428">
        <f>'RFG vs SS'!L44</f>
        <v>0.30457854468450912</v>
      </c>
      <c r="L156" s="429">
        <f>'RFG vs SS'!M44</f>
        <v>593397.1704656746</v>
      </c>
      <c r="M156" s="430">
        <f>'RFG vs SS'!N44</f>
        <v>-319190.00333004887</v>
      </c>
      <c r="N156" s="431">
        <f>'RFG vs SS'!O44</f>
        <v>-0.34976384995905874</v>
      </c>
      <c r="O156" s="432">
        <f>'RFG vs SS'!P44</f>
        <v>128564.98406701437</v>
      </c>
      <c r="P156" s="433">
        <f>'RFG vs SS'!Q44</f>
        <v>-85666.706386095597</v>
      </c>
      <c r="Q156" s="431">
        <f>'RFG vs SS'!R44</f>
        <v>-0.39987877706097791</v>
      </c>
    </row>
    <row r="157" spans="2:17" x14ac:dyDescent="0.25">
      <c r="B157" s="486" t="s">
        <v>274</v>
      </c>
      <c r="C157" s="44" t="s">
        <v>33</v>
      </c>
      <c r="D157" s="259">
        <f>'Fat Content'!D53</f>
        <v>1961.3721556663513</v>
      </c>
      <c r="E157" s="63">
        <f>'Fat Content'!E53</f>
        <v>-8283.34157538414</v>
      </c>
      <c r="F157" s="324">
        <f>'Fat Content'!F53</f>
        <v>-0.80854788067706873</v>
      </c>
      <c r="G157" s="342">
        <f>'Fat Content'!G53</f>
        <v>1.5733354097262713E-2</v>
      </c>
      <c r="H157" s="377">
        <f>'Fat Content'!H53</f>
        <v>-5.9860095638391383E-2</v>
      </c>
      <c r="I157" s="333">
        <f>'Fat Content'!I53</f>
        <v>3.5085796724695304</v>
      </c>
      <c r="J157" s="342">
        <f>'Fat Content'!J53</f>
        <v>1.2454010953461889</v>
      </c>
      <c r="K157" s="310">
        <f>'Fat Content'!K53</f>
        <v>0.55028847830876026</v>
      </c>
      <c r="L157" s="311">
        <f>'Fat Content'!L53</f>
        <v>6881.6304755187039</v>
      </c>
      <c r="M157" s="312">
        <f>'Fat Content'!M53</f>
        <v>-16303.986169356107</v>
      </c>
      <c r="N157" s="313">
        <f>'Fat Content'!N53</f>
        <v>-0.70319398526586563</v>
      </c>
      <c r="O157" s="62">
        <f>'Fat Content'!O53</f>
        <v>980.68607783317566</v>
      </c>
      <c r="P157" s="63">
        <f>'Fat Content'!P53</f>
        <v>-4141.67078769207</v>
      </c>
      <c r="Q157" s="313">
        <f>'Fat Content'!Q53</f>
        <v>-0.80854788067706873</v>
      </c>
    </row>
    <row r="158" spans="2:17" x14ac:dyDescent="0.25">
      <c r="B158" s="487"/>
      <c r="C158" s="49" t="s">
        <v>162</v>
      </c>
      <c r="D158" s="58">
        <f>'Fat Content'!D54</f>
        <v>137781.33133105235</v>
      </c>
      <c r="E158" s="278">
        <f>'Fat Content'!E54</f>
        <v>-140551.68752233085</v>
      </c>
      <c r="F158" s="280">
        <f>'Fat Content'!F54</f>
        <v>-0.50497669339177076</v>
      </c>
      <c r="G158" s="334">
        <f>'Fat Content'!G54</f>
        <v>1.105227515115434</v>
      </c>
      <c r="H158" s="369">
        <f>'Fat Content'!H54</f>
        <v>-0.94852953684551267</v>
      </c>
      <c r="I158" s="325">
        <f>'Fat Content'!I54</f>
        <v>3.1602110874969225</v>
      </c>
      <c r="J158" s="334">
        <f>'Fat Content'!J54</f>
        <v>0.22290527714568098</v>
      </c>
      <c r="K158" s="291">
        <f>'Fat Content'!K54</f>
        <v>7.5887664253462966E-2</v>
      </c>
      <c r="L158" s="295">
        <f>'Fat Content'!L54</f>
        <v>435418.09092247876</v>
      </c>
      <c r="M158" s="281">
        <f>'Fat Content'!M54</f>
        <v>-382131.10256816534</v>
      </c>
      <c r="N158" s="270">
        <f>'Fat Content'!N54</f>
        <v>-0.46741053090224643</v>
      </c>
      <c r="O158" s="285">
        <f>'Fat Content'!O54</f>
        <v>85381.519222134986</v>
      </c>
      <c r="P158" s="278">
        <f>'Fat Content'!P54</f>
        <v>-60081.794604921655</v>
      </c>
      <c r="Q158" s="270">
        <f>'Fat Content'!Q54</f>
        <v>-0.4130374389542214</v>
      </c>
    </row>
    <row r="159" spans="2:17" x14ac:dyDescent="0.25">
      <c r="B159" s="487"/>
      <c r="C159" s="49" t="s">
        <v>163</v>
      </c>
      <c r="D159" s="58">
        <f>'Fat Content'!D55</f>
        <v>0</v>
      </c>
      <c r="E159" s="278">
        <f>'Fat Content'!E55</f>
        <v>0</v>
      </c>
      <c r="F159" s="280">
        <f>'Fat Content'!F55</f>
        <v>0</v>
      </c>
      <c r="G159" s="334">
        <f>'Fat Content'!G55</f>
        <v>0</v>
      </c>
      <c r="H159" s="369">
        <f>'Fat Content'!H55</f>
        <v>0</v>
      </c>
      <c r="I159" s="325">
        <f>'Fat Content'!I55</f>
        <v>0</v>
      </c>
      <c r="J159" s="334">
        <f>'Fat Content'!J55</f>
        <v>0</v>
      </c>
      <c r="K159" s="291">
        <f>'Fat Content'!K55</f>
        <v>0</v>
      </c>
      <c r="L159" s="295">
        <f>'Fat Content'!L55</f>
        <v>0</v>
      </c>
      <c r="M159" s="281">
        <f>'Fat Content'!M55</f>
        <v>0</v>
      </c>
      <c r="N159" s="270">
        <f>'Fat Content'!N55</f>
        <v>0</v>
      </c>
      <c r="O159" s="285">
        <f>'Fat Content'!O55</f>
        <v>0</v>
      </c>
      <c r="P159" s="278">
        <f>'Fat Content'!P55</f>
        <v>0</v>
      </c>
      <c r="Q159" s="270">
        <f>'Fat Content'!Q55</f>
        <v>0</v>
      </c>
    </row>
    <row r="160" spans="2:17" ht="15" thickBot="1" x14ac:dyDescent="0.3">
      <c r="B160" s="490"/>
      <c r="C160" s="52" t="s">
        <v>164</v>
      </c>
      <c r="D160" s="297">
        <f>'Fat Content'!D56</f>
        <v>12326589.291212305</v>
      </c>
      <c r="E160" s="298">
        <f>'Fat Content'!E56</f>
        <v>-937215.84386661276</v>
      </c>
      <c r="F160" s="318">
        <f>'Fat Content'!F56</f>
        <v>-7.0659651157566283E-2</v>
      </c>
      <c r="G160" s="335">
        <f>'Fat Content'!G56</f>
        <v>98.879039130787305</v>
      </c>
      <c r="H160" s="370">
        <f>'Fat Content'!H56</f>
        <v>1.008389632483869</v>
      </c>
      <c r="I160" s="326">
        <f>'Fat Content'!I56</f>
        <v>2.9362215412307036</v>
      </c>
      <c r="J160" s="335">
        <f>'Fat Content'!J56</f>
        <v>3.8281285022745859E-2</v>
      </c>
      <c r="K160" s="343">
        <f>'Fat Content'!K56</f>
        <v>1.3209825475435465E-2</v>
      </c>
      <c r="L160" s="349">
        <f>'Fat Content'!L56</f>
        <v>36193597.006761283</v>
      </c>
      <c r="M160" s="361">
        <f>'Fat Content'!M56</f>
        <v>-2244117.8446817398</v>
      </c>
      <c r="N160" s="355">
        <f>'Fat Content'!N56</f>
        <v>-5.8383227342077321E-2</v>
      </c>
      <c r="O160" s="299">
        <f>'Fat Content'!O56</f>
        <v>7230759.3310794095</v>
      </c>
      <c r="P160" s="298">
        <f>'Fat Content'!P56</f>
        <v>-659819.84961153101</v>
      </c>
      <c r="Q160" s="355">
        <f>'Fat Content'!Q56</f>
        <v>-8.3621218988103957E-2</v>
      </c>
    </row>
    <row r="161" spans="2:17" ht="15" thickBot="1" x14ac:dyDescent="0.3">
      <c r="B161" s="486" t="s">
        <v>284</v>
      </c>
      <c r="C161" s="255" t="s">
        <v>284</v>
      </c>
      <c r="D161" s="260">
        <f>Flavors!D218</f>
        <v>8184345.5190909347</v>
      </c>
      <c r="E161" s="261">
        <f>Flavors!E218</f>
        <v>-320390.30735736806</v>
      </c>
      <c r="F161" s="274">
        <f>Flavors!F218</f>
        <v>-3.767198815993883E-2</v>
      </c>
      <c r="G161" s="336">
        <f>Flavors!G218</f>
        <v>65.651592806698162</v>
      </c>
      <c r="H161" s="371">
        <f>Flavors!H218</f>
        <v>2.8970506018655513</v>
      </c>
      <c r="I161" s="327">
        <f>Flavors!I218</f>
        <v>2.8034968399486289</v>
      </c>
      <c r="J161" s="336">
        <f>Flavors!J218</f>
        <v>1.1228298461144259E-2</v>
      </c>
      <c r="K161" s="315">
        <f>Flavors!K218</f>
        <v>4.0212101000725283E-3</v>
      </c>
      <c r="L161" s="316">
        <f>Flavors!L218</f>
        <v>22944786.799819157</v>
      </c>
      <c r="M161" s="273">
        <f>Flavors!M218</f>
        <v>-802719.50203400105</v>
      </c>
      <c r="N161" s="275">
        <f>Flavors!N218</f>
        <v>-3.3802265039144769E-2</v>
      </c>
      <c r="O161" s="303">
        <f>Flavors!O218</f>
        <v>4179639.5922608366</v>
      </c>
      <c r="P161" s="261">
        <f>Flavors!P218</f>
        <v>-205987.75060837623</v>
      </c>
      <c r="Q161" s="275">
        <f>Flavors!Q218</f>
        <v>-4.6968822132893003E-2</v>
      </c>
    </row>
    <row r="162" spans="2:17" x14ac:dyDescent="0.25">
      <c r="B162" s="487"/>
      <c r="C162" s="379" t="s">
        <v>33</v>
      </c>
      <c r="D162" s="300">
        <f>Flavors!D219</f>
        <v>115381.87457243321</v>
      </c>
      <c r="E162" s="301">
        <f>Flavors!E219</f>
        <v>74814.506747896026</v>
      </c>
      <c r="F162" s="319">
        <f>Flavors!F219</f>
        <v>1.844204116754266</v>
      </c>
      <c r="G162" s="337">
        <f>Flavors!G219</f>
        <v>0.92554790472046078</v>
      </c>
      <c r="H162" s="372">
        <f>Flavors!H219</f>
        <v>0.62621037699068482</v>
      </c>
      <c r="I162" s="328">
        <f>Flavors!I219</f>
        <v>2.9772563754131047</v>
      </c>
      <c r="J162" s="337">
        <f>Flavors!J219</f>
        <v>-1.2476827699785531E-2</v>
      </c>
      <c r="K162" s="344">
        <f>Flavors!K219</f>
        <v>-4.173224449189895E-3</v>
      </c>
      <c r="L162" s="350">
        <f>Flavors!L219</f>
        <v>343521.42167789198</v>
      </c>
      <c r="M162" s="362">
        <f>Flavors!M219</f>
        <v>222235.81512997963</v>
      </c>
      <c r="N162" s="356">
        <f>Flavors!N219</f>
        <v>1.8323346145957407</v>
      </c>
      <c r="O162" s="302">
        <f>Flavors!O219</f>
        <v>60295.322766207159</v>
      </c>
      <c r="P162" s="301">
        <f>Flavors!P219</f>
        <v>36919.503657363355</v>
      </c>
      <c r="Q162" s="356">
        <f>Flavors!Q219</f>
        <v>1.5793886616531676</v>
      </c>
    </row>
    <row r="163" spans="2:17" x14ac:dyDescent="0.25">
      <c r="B163" s="487"/>
      <c r="C163" s="49" t="s">
        <v>145</v>
      </c>
      <c r="D163" s="282">
        <f>Flavors!D220</f>
        <v>976.60388994216919</v>
      </c>
      <c r="E163" s="283">
        <f>Flavors!E220</f>
        <v>763.31086778640747</v>
      </c>
      <c r="F163" s="320">
        <f>Flavors!F220</f>
        <v>3.5786959182798941</v>
      </c>
      <c r="G163" s="338">
        <f>Flavors!G220</f>
        <v>7.8339313469065648E-3</v>
      </c>
      <c r="H163" s="373">
        <f>Flavors!H220</f>
        <v>6.2600898738716694E-3</v>
      </c>
      <c r="I163" s="329">
        <f>Flavors!I220</f>
        <v>2.1110217996785967</v>
      </c>
      <c r="J163" s="338">
        <f>Flavors!J220</f>
        <v>-0.15011609052780184</v>
      </c>
      <c r="K163" s="345">
        <f>Flavors!K220</f>
        <v>-6.6389622312728186E-2</v>
      </c>
      <c r="L163" s="351">
        <f>Flavors!L220</f>
        <v>2061.6321013188362</v>
      </c>
      <c r="M163" s="363">
        <f>Flavors!M220</f>
        <v>1579.3471672058106</v>
      </c>
      <c r="N163" s="357">
        <f>Flavors!N220</f>
        <v>3.2747180255804622</v>
      </c>
      <c r="O163" s="286">
        <f>Flavors!O220</f>
        <v>488.30194497108459</v>
      </c>
      <c r="P163" s="283">
        <f>Flavors!P220</f>
        <v>381.65543389320374</v>
      </c>
      <c r="Q163" s="357">
        <f>Flavors!Q220</f>
        <v>3.5786959182798941</v>
      </c>
    </row>
    <row r="164" spans="2:17" x14ac:dyDescent="0.25">
      <c r="B164" s="487"/>
      <c r="C164" s="49" t="s">
        <v>146</v>
      </c>
      <c r="D164" s="282">
        <f>Flavors!D221</f>
        <v>2397682.0391561077</v>
      </c>
      <c r="E164" s="283">
        <f>Flavors!E221</f>
        <v>20202.974475227762</v>
      </c>
      <c r="F164" s="320">
        <f>Flavors!F221</f>
        <v>8.4976455840798468E-3</v>
      </c>
      <c r="G164" s="338">
        <f>Flavors!G221</f>
        <v>19.233259953093327</v>
      </c>
      <c r="H164" s="373">
        <f>Flavors!H221</f>
        <v>1.6903740422055726</v>
      </c>
      <c r="I164" s="329">
        <f>Flavors!I221</f>
        <v>2.6975110391562858</v>
      </c>
      <c r="J164" s="338">
        <f>Flavors!J221</f>
        <v>-4.0300841720774194E-2</v>
      </c>
      <c r="K164" s="345">
        <f>Flavors!K221</f>
        <v>-1.4720091618516826E-2</v>
      </c>
      <c r="L164" s="351">
        <f>Flavors!L221</f>
        <v>6467773.7690103538</v>
      </c>
      <c r="M164" s="363">
        <f>Flavors!M221</f>
        <v>-41316.660809439607</v>
      </c>
      <c r="N164" s="357">
        <f>Flavors!N221</f>
        <v>-6.3475321559764344E-3</v>
      </c>
      <c r="O164" s="286">
        <f>Flavors!O221</f>
        <v>1230563.5177752401</v>
      </c>
      <c r="P164" s="283">
        <f>Flavors!P221</f>
        <v>30.995404129615054</v>
      </c>
      <c r="Q164" s="357">
        <f>Flavors!Q221</f>
        <v>2.5188610269227242E-5</v>
      </c>
    </row>
    <row r="165" spans="2:17" x14ac:dyDescent="0.25">
      <c r="B165" s="487"/>
      <c r="C165" s="49" t="s">
        <v>147</v>
      </c>
      <c r="D165" s="282">
        <f>Flavors!D222</f>
        <v>2852.8383930325508</v>
      </c>
      <c r="E165" s="283">
        <f>Flavors!E222</f>
        <v>-860.9859547317028</v>
      </c>
      <c r="F165" s="320">
        <f>Flavors!F222</f>
        <v>-0.23183270777198225</v>
      </c>
      <c r="G165" s="338">
        <f>Flavors!G222</f>
        <v>2.2884344763525029E-2</v>
      </c>
      <c r="H165" s="373">
        <f>Flavors!H222</f>
        <v>-4.5191339016595264E-3</v>
      </c>
      <c r="I165" s="329">
        <f>Flavors!I222</f>
        <v>2.9571831250814316</v>
      </c>
      <c r="J165" s="338">
        <f>Flavors!J222</f>
        <v>-0.49293385923353306</v>
      </c>
      <c r="K165" s="345">
        <f>Flavors!K222</f>
        <v>-0.142874534827232</v>
      </c>
      <c r="L165" s="351">
        <f>Flavors!L222</f>
        <v>8436.365554460288</v>
      </c>
      <c r="M165" s="363">
        <f>Flavors!M222</f>
        <v>-4376.7629045236099</v>
      </c>
      <c r="N165" s="357">
        <f>Flavors!N222</f>
        <v>-0.34158425231855472</v>
      </c>
      <c r="O165" s="286">
        <f>Flavors!O222</f>
        <v>1531.6683925390244</v>
      </c>
      <c r="P165" s="283">
        <f>Flavors!P222</f>
        <v>-540.84489858150482</v>
      </c>
      <c r="Q165" s="357">
        <f>Flavors!Q222</f>
        <v>-0.26096088304895287</v>
      </c>
    </row>
    <row r="166" spans="2:17" x14ac:dyDescent="0.25">
      <c r="B166" s="487"/>
      <c r="C166" s="49" t="s">
        <v>148</v>
      </c>
      <c r="D166" s="282">
        <f>Flavors!D223</f>
        <v>441.45115518569946</v>
      </c>
      <c r="E166" s="283">
        <f>Flavors!E223</f>
        <v>-1221.1019415855408</v>
      </c>
      <c r="F166" s="320">
        <f>Flavors!F223</f>
        <v>-0.73447395091139089</v>
      </c>
      <c r="G166" s="338">
        <f>Flavors!G223</f>
        <v>3.5411471102599779E-3</v>
      </c>
      <c r="H166" s="373">
        <f>Flavors!H223</f>
        <v>-8.7264600921470106E-3</v>
      </c>
      <c r="I166" s="329">
        <f>Flavors!I223</f>
        <v>2.241561326445404</v>
      </c>
      <c r="J166" s="338">
        <f>Flavors!J223</f>
        <v>-0.17726314132627374</v>
      </c>
      <c r="K166" s="345">
        <f>Flavors!K223</f>
        <v>-7.3284830581185567E-2</v>
      </c>
      <c r="L166" s="351">
        <f>Flavors!L223</f>
        <v>989.53983697891238</v>
      </c>
      <c r="M166" s="363">
        <f>Flavors!M223</f>
        <v>-3031.8842724609376</v>
      </c>
      <c r="N166" s="357">
        <f>Flavors!N223</f>
        <v>-0.75393298243374118</v>
      </c>
      <c r="O166" s="286">
        <f>Flavors!O223</f>
        <v>220.72557759284973</v>
      </c>
      <c r="P166" s="283">
        <f>Flavors!P223</f>
        <v>-610.55097079277039</v>
      </c>
      <c r="Q166" s="357">
        <f>Flavors!Q223</f>
        <v>-0.73447395091139089</v>
      </c>
    </row>
    <row r="167" spans="2:17" x14ac:dyDescent="0.25">
      <c r="B167" s="487"/>
      <c r="C167" s="49" t="s">
        <v>149</v>
      </c>
      <c r="D167" s="282">
        <f>Flavors!D224</f>
        <v>0</v>
      </c>
      <c r="E167" s="283">
        <f>Flavors!E224</f>
        <v>-311.19012427330017</v>
      </c>
      <c r="F167" s="320">
        <f>Flavors!F224</f>
        <v>-1</v>
      </c>
      <c r="G167" s="338">
        <f>Flavors!G224</f>
        <v>0</v>
      </c>
      <c r="H167" s="373">
        <f>Flavors!H224</f>
        <v>-2.2962022790531918E-3</v>
      </c>
      <c r="I167" s="329">
        <f>Flavors!I224</f>
        <v>0</v>
      </c>
      <c r="J167" s="338">
        <f>Flavors!J224</f>
        <v>-2.1081150478407231</v>
      </c>
      <c r="K167" s="345">
        <f>Flavors!K224</f>
        <v>-1</v>
      </c>
      <c r="L167" s="351">
        <f>Flavors!L224</f>
        <v>0</v>
      </c>
      <c r="M167" s="363">
        <f>Flavors!M224</f>
        <v>-656.02458371996875</v>
      </c>
      <c r="N167" s="357">
        <f>Flavors!N224</f>
        <v>-1</v>
      </c>
      <c r="O167" s="286">
        <f>Flavors!O224</f>
        <v>0</v>
      </c>
      <c r="P167" s="283">
        <f>Flavors!P224</f>
        <v>-155.59506213665009</v>
      </c>
      <c r="Q167" s="357">
        <f>Flavors!Q224</f>
        <v>-1</v>
      </c>
    </row>
    <row r="168" spans="2:17" x14ac:dyDescent="0.25">
      <c r="B168" s="487"/>
      <c r="C168" s="49" t="s">
        <v>150</v>
      </c>
      <c r="D168" s="282">
        <f>Flavors!D225</f>
        <v>1496235.0572377418</v>
      </c>
      <c r="E168" s="283">
        <f>Flavors!E225</f>
        <v>-85485.764720604988</v>
      </c>
      <c r="F168" s="320">
        <f>Flavors!F225</f>
        <v>-5.4046051321979864E-2</v>
      </c>
      <c r="G168" s="338">
        <f>Flavors!G225</f>
        <v>12.002207689270397</v>
      </c>
      <c r="H168" s="373">
        <f>Flavors!H225</f>
        <v>0.33104375150702481</v>
      </c>
      <c r="I168" s="329">
        <f>Flavors!I225</f>
        <v>2.7381997127812689</v>
      </c>
      <c r="J168" s="338">
        <f>Flavors!J225</f>
        <v>-4.3764467784937811E-2</v>
      </c>
      <c r="K168" s="345">
        <f>Flavors!K225</f>
        <v>-1.5731499381142475E-2</v>
      </c>
      <c r="L168" s="351">
        <f>Flavors!L225</f>
        <v>4096990.4039816498</v>
      </c>
      <c r="M168" s="363">
        <f>Flavors!M225</f>
        <v>-303300.26636220934</v>
      </c>
      <c r="N168" s="357">
        <f>Flavors!N225</f>
        <v>-6.892732528019746E-2</v>
      </c>
      <c r="O168" s="286">
        <f>Flavors!O225</f>
        <v>756586.04977192427</v>
      </c>
      <c r="P168" s="283">
        <f>Flavors!P225</f>
        <v>-70331.729596355115</v>
      </c>
      <c r="Q168" s="357">
        <f>Flavors!Q225</f>
        <v>-8.5052869041085041E-2</v>
      </c>
    </row>
    <row r="169" spans="2:17" x14ac:dyDescent="0.25">
      <c r="B169" s="487"/>
      <c r="C169" s="49" t="s">
        <v>151</v>
      </c>
      <c r="D169" s="282">
        <f>Flavors!D226</f>
        <v>891.87353610992432</v>
      </c>
      <c r="E169" s="283">
        <f>Flavors!E226</f>
        <v>623.49122548103333</v>
      </c>
      <c r="F169" s="320">
        <f>Flavors!F226</f>
        <v>2.3231457543532876</v>
      </c>
      <c r="G169" s="338">
        <f>Flavors!G226</f>
        <v>7.1542578561935456E-3</v>
      </c>
      <c r="H169" s="373">
        <f>Flavors!H226</f>
        <v>5.1739248531372031E-3</v>
      </c>
      <c r="I169" s="329">
        <f>Flavors!I226</f>
        <v>2.1610108558121888</v>
      </c>
      <c r="J169" s="338">
        <f>Flavors!J226</f>
        <v>1.3958704136306288E-2</v>
      </c>
      <c r="K169" s="345">
        <f>Flavors!K226</f>
        <v>6.5013344577637836E-3</v>
      </c>
      <c r="L169" s="351">
        <f>Flavors!L226</f>
        <v>1927.3483935451507</v>
      </c>
      <c r="M169" s="363">
        <f>Flavors!M226</f>
        <v>1351.1175760376452</v>
      </c>
      <c r="N169" s="357">
        <f>Flavors!N226</f>
        <v>2.3447506363542363</v>
      </c>
      <c r="O169" s="286">
        <f>Flavors!O226</f>
        <v>445.93676805496216</v>
      </c>
      <c r="P169" s="283">
        <f>Flavors!P226</f>
        <v>311.74561274051666</v>
      </c>
      <c r="Q169" s="357">
        <f>Flavors!Q226</f>
        <v>2.3231457543532876</v>
      </c>
    </row>
    <row r="170" spans="2:17" x14ac:dyDescent="0.25">
      <c r="B170" s="487"/>
      <c r="C170" s="49" t="s">
        <v>152</v>
      </c>
      <c r="D170" s="282">
        <f>Flavors!D227</f>
        <v>657.02083206176758</v>
      </c>
      <c r="E170" s="283">
        <f>Flavors!E227</f>
        <v>546.54800462722778</v>
      </c>
      <c r="F170" s="320">
        <f>Flavors!F227</f>
        <v>4.9473523699851212</v>
      </c>
      <c r="G170" s="338">
        <f>Flavors!G227</f>
        <v>5.2703620627234087E-3</v>
      </c>
      <c r="H170" s="373">
        <f>Flavors!H227</f>
        <v>4.4552077941841586E-3</v>
      </c>
      <c r="I170" s="329">
        <f>Flavors!I227</f>
        <v>1.8738849755350957</v>
      </c>
      <c r="J170" s="338">
        <f>Flavors!J227</f>
        <v>-0.13028538003608237</v>
      </c>
      <c r="K170" s="345">
        <f>Flavors!K227</f>
        <v>-6.5007138576776174E-2</v>
      </c>
      <c r="L170" s="351">
        <f>Flavors!L227</f>
        <v>1231.1814658141136</v>
      </c>
      <c r="M170" s="363">
        <f>Flavors!M227</f>
        <v>1009.7750999736786</v>
      </c>
      <c r="N170" s="357">
        <f>Flavors!N227</f>
        <v>4.5607320103045801</v>
      </c>
      <c r="O170" s="286">
        <f>Flavors!O227</f>
        <v>328.51041603088379</v>
      </c>
      <c r="P170" s="283">
        <f>Flavors!P227</f>
        <v>273.27400231361389</v>
      </c>
      <c r="Q170" s="357">
        <f>Flavors!Q227</f>
        <v>4.9473523699851212</v>
      </c>
    </row>
    <row r="171" spans="2:17" x14ac:dyDescent="0.25">
      <c r="B171" s="487"/>
      <c r="C171" s="49" t="s">
        <v>153</v>
      </c>
      <c r="D171" s="282">
        <f>Flavors!D228</f>
        <v>0</v>
      </c>
      <c r="E171" s="283">
        <f>Flavors!E228</f>
        <v>0</v>
      </c>
      <c r="F171" s="320">
        <f>Flavors!F228</f>
        <v>0</v>
      </c>
      <c r="G171" s="338">
        <f>Flavors!G228</f>
        <v>0</v>
      </c>
      <c r="H171" s="373">
        <f>Flavors!H228</f>
        <v>0</v>
      </c>
      <c r="I171" s="329">
        <f>Flavors!I228</f>
        <v>0</v>
      </c>
      <c r="J171" s="338">
        <f>Flavors!J228</f>
        <v>0</v>
      </c>
      <c r="K171" s="345">
        <f>Flavors!K228</f>
        <v>0</v>
      </c>
      <c r="L171" s="351">
        <f>Flavors!L228</f>
        <v>0</v>
      </c>
      <c r="M171" s="363">
        <f>Flavors!M228</f>
        <v>0</v>
      </c>
      <c r="N171" s="357">
        <f>Flavors!N228</f>
        <v>0</v>
      </c>
      <c r="O171" s="286">
        <f>Flavors!O228</f>
        <v>0</v>
      </c>
      <c r="P171" s="283">
        <f>Flavors!P228</f>
        <v>0</v>
      </c>
      <c r="Q171" s="357">
        <f>Flavors!Q228</f>
        <v>0</v>
      </c>
    </row>
    <row r="172" spans="2:17" x14ac:dyDescent="0.25">
      <c r="B172" s="487"/>
      <c r="C172" s="49" t="s">
        <v>154</v>
      </c>
      <c r="D172" s="282">
        <f>Flavors!D229</f>
        <v>1931.3711354136467</v>
      </c>
      <c r="E172" s="283">
        <f>Flavors!E229</f>
        <v>97.812837779521942</v>
      </c>
      <c r="F172" s="320">
        <f>Flavors!F229</f>
        <v>5.3345911011246118E-2</v>
      </c>
      <c r="G172" s="338">
        <f>Flavors!G229</f>
        <v>1.5492697741684653E-2</v>
      </c>
      <c r="H172" s="373">
        <f>Flavors!H229</f>
        <v>1.9632814350579817E-3</v>
      </c>
      <c r="I172" s="329">
        <f>Flavors!I229</f>
        <v>2.3608593982552106</v>
      </c>
      <c r="J172" s="338">
        <f>Flavors!J229</f>
        <v>7.5122013373229546E-2</v>
      </c>
      <c r="K172" s="345">
        <f>Flavors!K229</f>
        <v>3.2865548715303665E-2</v>
      </c>
      <c r="L172" s="351">
        <f>Flavors!L229</f>
        <v>4559.6956965601448</v>
      </c>
      <c r="M172" s="363">
        <f>Flavors!M229</f>
        <v>368.66294829726303</v>
      </c>
      <c r="N172" s="357">
        <f>Flavors!N229</f>
        <v>8.7964702363652045E-2</v>
      </c>
      <c r="O172" s="286">
        <f>Flavors!O229</f>
        <v>978.82347309589386</v>
      </c>
      <c r="P172" s="283">
        <f>Flavors!P229</f>
        <v>62.044324278831482</v>
      </c>
      <c r="Q172" s="357">
        <f>Flavors!Q229</f>
        <v>6.7676412971312078E-2</v>
      </c>
    </row>
    <row r="173" spans="2:17" x14ac:dyDescent="0.25">
      <c r="B173" s="487"/>
      <c r="C173" s="49" t="s">
        <v>155</v>
      </c>
      <c r="D173" s="282">
        <f>Flavors!D230</f>
        <v>4279133.637215035</v>
      </c>
      <c r="E173" s="283">
        <f>Flavors!E230</f>
        <v>-764799.57965222001</v>
      </c>
      <c r="F173" s="320">
        <f>Flavors!F230</f>
        <v>-0.15162761812441891</v>
      </c>
      <c r="G173" s="338">
        <f>Flavors!G230</f>
        <v>34.325522848538156</v>
      </c>
      <c r="H173" s="373">
        <f>Flavors!H230</f>
        <v>-2.8925314679638205</v>
      </c>
      <c r="I173" s="329">
        <f>Flavors!I230</f>
        <v>3.1975335950691846</v>
      </c>
      <c r="J173" s="338">
        <f>Flavors!J230</f>
        <v>0.1209404753639669</v>
      </c>
      <c r="K173" s="345">
        <f>Flavors!K230</f>
        <v>3.9309869930267138E-2</v>
      </c>
      <c r="L173" s="351">
        <f>Flavors!L230</f>
        <v>13682673.562785666</v>
      </c>
      <c r="M173" s="363">
        <f>Flavors!M230</f>
        <v>-1835456.6684807353</v>
      </c>
      <c r="N173" s="357">
        <f>Flavors!N230</f>
        <v>-0.11827821014045889</v>
      </c>
      <c r="O173" s="286">
        <f>Flavors!O230</f>
        <v>3135950.2757260026</v>
      </c>
      <c r="P173" s="283">
        <f>Flavors!P230</f>
        <v>-517514.71949718613</v>
      </c>
      <c r="Q173" s="357">
        <f>Flavors!Q230</f>
        <v>-0.14165038399815608</v>
      </c>
    </row>
    <row r="174" spans="2:17" x14ac:dyDescent="0.25">
      <c r="B174" s="487"/>
      <c r="C174" s="49" t="s">
        <v>156</v>
      </c>
      <c r="D174" s="282">
        <f>Flavors!D231</f>
        <v>65234.901073612957</v>
      </c>
      <c r="E174" s="283">
        <f>Flavors!E231</f>
        <v>-10984.136012865405</v>
      </c>
      <c r="F174" s="320">
        <f>Flavors!F231</f>
        <v>-0.14411276280495081</v>
      </c>
      <c r="G174" s="338">
        <f>Flavors!G231</f>
        <v>0.523288655406838</v>
      </c>
      <c r="H174" s="373">
        <f>Flavors!H231</f>
        <v>-3.9114560549676214E-2</v>
      </c>
      <c r="I174" s="329">
        <f>Flavors!I231</f>
        <v>3.005353640315958</v>
      </c>
      <c r="J174" s="338">
        <f>Flavors!J231</f>
        <v>6.5761030106957552E-2</v>
      </c>
      <c r="K174" s="345">
        <f>Flavors!K231</f>
        <v>2.2370797190935258E-2</v>
      </c>
      <c r="L174" s="351">
        <f>Flavors!L231</f>
        <v>196053.9474172341</v>
      </c>
      <c r="M174" s="363">
        <f>Flavors!M231</f>
        <v>-27998.97075942345</v>
      </c>
      <c r="N174" s="357">
        <f>Flavors!N231</f>
        <v>-0.1249658830033505</v>
      </c>
      <c r="O174" s="286">
        <f>Flavors!O231</f>
        <v>33067.618703471802</v>
      </c>
      <c r="P174" s="283">
        <f>Flavors!P231</f>
        <v>-5497.776014406023</v>
      </c>
      <c r="Q174" s="357">
        <f>Flavors!Q231</f>
        <v>-0.14255723439691412</v>
      </c>
    </row>
    <row r="175" spans="2:17" x14ac:dyDescent="0.25">
      <c r="B175" s="487"/>
      <c r="C175" s="49" t="s">
        <v>157</v>
      </c>
      <c r="D175" s="282">
        <f>Flavors!D232</f>
        <v>0</v>
      </c>
      <c r="E175" s="283">
        <f>Flavors!E232</f>
        <v>-215.03747415542603</v>
      </c>
      <c r="F175" s="320">
        <f>Flavors!F232</f>
        <v>-1</v>
      </c>
      <c r="G175" s="338">
        <f>Flavors!G232</f>
        <v>0</v>
      </c>
      <c r="H175" s="373">
        <f>Flavors!H232</f>
        <v>-1.5867133939118261E-3</v>
      </c>
      <c r="I175" s="329">
        <f>Flavors!I232</f>
        <v>0</v>
      </c>
      <c r="J175" s="338">
        <f>Flavors!J232</f>
        <v>-2.7228169159698288</v>
      </c>
      <c r="K175" s="345">
        <f>Flavors!K232</f>
        <v>-1</v>
      </c>
      <c r="L175" s="351">
        <f>Flavors!L232</f>
        <v>0</v>
      </c>
      <c r="M175" s="363">
        <f>Flavors!M232</f>
        <v>-585.50767219781881</v>
      </c>
      <c r="N175" s="357">
        <f>Flavors!N232</f>
        <v>-1</v>
      </c>
      <c r="O175" s="286">
        <f>Flavors!O232</f>
        <v>0</v>
      </c>
      <c r="P175" s="283">
        <f>Flavors!P232</f>
        <v>-107.51873707771301</v>
      </c>
      <c r="Q175" s="357">
        <f>Flavors!Q232</f>
        <v>-1</v>
      </c>
    </row>
    <row r="176" spans="2:17" x14ac:dyDescent="0.25">
      <c r="B176" s="487"/>
      <c r="C176" s="49" t="s">
        <v>158</v>
      </c>
      <c r="D176" s="282">
        <f>Flavors!D233</f>
        <v>636769.94159161416</v>
      </c>
      <c r="E176" s="283">
        <f>Flavors!E233</f>
        <v>205832.70156790817</v>
      </c>
      <c r="F176" s="320">
        <f>Flavors!F233</f>
        <v>0.47763962463904314</v>
      </c>
      <c r="G176" s="338">
        <f>Flavors!G233</f>
        <v>5.1079174039515696</v>
      </c>
      <c r="H176" s="373">
        <f>Flavors!H233</f>
        <v>1.928127958569656</v>
      </c>
      <c r="I176" s="329">
        <f>Flavors!I233</f>
        <v>3.0752808916444359</v>
      </c>
      <c r="J176" s="338">
        <f>Flavors!J233</f>
        <v>0.17794454491404332</v>
      </c>
      <c r="K176" s="345">
        <f>Flavors!K233</f>
        <v>6.1416599116927345E-2</v>
      </c>
      <c r="L176" s="351">
        <f>Flavors!L233</f>
        <v>1958246.4337502345</v>
      </c>
      <c r="M176" s="363">
        <f>Flavors!M233</f>
        <v>709676.30506987195</v>
      </c>
      <c r="N176" s="357">
        <f>Flavors!N233</f>
        <v>0.56839122510478624</v>
      </c>
      <c r="O176" s="286">
        <f>Flavors!O233</f>
        <v>333949.99814305757</v>
      </c>
      <c r="P176" s="283">
        <f>Flavors!P233</f>
        <v>115694.21867602135</v>
      </c>
      <c r="Q176" s="357">
        <f>Flavors!Q233</f>
        <v>0.53008547566775877</v>
      </c>
    </row>
    <row r="177" spans="2:17" x14ac:dyDescent="0.25">
      <c r="B177" s="487"/>
      <c r="C177" s="49" t="s">
        <v>159</v>
      </c>
      <c r="D177" s="282">
        <f>Flavors!D234</f>
        <v>75.486811637878418</v>
      </c>
      <c r="E177" s="283">
        <f>Flavors!E234</f>
        <v>-121.77589654922485</v>
      </c>
      <c r="F177" s="320">
        <f>Flavors!F234</f>
        <v>-0.61732852432361751</v>
      </c>
      <c r="G177" s="338">
        <f>Flavors!G234</f>
        <v>6.0552543980039346E-4</v>
      </c>
      <c r="H177" s="373">
        <f>Flavors!H234</f>
        <v>-8.5003193422998277E-4</v>
      </c>
      <c r="I177" s="329">
        <f>Flavors!I234</f>
        <v>2.9950000000000001</v>
      </c>
      <c r="J177" s="338">
        <f>Flavors!J234</f>
        <v>7.5424588640471857E-2</v>
      </c>
      <c r="K177" s="345">
        <f>Flavors!K234</f>
        <v>2.5834095035534525E-2</v>
      </c>
      <c r="L177" s="351">
        <f>Flavors!L234</f>
        <v>226.08300085544587</v>
      </c>
      <c r="M177" s="363">
        <f>Flavors!M234</f>
        <v>-349.84035154581068</v>
      </c>
      <c r="N177" s="357">
        <f>Flavors!N234</f>
        <v>-0.60744255305360562</v>
      </c>
      <c r="O177" s="286">
        <f>Flavors!O234</f>
        <v>37.743405818939209</v>
      </c>
      <c r="P177" s="283">
        <f>Flavors!P234</f>
        <v>-60.887948274612427</v>
      </c>
      <c r="Q177" s="357">
        <f>Flavors!Q234</f>
        <v>-0.61732852432361751</v>
      </c>
    </row>
    <row r="178" spans="2:17" x14ac:dyDescent="0.25">
      <c r="B178" s="487"/>
      <c r="C178" s="49" t="s">
        <v>160</v>
      </c>
      <c r="D178" s="282">
        <f>Flavors!D235</f>
        <v>3466080.9444066365</v>
      </c>
      <c r="E178" s="283">
        <f>Flavors!E235</f>
        <v>-525162.45719102863</v>
      </c>
      <c r="F178" s="320">
        <f>Flavors!F235</f>
        <v>-0.13157865966801474</v>
      </c>
      <c r="G178" s="338">
        <f>Flavors!G235</f>
        <v>27.803534719599121</v>
      </c>
      <c r="H178" s="373">
        <f>Flavors!H235</f>
        <v>-1.6469570542199818</v>
      </c>
      <c r="I178" s="329">
        <f>Flavors!I235</f>
        <v>2.8466589812264962</v>
      </c>
      <c r="J178" s="338">
        <f>Flavors!J235</f>
        <v>3.3093873945227337E-2</v>
      </c>
      <c r="K178" s="345">
        <f>Flavors!K235</f>
        <v>1.1762256313025488E-2</v>
      </c>
      <c r="L178" s="351">
        <f>Flavors!L235</f>
        <v>9866750.4500531685</v>
      </c>
      <c r="M178" s="363">
        <f>Flavors!M235</f>
        <v>-1362872.7193486225</v>
      </c>
      <c r="N178" s="357">
        <f>Flavors!N235</f>
        <v>-0.1213640652753287</v>
      </c>
      <c r="O178" s="286">
        <f>Flavors!O235</f>
        <v>1761683.5666691528</v>
      </c>
      <c r="P178" s="283">
        <f>Flavors!P235</f>
        <v>-283012.03452856676</v>
      </c>
      <c r="Q178" s="357">
        <f>Flavors!Q235</f>
        <v>-0.13841279570552559</v>
      </c>
    </row>
    <row r="179" spans="2:17" ht="15" thickBot="1" x14ac:dyDescent="0.3">
      <c r="B179" s="487"/>
      <c r="C179" s="52" t="s">
        <v>161</v>
      </c>
      <c r="D179" s="304">
        <f>Flavors!D236</f>
        <v>1986.9536924362183</v>
      </c>
      <c r="E179" s="305">
        <f>Flavors!E236</f>
        <v>229.81027698516846</v>
      </c>
      <c r="F179" s="321">
        <f>Flavors!F236</f>
        <v>0.13078629494006175</v>
      </c>
      <c r="G179" s="339">
        <f>Flavors!G236</f>
        <v>1.5938559098868196E-2</v>
      </c>
      <c r="H179" s="374">
        <f>Flavors!H236</f>
        <v>2.972991105333422E-3</v>
      </c>
      <c r="I179" s="330">
        <f>Flavors!I236</f>
        <v>2.2420720978603237</v>
      </c>
      <c r="J179" s="339">
        <f>Flavors!J236</f>
        <v>0.37338894404065903</v>
      </c>
      <c r="K179" s="346">
        <f>Flavors!K236</f>
        <v>0.19981394024847754</v>
      </c>
      <c r="L179" s="352">
        <f>Flavors!L236</f>
        <v>4454.8934335517879</v>
      </c>
      <c r="M179" s="364">
        <f>Flavors!M236</f>
        <v>1171.3491342532629</v>
      </c>
      <c r="N179" s="358">
        <f>Flavors!N236</f>
        <v>0.35673316011101247</v>
      </c>
      <c r="O179" s="306">
        <f>Flavors!O236</f>
        <v>993.47684621810913</v>
      </c>
      <c r="P179" s="305">
        <f>Flavors!P236</f>
        <v>114.90513849258423</v>
      </c>
      <c r="Q179" s="358">
        <f>Flavors!Q236</f>
        <v>0.13078629494006175</v>
      </c>
    </row>
    <row r="180" spans="2:17" x14ac:dyDescent="0.25">
      <c r="B180" s="486" t="s">
        <v>275</v>
      </c>
      <c r="C180" s="55" t="s">
        <v>276</v>
      </c>
      <c r="D180" s="307">
        <f>'NB vs PL'!D31</f>
        <v>12436722.784611464</v>
      </c>
      <c r="E180" s="54">
        <f>'NB vs PL'!E31</f>
        <v>-1073431.3387282472</v>
      </c>
      <c r="F180" s="322">
        <f>'NB vs PL'!F31</f>
        <v>-7.9453670841091409E-2</v>
      </c>
      <c r="G180" s="340">
        <f>'NB vs PL'!G31</f>
        <v>99.762486591082606</v>
      </c>
      <c r="H180" s="375">
        <f>'NB vs PL'!H31</f>
        <v>7.4083044163941736E-2</v>
      </c>
      <c r="I180" s="331">
        <f>'NB vs PL'!I31</f>
        <v>2.9401200554751528</v>
      </c>
      <c r="J180" s="340">
        <f>'NB vs PL'!J31</f>
        <v>3.9425005043158823E-2</v>
      </c>
      <c r="K180" s="347">
        <f>'NB vs PL'!K31</f>
        <v>1.3591571798382373E-2</v>
      </c>
      <c r="L180" s="353">
        <f>'NB vs PL'!L31</f>
        <v>36565458.083420955</v>
      </c>
      <c r="M180" s="365">
        <f>'NB vs PL'!M31</f>
        <v>-2623379.1127239391</v>
      </c>
      <c r="N180" s="359">
        <f>'NB vs PL'!N31</f>
        <v>-6.694199931459073E-2</v>
      </c>
      <c r="O180" s="53">
        <f>'NB vs PL'!O31</f>
        <v>7299451.3517271699</v>
      </c>
      <c r="P180" s="54">
        <f>'NB vs PL'!P31</f>
        <v>-717109.84126498364</v>
      </c>
      <c r="Q180" s="359">
        <f>'NB vs PL'!Q31</f>
        <v>-8.9453547974143871E-2</v>
      </c>
    </row>
    <row r="181" spans="2:17" ht="15" thickBot="1" x14ac:dyDescent="0.3">
      <c r="B181" s="490"/>
      <c r="C181" s="56" t="s">
        <v>144</v>
      </c>
      <c r="D181" s="308">
        <f>'NB vs PL'!D32</f>
        <v>29599.003617547285</v>
      </c>
      <c r="E181" s="48">
        <f>'NB vs PL'!E32</f>
        <v>-12325.285608491329</v>
      </c>
      <c r="F181" s="323">
        <f>'NB vs PL'!F32</f>
        <v>-0.29398913699021662</v>
      </c>
      <c r="G181" s="341">
        <f>'NB vs PL'!G32</f>
        <v>0.23743153663911287</v>
      </c>
      <c r="H181" s="376">
        <f>'NB vs PL'!H32</f>
        <v>-7.1918410417592671E-2</v>
      </c>
      <c r="I181" s="332">
        <f>'NB vs PL'!I32</f>
        <v>2.3788141512204364</v>
      </c>
      <c r="J181" s="341">
        <f>'NB vs PL'!J32</f>
        <v>0.26941688309614564</v>
      </c>
      <c r="K181" s="348">
        <f>'NB vs PL'!K32</f>
        <v>0.12772221106350221</v>
      </c>
      <c r="L181" s="354">
        <f>'NB vs PL'!L32</f>
        <v>70410.528667446371</v>
      </c>
      <c r="M181" s="366">
        <f>'NB vs PL'!M32</f>
        <v>-18024.452494012119</v>
      </c>
      <c r="N181" s="360">
        <f>'NB vs PL'!N32</f>
        <v>-0.20381586853175573</v>
      </c>
      <c r="O181" s="47">
        <f>'NB vs PL'!O32</f>
        <v>17665.08141720295</v>
      </c>
      <c r="P181" s="48">
        <f>'NB vs PL'!P32</f>
        <v>-6707.7457184791565</v>
      </c>
      <c r="Q181" s="360">
        <f>'NB vs PL'!Q32</f>
        <v>-0.27521410138994246</v>
      </c>
    </row>
    <row r="182" spans="2:17" x14ac:dyDescent="0.25">
      <c r="B182" s="487" t="s">
        <v>457</v>
      </c>
      <c r="C182" s="44" t="s">
        <v>39</v>
      </c>
      <c r="D182" s="259">
        <f>Size!D86</f>
        <v>174100.82272491948</v>
      </c>
      <c r="E182" s="63">
        <f>Size!E86</f>
        <v>56085.409600875442</v>
      </c>
      <c r="F182" s="324">
        <f>Size!F86</f>
        <v>0.47523800591982851</v>
      </c>
      <c r="G182" s="342">
        <f>Size!G86</f>
        <v>1.3965681549228048</v>
      </c>
      <c r="H182" s="377">
        <f>Size!H86</f>
        <v>0.52575883469887164</v>
      </c>
      <c r="I182" s="333">
        <f>Size!I86</f>
        <v>4.3737521852867678</v>
      </c>
      <c r="J182" s="342">
        <f>Size!J86</f>
        <v>0.594648754940172</v>
      </c>
      <c r="K182" s="310">
        <f>Size!K86</f>
        <v>0.15735180735332097</v>
      </c>
      <c r="L182" s="311">
        <f>Size!L86</f>
        <v>761473.85385334073</v>
      </c>
      <c r="M182" s="312">
        <f>Size!M86</f>
        <v>315481.40128249524</v>
      </c>
      <c r="N182" s="313">
        <f>Size!N86</f>
        <v>0.70736937242762266</v>
      </c>
      <c r="O182" s="62">
        <f>Size!O86</f>
        <v>116067.21514994635</v>
      </c>
      <c r="P182" s="63">
        <f>Size!P86</f>
        <v>37390.273067250324</v>
      </c>
      <c r="Q182" s="313">
        <f>Size!Q86</f>
        <v>0.47523800591982884</v>
      </c>
    </row>
    <row r="183" spans="2:17" x14ac:dyDescent="0.25">
      <c r="B183" s="487"/>
      <c r="C183" s="49" t="s">
        <v>173</v>
      </c>
      <c r="D183" s="58">
        <f>Size!D87</f>
        <v>11106026.897648642</v>
      </c>
      <c r="E183" s="278">
        <f>Size!E87</f>
        <v>-919699.39277540892</v>
      </c>
      <c r="F183" s="280">
        <f>Size!F87</f>
        <v>-7.6477658859386732E-2</v>
      </c>
      <c r="G183" s="334">
        <f>Size!G87</f>
        <v>89.088168856494306</v>
      </c>
      <c r="H183" s="369">
        <f>Size!H87</f>
        <v>0.35302605649253849</v>
      </c>
      <c r="I183" s="325">
        <f>Size!I87</f>
        <v>2.671421661959569</v>
      </c>
      <c r="J183" s="334">
        <f>Size!J87</f>
        <v>4.0527285028709503E-2</v>
      </c>
      <c r="K183" s="291">
        <f>Size!K87</f>
        <v>1.5404375555353041E-2</v>
      </c>
      <c r="L183" s="295">
        <f>Size!L87</f>
        <v>29668880.832684211</v>
      </c>
      <c r="M183" s="281">
        <f>Size!M87</f>
        <v>-1969534.8433020301</v>
      </c>
      <c r="N183" s="270">
        <f>Size!N87</f>
        <v>-6.2251373882697913E-2</v>
      </c>
      <c r="O183" s="285">
        <f>Size!O87</f>
        <v>5573749.9579197196</v>
      </c>
      <c r="P183" s="278">
        <f>Size!P87</f>
        <v>-458085.41334030125</v>
      </c>
      <c r="Q183" s="270">
        <f>Size!Q87</f>
        <v>-7.5944614722568179E-2</v>
      </c>
    </row>
    <row r="184" spans="2:17" x14ac:dyDescent="0.25">
      <c r="B184" s="487"/>
      <c r="C184" s="49" t="s">
        <v>174</v>
      </c>
      <c r="D184" s="58">
        <f>Size!D88</f>
        <v>3.0010828971862793</v>
      </c>
      <c r="E184" s="278">
        <f>Size!E88</f>
        <v>-3.462775459289551</v>
      </c>
      <c r="F184" s="280">
        <f>Size!F88</f>
        <v>-0.53571338793653511</v>
      </c>
      <c r="G184" s="334">
        <f>Size!G88</f>
        <v>2.4073503725573885E-5</v>
      </c>
      <c r="H184" s="369">
        <f>Size!H88</f>
        <v>-2.3621860400382969E-5</v>
      </c>
      <c r="I184" s="325">
        <f>Size!I88</f>
        <v>1</v>
      </c>
      <c r="J184" s="334">
        <f>Size!J88</f>
        <v>-0.73186119873817024</v>
      </c>
      <c r="K184" s="291">
        <f>Size!K88</f>
        <v>-0.42258652094717664</v>
      </c>
      <c r="L184" s="295">
        <f>Size!L88</f>
        <v>3.0010828971862793</v>
      </c>
      <c r="M184" s="281">
        <f>Size!M88</f>
        <v>-8.1934225845336908</v>
      </c>
      <c r="N184" s="270">
        <f>Size!N88</f>
        <v>-0.73191465205078621</v>
      </c>
      <c r="O184" s="285">
        <f>Size!O88</f>
        <v>1.0003609657287598</v>
      </c>
      <c r="P184" s="278">
        <f>Size!P88</f>
        <v>-1.0387110710144043</v>
      </c>
      <c r="Q184" s="270">
        <f>Size!Q88</f>
        <v>-0.50940381325293882</v>
      </c>
    </row>
    <row r="185" spans="2:17" x14ac:dyDescent="0.25">
      <c r="B185" s="487"/>
      <c r="C185" s="49" t="s">
        <v>175</v>
      </c>
      <c r="D185" s="58">
        <f>Size!D89</f>
        <v>0</v>
      </c>
      <c r="E185" s="278">
        <f>Size!E89</f>
        <v>-3.648218110203743</v>
      </c>
      <c r="F185" s="280">
        <f>Size!F89</f>
        <v>-1</v>
      </c>
      <c r="G185" s="334">
        <f>Size!G89</f>
        <v>0</v>
      </c>
      <c r="H185" s="369">
        <f>Size!H89</f>
        <v>-2.6919384921662518E-5</v>
      </c>
      <c r="I185" s="325">
        <f>Size!I89</f>
        <v>0</v>
      </c>
      <c r="J185" s="334">
        <f>Size!J89</f>
        <v>-0.54896551724137932</v>
      </c>
      <c r="K185" s="291">
        <f>Size!K89</f>
        <v>-1</v>
      </c>
      <c r="L185" s="295">
        <f>Size!L89</f>
        <v>0</v>
      </c>
      <c r="M185" s="281">
        <f>Size!M89</f>
        <v>-2.002745941877365</v>
      </c>
      <c r="N185" s="270">
        <f>Size!N89</f>
        <v>-1</v>
      </c>
      <c r="O185" s="285">
        <f>Size!O89</f>
        <v>0</v>
      </c>
      <c r="P185" s="278">
        <f>Size!P89</f>
        <v>-1.0064049959182739</v>
      </c>
      <c r="Q185" s="270">
        <f>Size!Q89</f>
        <v>-1</v>
      </c>
    </row>
    <row r="186" spans="2:17" x14ac:dyDescent="0.25">
      <c r="B186" s="487"/>
      <c r="C186" s="49" t="s">
        <v>176</v>
      </c>
      <c r="D186" s="58">
        <f>Size!D90</f>
        <v>8518.2977812886238</v>
      </c>
      <c r="E186" s="278">
        <f>Size!E90</f>
        <v>2825.9984133839607</v>
      </c>
      <c r="F186" s="280">
        <f>Size!F90</f>
        <v>0.49645990675016299</v>
      </c>
      <c r="G186" s="334">
        <f>Size!G90</f>
        <v>6.8330426182383094E-2</v>
      </c>
      <c r="H186" s="369">
        <f>Size!H90</f>
        <v>2.6328223149241471E-2</v>
      </c>
      <c r="I186" s="325">
        <f>Size!I90</f>
        <v>1.9783676304805291</v>
      </c>
      <c r="J186" s="334">
        <f>Size!J90</f>
        <v>0.10834671431611231</v>
      </c>
      <c r="K186" s="291">
        <f>Size!K90</f>
        <v>5.7938771368579819E-2</v>
      </c>
      <c r="L186" s="295">
        <f>Size!L90</f>
        <v>16852.324597295523</v>
      </c>
      <c r="M186" s="281">
        <f>Size!M90</f>
        <v>6207.6057182443146</v>
      </c>
      <c r="N186" s="270">
        <f>Size!N90</f>
        <v>0.58316295514960703</v>
      </c>
      <c r="O186" s="285">
        <f>Size!O90</f>
        <v>2129.5118921995163</v>
      </c>
      <c r="P186" s="278">
        <f>Size!P90</f>
        <v>706.43705022335052</v>
      </c>
      <c r="Q186" s="270">
        <f>Size!Q90</f>
        <v>0.49641595043754011</v>
      </c>
    </row>
    <row r="187" spans="2:17" x14ac:dyDescent="0.25">
      <c r="B187" s="487"/>
      <c r="C187" s="49" t="s">
        <v>177</v>
      </c>
      <c r="D187" s="58">
        <f>Size!D91</f>
        <v>1177670.6181130402</v>
      </c>
      <c r="E187" s="278">
        <f>Size!E91</f>
        <v>-225206.00251088315</v>
      </c>
      <c r="F187" s="280">
        <f>Size!F91</f>
        <v>-0.16053158146631863</v>
      </c>
      <c r="G187" s="334">
        <f>Size!G91</f>
        <v>9.4468093631215115</v>
      </c>
      <c r="H187" s="369">
        <f>Size!H91</f>
        <v>-0.90470324040192729</v>
      </c>
      <c r="I187" s="325">
        <f>Size!I91</f>
        <v>5.2550182985440959</v>
      </c>
      <c r="J187" s="334">
        <f>Size!J91</f>
        <v>0.13456919543348711</v>
      </c>
      <c r="K187" s="291">
        <f>Size!K91</f>
        <v>2.6280740756067279E-2</v>
      </c>
      <c r="L187" s="295">
        <f>Size!L91</f>
        <v>6188680.6478417628</v>
      </c>
      <c r="M187" s="281">
        <f>Size!M91</f>
        <v>-994677.68600684684</v>
      </c>
      <c r="N187" s="270">
        <f>Size!N91</f>
        <v>-0.13846972958592904</v>
      </c>
      <c r="O187" s="285">
        <f>Size!O91</f>
        <v>1625171.7914985097</v>
      </c>
      <c r="P187" s="278">
        <f>Size!P91</f>
        <v>-304044.609565455</v>
      </c>
      <c r="Q187" s="270">
        <f>Size!Q91</f>
        <v>-0.15760005430068608</v>
      </c>
    </row>
    <row r="188" spans="2:17" ht="15" thickBot="1" x14ac:dyDescent="0.3">
      <c r="B188" s="487"/>
      <c r="C188" s="52" t="s">
        <v>178</v>
      </c>
      <c r="D188" s="297">
        <f>Size!D92</f>
        <v>12.357348203659058</v>
      </c>
      <c r="E188" s="298">
        <f>Size!E92</f>
        <v>-49.774698734283447</v>
      </c>
      <c r="F188" s="318">
        <f>Size!F92</f>
        <v>-0.8011115227540857</v>
      </c>
      <c r="G188" s="335">
        <f>Size!G92</f>
        <v>9.9125774998722082E-5</v>
      </c>
      <c r="H188" s="370">
        <f>Size!H92</f>
        <v>-3.5933269348354459E-4</v>
      </c>
      <c r="I188" s="326">
        <f>Size!I92</f>
        <v>0.49105193624021387</v>
      </c>
      <c r="J188" s="335">
        <f>Size!J92</f>
        <v>8.4127593256981659E-2</v>
      </c>
      <c r="K188" s="343">
        <f>Size!K92</f>
        <v>0.20674013414933062</v>
      </c>
      <c r="L188" s="349">
        <f>Size!L92</f>
        <v>6.0680997622013093</v>
      </c>
      <c r="M188" s="361">
        <f>Size!M92</f>
        <v>-19.214942616224288</v>
      </c>
      <c r="N188" s="355">
        <f>Size!N92</f>
        <v>-0.75999329228750923</v>
      </c>
      <c r="O188" s="299">
        <f>Size!O92</f>
        <v>2.0595580339431763</v>
      </c>
      <c r="P188" s="298">
        <f>Size!P92</f>
        <v>-7.9570997953414917</v>
      </c>
      <c r="Q188" s="355">
        <f>Size!Q92</f>
        <v>-0.79438670372448394</v>
      </c>
    </row>
    <row r="189" spans="2:17" x14ac:dyDescent="0.25">
      <c r="B189" s="486" t="s">
        <v>24</v>
      </c>
      <c r="C189" s="55" t="s">
        <v>453</v>
      </c>
      <c r="D189" s="307">
        <f>Organic!D31</f>
        <v>18365.251805575936</v>
      </c>
      <c r="E189" s="54">
        <f>Organic!E31</f>
        <v>-24112.999483518077</v>
      </c>
      <c r="F189" s="322">
        <f>Organic!F31</f>
        <v>-0.56765518239939683</v>
      </c>
      <c r="G189" s="340">
        <f>Organic!G31</f>
        <v>0.14731880887967097</v>
      </c>
      <c r="H189" s="375">
        <f>Organic!H31</f>
        <v>-0.16611870025718489</v>
      </c>
      <c r="I189" s="331">
        <f>Organic!I31</f>
        <v>2.6769628409970259</v>
      </c>
      <c r="J189" s="340">
        <f>Organic!J31</f>
        <v>0.10326093242577805</v>
      </c>
      <c r="K189" s="347">
        <f>Organic!K31</f>
        <v>4.0121558787319628E-2</v>
      </c>
      <c r="L189" s="353">
        <f>Organic!L31</f>
        <v>49163.096649080318</v>
      </c>
      <c r="M189" s="365">
        <f>Organic!M31</f>
        <v>-60163.259766430005</v>
      </c>
      <c r="N189" s="359">
        <f>Organic!N31</f>
        <v>-0.5503088343836412</v>
      </c>
      <c r="O189" s="53">
        <f>Organic!O31</f>
        <v>12649.43405987434</v>
      </c>
      <c r="P189" s="54">
        <f>Organic!P31</f>
        <v>-12096.729252662397</v>
      </c>
      <c r="Q189" s="359">
        <f>Organic!Q31</f>
        <v>-0.48883251516141218</v>
      </c>
    </row>
    <row r="190" spans="2:17" ht="15" thickBot="1" x14ac:dyDescent="0.3">
      <c r="B190" s="490"/>
      <c r="C190" s="56" t="s">
        <v>454</v>
      </c>
      <c r="D190" s="308">
        <f>Organic!D32</f>
        <v>12447966.742893446</v>
      </c>
      <c r="E190" s="48">
        <f>Organic!E32</f>
        <v>-1061937.8734808154</v>
      </c>
      <c r="F190" s="323">
        <f>Organic!F32</f>
        <v>-7.860439460051602E-2</v>
      </c>
      <c r="G190" s="341">
        <f>Organic!G32</f>
        <v>99.852681191120283</v>
      </c>
      <c r="H190" s="376">
        <f>Organic!H32</f>
        <v>0.1661187002571296</v>
      </c>
      <c r="I190" s="332">
        <f>Organic!I32</f>
        <v>2.9391734720369165</v>
      </c>
      <c r="J190" s="341">
        <f>Organic!J32</f>
        <v>3.9884067899353948E-2</v>
      </c>
      <c r="K190" s="348">
        <f>Organic!K32</f>
        <v>1.3756497658507488E-2</v>
      </c>
      <c r="L190" s="354">
        <f>Organic!L32</f>
        <v>36586733.631510198</v>
      </c>
      <c r="M190" s="366">
        <f>Organic!M32</f>
        <v>-2582389.6736528426</v>
      </c>
      <c r="N190" s="360">
        <f>Organic!N32</f>
        <v>-6.5929218112278948E-2</v>
      </c>
      <c r="O190" s="47">
        <f>Organic!O32</f>
        <v>7304472.1023195041</v>
      </c>
      <c r="P190" s="48">
        <f>Organic!P32</f>
        <v>-711946.58575148042</v>
      </c>
      <c r="Q190" s="360">
        <f>Organic!Q32</f>
        <v>-8.8811053096678805E-2</v>
      </c>
    </row>
    <row r="191" spans="2:17" x14ac:dyDescent="0.25">
      <c r="B191" s="486" t="s">
        <v>277</v>
      </c>
      <c r="C191" s="44" t="s">
        <v>459</v>
      </c>
      <c r="D191" s="57">
        <f>Form!D31</f>
        <v>2706976.2786297877</v>
      </c>
      <c r="E191" s="46">
        <f>Form!E31</f>
        <v>-55821.585838091094</v>
      </c>
      <c r="F191" s="268">
        <f>Form!F31</f>
        <v>-2.0204730340937359E-2</v>
      </c>
      <c r="G191" s="380">
        <f>Form!G31</f>
        <v>21.714296392722861</v>
      </c>
      <c r="H191" s="381">
        <f>Form!H31</f>
        <v>1.3282292970237677</v>
      </c>
      <c r="I191" s="382">
        <f>Form!I31</f>
        <v>2.8152977797376879</v>
      </c>
      <c r="J191" s="380">
        <f>Form!J31</f>
        <v>-5.3180247412720316E-2</v>
      </c>
      <c r="K191" s="383">
        <f>Form!K31</f>
        <v>-1.8539534522964578E-2</v>
      </c>
      <c r="L191" s="384">
        <f>Form!L31</f>
        <v>7620944.3070290303</v>
      </c>
      <c r="M191" s="267">
        <f>Form!M31</f>
        <v>-304080.66065515205</v>
      </c>
      <c r="N191" s="269">
        <f>Form!N31</f>
        <v>-3.8369678568218976E-2</v>
      </c>
      <c r="O191" s="45">
        <f>Form!O31</f>
        <v>1458616.2880229726</v>
      </c>
      <c r="P191" s="46">
        <f>Form!P31</f>
        <v>-85736.778352093184</v>
      </c>
      <c r="Q191" s="269">
        <f>Form!Q31</f>
        <v>-5.5516306613316177E-2</v>
      </c>
    </row>
    <row r="192" spans="2:17" ht="15" thickBot="1" x14ac:dyDescent="0.3">
      <c r="B192" s="490"/>
      <c r="C192" s="52" t="s">
        <v>165</v>
      </c>
      <c r="D192" s="61">
        <f>Form!D32</f>
        <v>9759355.7160692289</v>
      </c>
      <c r="E192" s="51">
        <f>Form!E32</f>
        <v>-1030229.2871262301</v>
      </c>
      <c r="F192" s="264">
        <f>Form!F32</f>
        <v>-9.5483680495692461E-2</v>
      </c>
      <c r="G192" s="368">
        <f>Form!G32</f>
        <v>78.285703607277014</v>
      </c>
      <c r="H192" s="378">
        <f>Form!H32</f>
        <v>-1.3282292970238245</v>
      </c>
      <c r="I192" s="367">
        <f>Form!I32</f>
        <v>2.9730397441457934</v>
      </c>
      <c r="J192" s="368">
        <f>Form!J32</f>
        <v>6.7142558609122549E-2</v>
      </c>
      <c r="K192" s="292">
        <f>Form!K32</f>
        <v>2.3105620853795774E-2</v>
      </c>
      <c r="L192" s="296">
        <f>Form!L32</f>
        <v>29014952.421130247</v>
      </c>
      <c r="M192" s="265">
        <f>Form!M32</f>
        <v>-2338472.2727641091</v>
      </c>
      <c r="N192" s="271">
        <f>Form!N32</f>
        <v>-7.4584269361155114E-2</v>
      </c>
      <c r="O192" s="50">
        <f>Form!O32</f>
        <v>5858505.2483564047</v>
      </c>
      <c r="P192" s="51">
        <f>Form!P32</f>
        <v>-638306.53665205184</v>
      </c>
      <c r="Q192" s="271">
        <f>Form!Q32</f>
        <v>-9.8249196340420231E-2</v>
      </c>
    </row>
    <row r="193" spans="1:20" x14ac:dyDescent="0.25">
      <c r="B193" s="487" t="s">
        <v>279</v>
      </c>
      <c r="C193" s="44" t="s">
        <v>37</v>
      </c>
      <c r="D193" s="259">
        <f>'Package Type'!D97</f>
        <v>281218.97010158183</v>
      </c>
      <c r="E193" s="63">
        <f>'Package Type'!E97</f>
        <v>-29445.465615447902</v>
      </c>
      <c r="F193" s="324">
        <f>'Package Type'!F97</f>
        <v>-9.4782222327722293E-2</v>
      </c>
      <c r="G193" s="342">
        <f>'Package Type'!G97</f>
        <v>2.2558276983250782</v>
      </c>
      <c r="H193" s="377">
        <f>'Package Type'!H97</f>
        <v>-3.64956425265901E-2</v>
      </c>
      <c r="I193" s="333">
        <f>'Package Type'!I97</f>
        <v>10.133894027594918</v>
      </c>
      <c r="J193" s="342">
        <f>'Package Type'!J97</f>
        <v>0.11122341072810649</v>
      </c>
      <c r="K193" s="310">
        <f>'Package Type'!K97</f>
        <v>1.1097183074232969E-2</v>
      </c>
      <c r="L193" s="311">
        <f>'Package Type'!L97</f>
        <v>2849843.241558814</v>
      </c>
      <c r="M193" s="312">
        <f>'Package Type'!M97</f>
        <v>-263844.07000776846</v>
      </c>
      <c r="N193" s="313">
        <f>'Package Type'!N97</f>
        <v>-8.4736854926842728E-2</v>
      </c>
      <c r="O193" s="62">
        <f>'Package Type'!O97</f>
        <v>672654.44264421565</v>
      </c>
      <c r="P193" s="63">
        <f>'Package Type'!P97</f>
        <v>-75608.281243875041</v>
      </c>
      <c r="Q193" s="313">
        <f>'Package Type'!Q97</f>
        <v>-0.1010450993081715</v>
      </c>
    </row>
    <row r="194" spans="1:20" x14ac:dyDescent="0.25">
      <c r="B194" s="487"/>
      <c r="C194" s="49" t="s">
        <v>166</v>
      </c>
      <c r="D194" s="58">
        <f>'Package Type'!D98</f>
        <v>699.28685507923365</v>
      </c>
      <c r="E194" s="278">
        <f>'Package Type'!E98</f>
        <v>-6648.5046019155943</v>
      </c>
      <c r="F194" s="280">
        <f>'Package Type'!F98</f>
        <v>-0.90483033450635864</v>
      </c>
      <c r="G194" s="334">
        <f>'Package Type'!G98</f>
        <v>5.6094034345995827E-3</v>
      </c>
      <c r="H194" s="369">
        <f>'Package Type'!H98</f>
        <v>-4.8608305205605794E-2</v>
      </c>
      <c r="I194" s="325">
        <f>'Package Type'!I98</f>
        <v>1.9962722376649342</v>
      </c>
      <c r="J194" s="334">
        <f>'Package Type'!J98</f>
        <v>0.24185694450231554</v>
      </c>
      <c r="K194" s="291">
        <f>'Package Type'!K98</f>
        <v>0.13785615381083979</v>
      </c>
      <c r="L194" s="295">
        <f>'Package Type'!L98</f>
        <v>1395.9669349586964</v>
      </c>
      <c r="M194" s="281">
        <f>'Package Type'!M98</f>
        <v>-11495.110768162669</v>
      </c>
      <c r="N194" s="270">
        <f>'Package Type'!N98</f>
        <v>-0.891710610461941</v>
      </c>
      <c r="O194" s="285">
        <f>'Package Type'!O98</f>
        <v>370.63611733913422</v>
      </c>
      <c r="P194" s="278">
        <f>'Package Type'!P98</f>
        <v>-3417.2649883215704</v>
      </c>
      <c r="Q194" s="270">
        <f>'Package Type'!Q98</f>
        <v>-0.9021526415287745</v>
      </c>
    </row>
    <row r="195" spans="1:20" x14ac:dyDescent="0.25">
      <c r="B195" s="487"/>
      <c r="C195" s="49" t="s">
        <v>167</v>
      </c>
      <c r="D195" s="58">
        <f>'Package Type'!D99</f>
        <v>2457988.0653996896</v>
      </c>
      <c r="E195" s="278">
        <f>'Package Type'!E99</f>
        <v>-313842.815036749</v>
      </c>
      <c r="F195" s="280">
        <f>'Package Type'!F99</f>
        <v>-0.11322581664409948</v>
      </c>
      <c r="G195" s="334">
        <f>'Package Type'!G99</f>
        <v>19.717011117984693</v>
      </c>
      <c r="H195" s="369">
        <f>'Package Type'!H99</f>
        <v>-0.73570858085263779</v>
      </c>
      <c r="I195" s="325">
        <f>'Package Type'!I99</f>
        <v>2.6659802898869525</v>
      </c>
      <c r="J195" s="334">
        <f>'Package Type'!J99</f>
        <v>0.19831285098361517</v>
      </c>
      <c r="K195" s="291">
        <f>'Package Type'!K99</f>
        <v>8.0364496389249238E-2</v>
      </c>
      <c r="L195" s="295">
        <f>'Package Type'!L99</f>
        <v>6552947.7351329336</v>
      </c>
      <c r="M195" s="281">
        <f>'Package Type'!M99</f>
        <v>-287009.07466683537</v>
      </c>
      <c r="N195" s="270">
        <f>'Package Type'!N99</f>
        <v>-4.1960655987714812E-2</v>
      </c>
      <c r="O195" s="285">
        <f>'Package Type'!O99</f>
        <v>1610575.2595922574</v>
      </c>
      <c r="P195" s="278">
        <f>'Package Type'!P99</f>
        <v>-163456.35303358035</v>
      </c>
      <c r="Q195" s="270">
        <f>'Package Type'!Q99</f>
        <v>-9.2138354170385933E-2</v>
      </c>
    </row>
    <row r="196" spans="1:20" ht="15" customHeight="1" x14ac:dyDescent="0.25">
      <c r="B196" s="487"/>
      <c r="C196" s="49" t="s">
        <v>168</v>
      </c>
      <c r="D196" s="58">
        <f>'Package Type'!D100</f>
        <v>0</v>
      </c>
      <c r="E196" s="278">
        <f>'Package Type'!E100</f>
        <v>-177.79556295200854</v>
      </c>
      <c r="F196" s="280">
        <f>'Package Type'!F100</f>
        <v>-1</v>
      </c>
      <c r="G196" s="334">
        <f>'Package Type'!G100</f>
        <v>0</v>
      </c>
      <c r="H196" s="369">
        <f>'Package Type'!H100</f>
        <v>-1.3119136663135265E-3</v>
      </c>
      <c r="I196" s="325">
        <f>'Package Type'!I100</f>
        <v>0</v>
      </c>
      <c r="J196" s="334">
        <f>'Package Type'!J100</f>
        <v>-4.8016071761487726</v>
      </c>
      <c r="K196" s="291">
        <f>'Package Type'!K100</f>
        <v>-1</v>
      </c>
      <c r="L196" s="295">
        <f>'Package Type'!L100</f>
        <v>0</v>
      </c>
      <c r="M196" s="281">
        <f>'Package Type'!M100</f>
        <v>-853.70445095777507</v>
      </c>
      <c r="N196" s="270">
        <f>'Package Type'!N100</f>
        <v>-1</v>
      </c>
      <c r="O196" s="285">
        <f>'Package Type'!O100</f>
        <v>0</v>
      </c>
      <c r="P196" s="278">
        <f>'Package Type'!P100</f>
        <v>-168.31919241882861</v>
      </c>
      <c r="Q196" s="270">
        <f>'Package Type'!Q100</f>
        <v>-1</v>
      </c>
    </row>
    <row r="197" spans="1:20" x14ac:dyDescent="0.25">
      <c r="B197" s="487"/>
      <c r="C197" s="49" t="s">
        <v>169</v>
      </c>
      <c r="D197" s="58">
        <f>'Package Type'!D101</f>
        <v>0</v>
      </c>
      <c r="E197" s="278">
        <f>'Package Type'!E101</f>
        <v>0</v>
      </c>
      <c r="F197" s="280">
        <f>'Package Type'!F101</f>
        <v>0</v>
      </c>
      <c r="G197" s="334">
        <f>'Package Type'!G101</f>
        <v>0</v>
      </c>
      <c r="H197" s="369">
        <f>'Package Type'!H101</f>
        <v>0</v>
      </c>
      <c r="I197" s="325">
        <f>'Package Type'!I101</f>
        <v>0</v>
      </c>
      <c r="J197" s="334">
        <f>'Package Type'!J101</f>
        <v>0</v>
      </c>
      <c r="K197" s="291">
        <f>'Package Type'!K101</f>
        <v>0</v>
      </c>
      <c r="L197" s="295">
        <f>'Package Type'!L101</f>
        <v>0</v>
      </c>
      <c r="M197" s="281">
        <f>'Package Type'!M101</f>
        <v>0</v>
      </c>
      <c r="N197" s="270">
        <f>'Package Type'!N101</f>
        <v>0</v>
      </c>
      <c r="O197" s="285">
        <f>'Package Type'!O101</f>
        <v>0</v>
      </c>
      <c r="P197" s="278">
        <f>'Package Type'!P101</f>
        <v>0</v>
      </c>
      <c r="Q197" s="270">
        <f>'Package Type'!Q101</f>
        <v>0</v>
      </c>
    </row>
    <row r="198" spans="1:20" x14ac:dyDescent="0.25">
      <c r="B198" s="487"/>
      <c r="C198" s="49" t="s">
        <v>170</v>
      </c>
      <c r="D198" s="58">
        <f>'Package Type'!D102</f>
        <v>9654308.147821147</v>
      </c>
      <c r="E198" s="278">
        <f>'Package Type'!E102</f>
        <v>-697848.25011790358</v>
      </c>
      <c r="F198" s="280">
        <f>'Package Type'!F102</f>
        <v>-6.7410906799749856E-2</v>
      </c>
      <c r="G198" s="334">
        <f>'Package Type'!G102</f>
        <v>77.443053433250341</v>
      </c>
      <c r="H198" s="369">
        <f>'Package Type'!H102</f>
        <v>1.0568083055407271</v>
      </c>
      <c r="I198" s="325">
        <f>'Package Type'!I102</f>
        <v>2.7593903830205768</v>
      </c>
      <c r="J198" s="334">
        <f>'Package Type'!J102</f>
        <v>7.7194796705688518E-3</v>
      </c>
      <c r="K198" s="291">
        <f>'Package Type'!K102</f>
        <v>2.8053789648939524E-3</v>
      </c>
      <c r="L198" s="295">
        <f>'Package Type'!L102</f>
        <v>26640005.05781487</v>
      </c>
      <c r="M198" s="281">
        <f>'Package Type'!M102</f>
        <v>-1845722.48932264</v>
      </c>
      <c r="N198" s="270">
        <f>'Package Type'!N102</f>
        <v>-6.4794640974796314E-2</v>
      </c>
      <c r="O198" s="285">
        <f>'Package Type'!O102</f>
        <v>4905315.8023572434</v>
      </c>
      <c r="P198" s="278">
        <f>'Package Type'!P102</f>
        <v>-413711.19263800699</v>
      </c>
      <c r="Q198" s="270">
        <f>'Package Type'!Q102</f>
        <v>-7.7779487306094491E-2</v>
      </c>
    </row>
    <row r="199" spans="1:20" x14ac:dyDescent="0.25">
      <c r="B199" s="487"/>
      <c r="C199" s="49" t="s">
        <v>171</v>
      </c>
      <c r="D199" s="58">
        <f>'Package Type'!D103</f>
        <v>72117.524521503045</v>
      </c>
      <c r="E199" s="278">
        <f>'Package Type'!E103</f>
        <v>-38088.042029354183</v>
      </c>
      <c r="F199" s="280">
        <f>'Package Type'!F103</f>
        <v>-0.34560905788526991</v>
      </c>
      <c r="G199" s="334">
        <f>'Package Type'!G103</f>
        <v>0.57849834700511027</v>
      </c>
      <c r="H199" s="369">
        <f>'Package Type'!H103</f>
        <v>-0.2346838632895315</v>
      </c>
      <c r="I199" s="325">
        <f>'Package Type'!I103</f>
        <v>8.2047287485758833</v>
      </c>
      <c r="J199" s="334">
        <f>'Package Type'!J103</f>
        <v>0.71569496606072835</v>
      </c>
      <c r="K199" s="291">
        <f>'Package Type'!K103</f>
        <v>9.5565728082530527E-2</v>
      </c>
      <c r="L199" s="295">
        <f>'Package Type'!L103</f>
        <v>591704.72671770223</v>
      </c>
      <c r="M199" s="281">
        <f>'Package Type'!M103</f>
        <v>-233628.48420288973</v>
      </c>
      <c r="N199" s="270">
        <f>'Package Type'!N103</f>
        <v>-0.28307171105146273</v>
      </c>
      <c r="O199" s="285">
        <f>'Package Type'!O103</f>
        <v>128205.39566832333</v>
      </c>
      <c r="P199" s="278">
        <f>'Package Type'!P103</f>
        <v>-67681.903907938453</v>
      </c>
      <c r="Q199" s="270">
        <f>'Package Type'!Q103</f>
        <v>-0.34551450785398624</v>
      </c>
      <c r="T199" s="60"/>
    </row>
    <row r="200" spans="1:20" ht="15" thickBot="1" x14ac:dyDescent="0.3">
      <c r="B200" s="487"/>
      <c r="C200" s="52" t="s">
        <v>172</v>
      </c>
      <c r="D200" s="297">
        <f>'Package Type'!D104</f>
        <v>0</v>
      </c>
      <c r="E200" s="298">
        <f>'Package Type'!E104</f>
        <v>0</v>
      </c>
      <c r="F200" s="318">
        <f>'Package Type'!F104</f>
        <v>0</v>
      </c>
      <c r="G200" s="335">
        <f>'Package Type'!G104</f>
        <v>0</v>
      </c>
      <c r="H200" s="370">
        <f>'Package Type'!H104</f>
        <v>0</v>
      </c>
      <c r="I200" s="326">
        <f>'Package Type'!I104</f>
        <v>0</v>
      </c>
      <c r="J200" s="335">
        <f>'Package Type'!J104</f>
        <v>0</v>
      </c>
      <c r="K200" s="343">
        <f>'Package Type'!K104</f>
        <v>0</v>
      </c>
      <c r="L200" s="349">
        <f>'Package Type'!L104</f>
        <v>0</v>
      </c>
      <c r="M200" s="361">
        <f>'Package Type'!M104</f>
        <v>0</v>
      </c>
      <c r="N200" s="355">
        <f>'Package Type'!N104</f>
        <v>0</v>
      </c>
      <c r="O200" s="299">
        <f>'Package Type'!O104</f>
        <v>0</v>
      </c>
      <c r="P200" s="298">
        <f>'Package Type'!P104</f>
        <v>0</v>
      </c>
      <c r="Q200" s="355">
        <f>'Package Type'!Q104</f>
        <v>0</v>
      </c>
    </row>
    <row r="201" spans="1:20" ht="15.5" customHeight="1" thickBot="1" x14ac:dyDescent="0.3">
      <c r="B201" s="486" t="s">
        <v>280</v>
      </c>
      <c r="C201" s="255" t="s">
        <v>44</v>
      </c>
      <c r="D201" s="260">
        <f>'Sugar Content'!D53</f>
        <v>12466331.994699029</v>
      </c>
      <c r="E201" s="261">
        <f>'Sugar Content'!E53</f>
        <v>-1086050.8729643226</v>
      </c>
      <c r="F201" s="272">
        <f>'Sugar Content'!F53</f>
        <v>-8.0137263208206216E-2</v>
      </c>
      <c r="G201" s="336">
        <f>'Sugar Content'!G53</f>
        <v>100.00000000000007</v>
      </c>
      <c r="H201" s="371">
        <f>'Sugar Content'!H53</f>
        <v>9.9475983006414026E-14</v>
      </c>
      <c r="I201" s="327">
        <f>'Sugar Content'!I53</f>
        <v>2.9387871864585109</v>
      </c>
      <c r="J201" s="336">
        <f>'Sugar Content'!J53</f>
        <v>4.0518295657112624E-2</v>
      </c>
      <c r="K201" s="315">
        <f>'Sugar Content'!K53</f>
        <v>1.3980171331138616E-2</v>
      </c>
      <c r="L201" s="316">
        <f>'Sugar Content'!L53</f>
        <v>36635896.728159279</v>
      </c>
      <c r="M201" s="273">
        <f>'Sugar Content'!M53</f>
        <v>-2642552.9334192574</v>
      </c>
      <c r="N201" s="275">
        <f>'Sugar Content'!N53</f>
        <v>-6.7277424546726819E-2</v>
      </c>
      <c r="O201" s="303">
        <f>'Sugar Content'!O53</f>
        <v>7317121.536379382</v>
      </c>
      <c r="P201" s="261">
        <f>'Sugar Content'!P53</f>
        <v>-724043.31500413828</v>
      </c>
      <c r="Q201" s="317">
        <f>'Sugar Content'!Q53</f>
        <v>-9.0042093202400045E-2</v>
      </c>
    </row>
    <row r="202" spans="1:20" ht="15.5" customHeight="1" x14ac:dyDescent="0.25">
      <c r="B202" s="491"/>
      <c r="C202" s="44" t="s">
        <v>33</v>
      </c>
      <c r="D202" s="259">
        <f>'Sugar Content'!D54</f>
        <v>12320277.374467172</v>
      </c>
      <c r="E202" s="63">
        <f>'Sugar Content'!E54</f>
        <v>-912779.25916465931</v>
      </c>
      <c r="F202" s="309">
        <f>'Sugar Content'!F54</f>
        <v>-6.8977204922166635E-2</v>
      </c>
      <c r="G202" s="342">
        <f>'Sugar Content'!G54</f>
        <v>98.828407423338675</v>
      </c>
      <c r="H202" s="377">
        <f>'Sugar Content'!H54</f>
        <v>1.1846442353420628</v>
      </c>
      <c r="I202" s="333">
        <f>'Sugar Content'!I54</f>
        <v>2.939880434681208</v>
      </c>
      <c r="J202" s="342">
        <f>'Sugar Content'!J54</f>
        <v>3.9467072631380606E-2</v>
      </c>
      <c r="K202" s="310">
        <f>'Sugar Content'!K54</f>
        <v>1.3607395810467441E-2</v>
      </c>
      <c r="L202" s="311">
        <f>'Sugar Content'!L54</f>
        <v>36220142.403041601</v>
      </c>
      <c r="M202" s="312">
        <f>'Sugar Content'!M54</f>
        <v>-2161191.8779062703</v>
      </c>
      <c r="N202" s="313">
        <f>'Sugar Content'!N54</f>
        <v>-5.6308409240974862E-2</v>
      </c>
      <c r="O202" s="62">
        <f>'Sugar Content'!O54</f>
        <v>7244076.0971437301</v>
      </c>
      <c r="P202" s="63">
        <f>'Sugar Content'!P54</f>
        <v>-637209.28945245873</v>
      </c>
      <c r="Q202" s="314">
        <f>'Sugar Content'!Q54</f>
        <v>-8.0850934612286637E-2</v>
      </c>
    </row>
    <row r="203" spans="1:20" ht="15.5" customHeight="1" x14ac:dyDescent="0.25">
      <c r="B203" s="491"/>
      <c r="C203" s="49" t="s">
        <v>455</v>
      </c>
      <c r="D203" s="58">
        <f>'Sugar Content'!D55</f>
        <v>146054.62023185479</v>
      </c>
      <c r="E203" s="278">
        <f>'Sugar Content'!E55</f>
        <v>-173126.59268635744</v>
      </c>
      <c r="F203" s="279">
        <f>'Sugar Content'!F55</f>
        <v>-0.54240846791543407</v>
      </c>
      <c r="G203" s="334">
        <f>'Sugar Content'!G55</f>
        <v>1.171592576661368</v>
      </c>
      <c r="H203" s="369">
        <f>'Sugar Content'!H55</f>
        <v>-1.1835741570042968</v>
      </c>
      <c r="I203" s="325">
        <f>'Sugar Content'!I55</f>
        <v>2.8465674311273719</v>
      </c>
      <c r="J203" s="334">
        <f>'Sugar Content'!J55</f>
        <v>3.8053842826092144E-2</v>
      </c>
      <c r="K203" s="291">
        <f>'Sugar Content'!K55</f>
        <v>1.3549460107511492E-2</v>
      </c>
      <c r="L203" s="295">
        <f>'Sugar Content'!L55</f>
        <v>415754.32511767477</v>
      </c>
      <c r="M203" s="281">
        <f>'Sugar Content'!M55</f>
        <v>-480670.44849360827</v>
      </c>
      <c r="N203" s="270">
        <f>'Sugar Content'!N55</f>
        <v>-0.53620834970591913</v>
      </c>
      <c r="O203" s="285">
        <f>'Sugar Content'!O55</f>
        <v>73045.439235651429</v>
      </c>
      <c r="P203" s="278">
        <f>'Sugar Content'!P55</f>
        <v>-86696.733955257863</v>
      </c>
      <c r="Q203" s="262">
        <f>'Sugar Content'!Q55</f>
        <v>-0.54272915050207704</v>
      </c>
    </row>
    <row r="204" spans="1:20" ht="15.5" customHeight="1" thickBot="1" x14ac:dyDescent="0.3">
      <c r="B204" s="492"/>
      <c r="C204" s="52" t="s">
        <v>456</v>
      </c>
      <c r="D204" s="61">
        <f>'Sugar Content'!D56</f>
        <v>0</v>
      </c>
      <c r="E204" s="51">
        <f>'Sugar Content'!E56</f>
        <v>-145.02111330052878</v>
      </c>
      <c r="F204" s="263">
        <f>'Sugar Content'!F56</f>
        <v>-1</v>
      </c>
      <c r="G204" s="368">
        <f>'Sugar Content'!G56</f>
        <v>0</v>
      </c>
      <c r="H204" s="378">
        <f>'Sugar Content'!H56</f>
        <v>-1.0700783376372594E-3</v>
      </c>
      <c r="I204" s="367">
        <f>'Sugar Content'!I56</f>
        <v>0</v>
      </c>
      <c r="J204" s="368">
        <f>'Sugar Content'!J56</f>
        <v>-4.7621136237616035</v>
      </c>
      <c r="K204" s="292">
        <f>'Sugar Content'!K56</f>
        <v>-1</v>
      </c>
      <c r="L204" s="296">
        <f>'Sugar Content'!L56</f>
        <v>0</v>
      </c>
      <c r="M204" s="265">
        <f>'Sugar Content'!M56</f>
        <v>-690.60701938152317</v>
      </c>
      <c r="N204" s="271">
        <f>'Sugar Content'!N56</f>
        <v>-1</v>
      </c>
      <c r="O204" s="50">
        <f>'Sugar Content'!O56</f>
        <v>0</v>
      </c>
      <c r="P204" s="51">
        <f>'Sugar Content'!P56</f>
        <v>-137.29159642197192</v>
      </c>
      <c r="Q204" s="266">
        <f>'Sugar Content'!Q56</f>
        <v>-1</v>
      </c>
    </row>
    <row r="205" spans="1:20" x14ac:dyDescent="0.25">
      <c r="A205" s="71"/>
      <c r="B205" s="72"/>
      <c r="C205" s="77"/>
      <c r="D205" s="73"/>
      <c r="E205" s="73"/>
      <c r="F205" s="74"/>
      <c r="G205" s="75"/>
      <c r="H205" s="75"/>
      <c r="I205" s="76"/>
      <c r="J205" s="76"/>
      <c r="K205" s="74"/>
      <c r="L205" s="73"/>
      <c r="M205" s="73"/>
      <c r="N205" s="74"/>
      <c r="O205" s="73"/>
      <c r="P205" s="73"/>
      <c r="Q205" s="74"/>
    </row>
    <row r="206" spans="1:20" x14ac:dyDescent="0.25">
      <c r="A206" s="71"/>
      <c r="B206" s="72"/>
      <c r="C206" s="77"/>
      <c r="D206" s="73"/>
      <c r="E206" s="73"/>
      <c r="F206" s="74"/>
      <c r="G206" s="75"/>
      <c r="H206" s="75"/>
      <c r="I206" s="76"/>
      <c r="J206" s="76"/>
      <c r="K206" s="74"/>
      <c r="L206" s="73"/>
      <c r="M206" s="73"/>
      <c r="N206" s="74"/>
      <c r="O206" s="73"/>
      <c r="P206" s="73"/>
      <c r="Q206" s="74"/>
    </row>
    <row r="207" spans="1:20" x14ac:dyDescent="0.25">
      <c r="A207" s="71"/>
      <c r="B207" s="72"/>
      <c r="C207" s="77"/>
      <c r="D207" s="73"/>
      <c r="E207" s="73"/>
      <c r="F207" s="74"/>
      <c r="G207" s="75"/>
      <c r="H207" s="75"/>
      <c r="I207" s="76"/>
      <c r="J207" s="76"/>
      <c r="K207" s="74"/>
      <c r="L207" s="73"/>
      <c r="M207" s="73"/>
      <c r="N207" s="74"/>
      <c r="O207" s="73"/>
      <c r="P207" s="73"/>
      <c r="Q207" s="74"/>
    </row>
    <row r="208" spans="1:20" x14ac:dyDescent="0.25">
      <c r="A208" s="71"/>
      <c r="B208" s="72"/>
      <c r="C208" s="77"/>
      <c r="D208" s="73"/>
      <c r="E208" s="73"/>
      <c r="F208" s="74"/>
      <c r="G208" s="75"/>
      <c r="H208" s="75"/>
      <c r="I208" s="76"/>
      <c r="J208" s="76"/>
      <c r="K208" s="74"/>
      <c r="L208" s="73"/>
      <c r="M208" s="73"/>
      <c r="N208" s="74"/>
      <c r="O208" s="73"/>
      <c r="P208" s="73"/>
      <c r="Q208" s="74"/>
    </row>
    <row r="209" spans="1:17" x14ac:dyDescent="0.25">
      <c r="A209" s="71"/>
      <c r="B209" s="72"/>
      <c r="C209" s="77"/>
      <c r="D209" s="73"/>
      <c r="E209" s="73"/>
      <c r="F209" s="74"/>
      <c r="G209" s="75"/>
      <c r="H209" s="75"/>
      <c r="I209" s="76"/>
      <c r="J209" s="76"/>
      <c r="K209" s="74"/>
      <c r="L209" s="73"/>
      <c r="M209" s="73"/>
      <c r="N209" s="74"/>
      <c r="O209" s="73"/>
      <c r="P209" s="73"/>
      <c r="Q209" s="74"/>
    </row>
    <row r="210" spans="1:17" x14ac:dyDescent="0.25">
      <c r="A210" s="71"/>
      <c r="B210" s="72"/>
      <c r="C210" s="77"/>
      <c r="D210" s="73"/>
      <c r="E210" s="73"/>
      <c r="F210" s="74"/>
      <c r="G210" s="75"/>
      <c r="H210" s="75"/>
      <c r="I210" s="76"/>
      <c r="J210" s="76"/>
      <c r="K210" s="74"/>
      <c r="L210" s="73"/>
      <c r="M210" s="73"/>
      <c r="N210" s="74"/>
      <c r="O210" s="73"/>
      <c r="P210" s="73"/>
      <c r="Q210" s="74"/>
    </row>
    <row r="211" spans="1:17" x14ac:dyDescent="0.25">
      <c r="A211" s="71"/>
      <c r="B211" s="72"/>
      <c r="C211" s="77"/>
      <c r="D211" s="73"/>
      <c r="E211" s="73"/>
      <c r="F211" s="74"/>
      <c r="G211" s="75"/>
      <c r="H211" s="75"/>
      <c r="I211" s="76"/>
      <c r="J211" s="76"/>
      <c r="K211" s="74"/>
      <c r="L211" s="73"/>
      <c r="M211" s="73"/>
      <c r="N211" s="74"/>
      <c r="O211" s="73"/>
      <c r="P211" s="73"/>
      <c r="Q211" s="74"/>
    </row>
    <row r="212" spans="1:17" x14ac:dyDescent="0.25">
      <c r="A212" s="71"/>
      <c r="B212" s="72"/>
      <c r="C212" s="77"/>
      <c r="D212" s="73"/>
      <c r="E212" s="73"/>
      <c r="F212" s="74"/>
      <c r="G212" s="75"/>
      <c r="H212" s="75"/>
      <c r="I212" s="76"/>
      <c r="J212" s="76"/>
      <c r="K212" s="74"/>
      <c r="L212" s="73"/>
      <c r="M212" s="73"/>
      <c r="N212" s="74"/>
      <c r="O212" s="73"/>
      <c r="P212" s="73"/>
      <c r="Q212" s="74"/>
    </row>
    <row r="213" spans="1:17" x14ac:dyDescent="0.25">
      <c r="A213" s="71"/>
      <c r="B213" s="72"/>
      <c r="C213" s="77"/>
      <c r="D213" s="73"/>
      <c r="E213" s="73"/>
      <c r="F213" s="74"/>
      <c r="G213" s="75"/>
      <c r="H213" s="75"/>
      <c r="I213" s="76"/>
      <c r="J213" s="76"/>
      <c r="K213" s="74"/>
      <c r="L213" s="73"/>
      <c r="M213" s="73"/>
      <c r="N213" s="74"/>
      <c r="O213" s="73"/>
      <c r="P213" s="73"/>
      <c r="Q213" s="74"/>
    </row>
    <row r="214" spans="1:17" x14ac:dyDescent="0.25">
      <c r="A214" s="71"/>
      <c r="B214" s="72"/>
      <c r="C214" s="77"/>
      <c r="D214" s="73"/>
      <c r="E214" s="73"/>
      <c r="F214" s="74"/>
      <c r="G214" s="75"/>
      <c r="H214" s="75"/>
      <c r="I214" s="76"/>
      <c r="J214" s="76"/>
      <c r="K214" s="74"/>
      <c r="L214" s="73"/>
      <c r="M214" s="73"/>
      <c r="N214" s="74"/>
      <c r="O214" s="73"/>
      <c r="P214" s="73"/>
      <c r="Q214" s="74"/>
    </row>
    <row r="215" spans="1:17" x14ac:dyDescent="0.25">
      <c r="A215" s="71"/>
      <c r="B215" s="72"/>
      <c r="C215" s="77"/>
      <c r="D215" s="73"/>
      <c r="E215" s="73"/>
      <c r="F215" s="74"/>
      <c r="G215" s="75"/>
      <c r="H215" s="75"/>
      <c r="I215" s="76"/>
      <c r="J215" s="76"/>
      <c r="K215" s="74"/>
      <c r="L215" s="73"/>
      <c r="M215" s="73"/>
      <c r="N215" s="74"/>
      <c r="O215" s="73"/>
      <c r="P215" s="73"/>
      <c r="Q215" s="74"/>
    </row>
    <row r="216" spans="1:17" x14ac:dyDescent="0.25">
      <c r="A216" s="71"/>
      <c r="B216" s="72"/>
      <c r="C216" s="77"/>
      <c r="D216" s="73"/>
      <c r="E216" s="73"/>
      <c r="F216" s="74"/>
      <c r="G216" s="75"/>
      <c r="H216" s="75"/>
      <c r="I216" s="76"/>
      <c r="J216" s="76"/>
      <c r="K216" s="74"/>
      <c r="L216" s="73"/>
      <c r="M216" s="73"/>
      <c r="N216" s="74"/>
      <c r="O216" s="73"/>
      <c r="P216" s="73"/>
      <c r="Q216" s="74"/>
    </row>
    <row r="217" spans="1:17" x14ac:dyDescent="0.25">
      <c r="A217" s="71"/>
      <c r="B217" s="72"/>
      <c r="C217" s="77"/>
      <c r="D217" s="73"/>
      <c r="E217" s="73"/>
      <c r="F217" s="74"/>
      <c r="G217" s="75"/>
      <c r="H217" s="75"/>
      <c r="I217" s="76"/>
      <c r="J217" s="76"/>
      <c r="K217" s="74"/>
      <c r="L217" s="73"/>
      <c r="M217" s="73"/>
      <c r="N217" s="74"/>
      <c r="O217" s="73"/>
      <c r="P217" s="73"/>
      <c r="Q217" s="74"/>
    </row>
    <row r="218" spans="1:17" x14ac:dyDescent="0.25">
      <c r="A218" s="71"/>
      <c r="B218" s="488"/>
      <c r="C218" s="77"/>
      <c r="D218" s="73"/>
      <c r="E218" s="73"/>
      <c r="F218" s="74"/>
      <c r="G218" s="75"/>
      <c r="H218" s="75"/>
      <c r="I218" s="76"/>
      <c r="J218" s="76"/>
      <c r="K218" s="74"/>
      <c r="L218" s="73"/>
      <c r="M218" s="73"/>
      <c r="N218" s="74"/>
      <c r="O218" s="73"/>
      <c r="P218" s="73"/>
      <c r="Q218" s="74"/>
    </row>
    <row r="219" spans="1:17" x14ac:dyDescent="0.25">
      <c r="A219" s="71"/>
      <c r="B219" s="488"/>
      <c r="C219" s="77"/>
      <c r="D219" s="73"/>
      <c r="E219" s="73"/>
      <c r="F219" s="74"/>
      <c r="G219" s="75"/>
      <c r="H219" s="75"/>
      <c r="I219" s="76"/>
      <c r="J219" s="76"/>
      <c r="K219" s="74"/>
      <c r="L219" s="73"/>
      <c r="M219" s="73"/>
      <c r="N219" s="74"/>
      <c r="O219" s="73"/>
      <c r="P219" s="73"/>
      <c r="Q219" s="74"/>
    </row>
    <row r="220" spans="1:17" x14ac:dyDescent="0.25">
      <c r="A220" s="71"/>
      <c r="B220" s="488"/>
      <c r="C220" s="77"/>
      <c r="D220" s="73"/>
      <c r="E220" s="73"/>
      <c r="F220" s="74"/>
      <c r="G220" s="75"/>
      <c r="H220" s="75"/>
      <c r="I220" s="76"/>
      <c r="J220" s="76"/>
      <c r="K220" s="74"/>
      <c r="L220" s="73"/>
      <c r="M220" s="73"/>
      <c r="N220" s="74"/>
      <c r="O220" s="73"/>
      <c r="P220" s="73"/>
      <c r="Q220" s="74"/>
    </row>
    <row r="221" spans="1:17" x14ac:dyDescent="0.25">
      <c r="A221" s="71"/>
      <c r="B221" s="488"/>
      <c r="C221" s="77"/>
      <c r="D221" s="73"/>
      <c r="E221" s="73"/>
      <c r="F221" s="74"/>
      <c r="G221" s="75"/>
      <c r="H221" s="75"/>
      <c r="I221" s="76"/>
      <c r="J221" s="76"/>
      <c r="K221" s="74"/>
      <c r="L221" s="73"/>
      <c r="M221" s="73"/>
      <c r="N221" s="74"/>
      <c r="O221" s="73"/>
      <c r="P221" s="73"/>
      <c r="Q221" s="74"/>
    </row>
    <row r="222" spans="1:17" x14ac:dyDescent="0.25">
      <c r="A222" s="71"/>
      <c r="B222" s="488"/>
      <c r="C222" s="77"/>
      <c r="D222" s="73"/>
      <c r="E222" s="73"/>
      <c r="F222" s="74"/>
      <c r="G222" s="75"/>
      <c r="H222" s="75"/>
      <c r="I222" s="76"/>
      <c r="J222" s="76"/>
      <c r="K222" s="74"/>
      <c r="L222" s="73"/>
      <c r="M222" s="73"/>
      <c r="N222" s="74"/>
      <c r="O222" s="73"/>
      <c r="P222" s="73"/>
      <c r="Q222" s="74"/>
    </row>
    <row r="223" spans="1:17" x14ac:dyDescent="0.25">
      <c r="A223" s="71"/>
      <c r="B223" s="488"/>
      <c r="C223" s="77"/>
      <c r="D223" s="73"/>
      <c r="E223" s="73"/>
      <c r="F223" s="74"/>
      <c r="G223" s="75"/>
      <c r="H223" s="75"/>
      <c r="I223" s="76"/>
      <c r="J223" s="76"/>
      <c r="K223" s="74"/>
      <c r="L223" s="73"/>
      <c r="M223" s="73"/>
      <c r="N223" s="74"/>
      <c r="O223" s="73"/>
      <c r="P223" s="73"/>
      <c r="Q223" s="74"/>
    </row>
    <row r="224" spans="1:17" x14ac:dyDescent="0.25">
      <c r="A224" s="71"/>
      <c r="B224" s="488"/>
      <c r="C224" s="77"/>
      <c r="D224" s="73"/>
      <c r="E224" s="73"/>
      <c r="F224" s="74"/>
      <c r="G224" s="75"/>
      <c r="H224" s="75"/>
      <c r="I224" s="76"/>
      <c r="J224" s="76"/>
      <c r="K224" s="74"/>
      <c r="L224" s="73"/>
      <c r="M224" s="73"/>
      <c r="N224" s="74"/>
      <c r="O224" s="73"/>
      <c r="P224" s="73"/>
      <c r="Q224" s="74"/>
    </row>
    <row r="225" spans="1:17" x14ac:dyDescent="0.25">
      <c r="A225" s="71"/>
      <c r="B225" s="488"/>
      <c r="C225" s="77"/>
      <c r="D225" s="73"/>
      <c r="E225" s="73"/>
      <c r="F225" s="74"/>
      <c r="G225" s="75"/>
      <c r="H225" s="75"/>
      <c r="I225" s="76"/>
      <c r="J225" s="76"/>
      <c r="K225" s="74"/>
      <c r="L225" s="73"/>
      <c r="M225" s="73"/>
      <c r="N225" s="74"/>
      <c r="O225" s="73"/>
      <c r="P225" s="73"/>
      <c r="Q225" s="74"/>
    </row>
    <row r="226" spans="1:17" x14ac:dyDescent="0.25">
      <c r="A226" s="71"/>
      <c r="B226" s="488"/>
      <c r="C226" s="77"/>
      <c r="D226" s="73"/>
      <c r="E226" s="73"/>
      <c r="F226" s="74"/>
      <c r="G226" s="75"/>
      <c r="H226" s="75"/>
      <c r="I226" s="76"/>
      <c r="J226" s="76"/>
      <c r="K226" s="74"/>
      <c r="L226" s="73"/>
      <c r="M226" s="73"/>
      <c r="N226" s="74"/>
      <c r="O226" s="73"/>
      <c r="P226" s="73"/>
      <c r="Q226" s="74"/>
    </row>
    <row r="227" spans="1:17" x14ac:dyDescent="0.25">
      <c r="A227" s="71"/>
      <c r="B227" s="488"/>
      <c r="C227" s="77"/>
      <c r="D227" s="73"/>
      <c r="E227" s="73"/>
      <c r="F227" s="74"/>
      <c r="G227" s="75"/>
      <c r="H227" s="75"/>
      <c r="I227" s="76"/>
      <c r="J227" s="76"/>
      <c r="K227" s="74"/>
      <c r="L227" s="73"/>
      <c r="M227" s="73"/>
      <c r="N227" s="74"/>
      <c r="O227" s="73"/>
      <c r="P227" s="73"/>
      <c r="Q227" s="74"/>
    </row>
    <row r="228" spans="1:17" x14ac:dyDescent="0.25">
      <c r="A228" s="71"/>
      <c r="B228" s="488"/>
      <c r="C228" s="77"/>
      <c r="D228" s="73"/>
      <c r="E228" s="73"/>
      <c r="F228" s="74"/>
      <c r="G228" s="75"/>
      <c r="H228" s="75"/>
      <c r="I228" s="76"/>
      <c r="J228" s="76"/>
      <c r="K228" s="74"/>
      <c r="L228" s="73"/>
      <c r="M228" s="73"/>
      <c r="N228" s="74"/>
      <c r="O228" s="73"/>
      <c r="P228" s="73"/>
      <c r="Q228" s="74"/>
    </row>
    <row r="229" spans="1:17" x14ac:dyDescent="0.25">
      <c r="A229" s="71"/>
      <c r="B229" s="488"/>
      <c r="C229" s="77"/>
      <c r="D229" s="73"/>
      <c r="E229" s="73"/>
      <c r="F229" s="74"/>
      <c r="G229" s="75"/>
      <c r="H229" s="75"/>
      <c r="I229" s="76"/>
      <c r="J229" s="76"/>
      <c r="K229" s="74"/>
      <c r="L229" s="73"/>
      <c r="M229" s="73"/>
      <c r="N229" s="74"/>
      <c r="O229" s="73"/>
      <c r="P229" s="73"/>
      <c r="Q229" s="74"/>
    </row>
    <row r="230" spans="1:17" x14ac:dyDescent="0.25">
      <c r="A230" s="71"/>
      <c r="B230" s="488"/>
      <c r="C230" s="78"/>
      <c r="D230" s="73"/>
      <c r="E230" s="73"/>
      <c r="F230" s="74"/>
      <c r="G230" s="75"/>
      <c r="H230" s="75"/>
      <c r="I230" s="76"/>
      <c r="J230" s="76"/>
      <c r="K230" s="74"/>
      <c r="L230" s="73"/>
      <c r="M230" s="73"/>
      <c r="N230" s="74"/>
      <c r="O230" s="73"/>
      <c r="P230" s="73"/>
      <c r="Q230" s="74"/>
    </row>
    <row r="231" spans="1:17" x14ac:dyDescent="0.25">
      <c r="A231" s="71"/>
      <c r="B231" s="489"/>
      <c r="C231" s="77"/>
      <c r="D231" s="73"/>
      <c r="E231" s="73"/>
      <c r="F231" s="74"/>
      <c r="G231" s="75"/>
      <c r="H231" s="75"/>
      <c r="I231" s="76"/>
      <c r="J231" s="76"/>
      <c r="K231" s="74"/>
      <c r="L231" s="73"/>
      <c r="M231" s="73"/>
      <c r="N231" s="74"/>
      <c r="O231" s="73"/>
      <c r="P231" s="73"/>
      <c r="Q231" s="74"/>
    </row>
    <row r="232" spans="1:17" x14ac:dyDescent="0.25">
      <c r="A232" s="71"/>
      <c r="B232" s="489"/>
      <c r="C232" s="77"/>
      <c r="D232" s="73"/>
      <c r="E232" s="73"/>
      <c r="F232" s="74"/>
      <c r="G232" s="75"/>
      <c r="H232" s="75"/>
      <c r="I232" s="76"/>
      <c r="J232" s="76"/>
      <c r="K232" s="74"/>
      <c r="L232" s="73"/>
      <c r="M232" s="73"/>
      <c r="N232" s="74"/>
      <c r="O232" s="73"/>
      <c r="P232" s="73"/>
      <c r="Q232" s="74"/>
    </row>
    <row r="233" spans="1:17" x14ac:dyDescent="0.25">
      <c r="A233" s="71"/>
      <c r="B233" s="489"/>
      <c r="C233" s="77"/>
      <c r="D233" s="73"/>
      <c r="E233" s="73"/>
      <c r="F233" s="74"/>
      <c r="G233" s="75"/>
      <c r="H233" s="75"/>
      <c r="I233" s="76"/>
      <c r="J233" s="76"/>
      <c r="K233" s="74"/>
      <c r="L233" s="73"/>
      <c r="M233" s="73"/>
      <c r="N233" s="74"/>
      <c r="O233" s="73"/>
      <c r="P233" s="73"/>
      <c r="Q233" s="74"/>
    </row>
    <row r="234" spans="1:17" x14ac:dyDescent="0.25">
      <c r="A234" s="71"/>
      <c r="B234" s="489"/>
      <c r="C234" s="77"/>
      <c r="D234" s="73"/>
      <c r="E234" s="73"/>
      <c r="F234" s="74"/>
      <c r="G234" s="75"/>
      <c r="H234" s="75"/>
      <c r="I234" s="76"/>
      <c r="J234" s="76"/>
      <c r="K234" s="74"/>
      <c r="L234" s="73"/>
      <c r="M234" s="73"/>
      <c r="N234" s="74"/>
      <c r="O234" s="73"/>
      <c r="P234" s="73"/>
      <c r="Q234" s="74"/>
    </row>
    <row r="235" spans="1:17" x14ac:dyDescent="0.25">
      <c r="A235" s="71"/>
      <c r="B235" s="489"/>
      <c r="C235" s="77"/>
      <c r="D235" s="73"/>
      <c r="E235" s="73"/>
      <c r="F235" s="74"/>
      <c r="G235" s="75"/>
      <c r="H235" s="75"/>
      <c r="I235" s="76"/>
      <c r="J235" s="76"/>
      <c r="K235" s="74"/>
      <c r="L235" s="73"/>
      <c r="M235" s="73"/>
      <c r="N235" s="74"/>
      <c r="O235" s="73"/>
      <c r="P235" s="73"/>
      <c r="Q235" s="74"/>
    </row>
    <row r="236" spans="1:17" x14ac:dyDescent="0.25">
      <c r="A236" s="71"/>
      <c r="B236" s="489"/>
      <c r="C236" s="77"/>
      <c r="D236" s="73"/>
      <c r="E236" s="73"/>
      <c r="F236" s="74"/>
      <c r="G236" s="75"/>
      <c r="H236" s="75"/>
      <c r="I236" s="76"/>
      <c r="J236" s="76"/>
      <c r="K236" s="74"/>
      <c r="L236" s="73"/>
      <c r="M236" s="73"/>
      <c r="N236" s="74"/>
      <c r="O236" s="73"/>
      <c r="P236" s="73"/>
      <c r="Q236" s="74"/>
    </row>
    <row r="237" spans="1:17" x14ac:dyDescent="0.25">
      <c r="A237" s="71"/>
      <c r="B237" s="489"/>
      <c r="C237" s="77"/>
      <c r="D237" s="73"/>
      <c r="E237" s="73"/>
      <c r="F237" s="74"/>
      <c r="G237" s="75"/>
      <c r="H237" s="75"/>
      <c r="I237" s="76"/>
      <c r="J237" s="76"/>
      <c r="K237" s="74"/>
      <c r="L237" s="73"/>
      <c r="M237" s="73"/>
      <c r="N237" s="74"/>
      <c r="O237" s="73"/>
      <c r="P237" s="73"/>
      <c r="Q237" s="74"/>
    </row>
    <row r="238" spans="1:17" x14ac:dyDescent="0.25">
      <c r="A238" s="71"/>
      <c r="B238" s="489"/>
      <c r="C238" s="77"/>
      <c r="D238" s="73"/>
      <c r="E238" s="73"/>
      <c r="F238" s="74"/>
      <c r="G238" s="75"/>
      <c r="H238" s="75"/>
      <c r="I238" s="76"/>
      <c r="J238" s="76"/>
      <c r="K238" s="74"/>
      <c r="L238" s="73"/>
      <c r="M238" s="73"/>
      <c r="N238" s="74"/>
      <c r="O238" s="73"/>
      <c r="P238" s="73"/>
      <c r="Q238" s="74"/>
    </row>
    <row r="239" spans="1:17" x14ac:dyDescent="0.25">
      <c r="A239" s="71"/>
      <c r="B239" s="489"/>
      <c r="C239" s="77"/>
      <c r="D239" s="73"/>
      <c r="E239" s="73"/>
      <c r="F239" s="74"/>
      <c r="G239" s="75"/>
      <c r="H239" s="75"/>
      <c r="I239" s="76"/>
      <c r="J239" s="76"/>
      <c r="K239" s="74"/>
      <c r="L239" s="73"/>
      <c r="M239" s="73"/>
      <c r="N239" s="74"/>
      <c r="O239" s="73"/>
      <c r="P239" s="73"/>
      <c r="Q239" s="74"/>
    </row>
    <row r="240" spans="1:17" x14ac:dyDescent="0.25">
      <c r="A240" s="71"/>
      <c r="B240" s="489"/>
      <c r="C240" s="77"/>
      <c r="D240" s="73"/>
      <c r="E240" s="73"/>
      <c r="F240" s="74"/>
      <c r="G240" s="75"/>
      <c r="H240" s="75"/>
      <c r="I240" s="76"/>
      <c r="J240" s="76"/>
      <c r="K240" s="74"/>
      <c r="L240" s="73"/>
      <c r="M240" s="73"/>
      <c r="N240" s="74"/>
      <c r="O240" s="73"/>
      <c r="P240" s="73"/>
      <c r="Q240" s="74"/>
    </row>
    <row r="241" spans="1:17" x14ac:dyDescent="0.25">
      <c r="A241" s="71"/>
      <c r="B241" s="489"/>
      <c r="C241" s="77"/>
      <c r="D241" s="73"/>
      <c r="E241" s="73"/>
      <c r="F241" s="74"/>
      <c r="G241" s="75"/>
      <c r="H241" s="75"/>
      <c r="I241" s="76"/>
      <c r="J241" s="76"/>
      <c r="K241" s="74"/>
      <c r="L241" s="73"/>
      <c r="M241" s="73"/>
      <c r="N241" s="74"/>
      <c r="O241" s="73"/>
      <c r="P241" s="73"/>
      <c r="Q241" s="74"/>
    </row>
    <row r="242" spans="1:17" x14ac:dyDescent="0.25">
      <c r="A242" s="71"/>
      <c r="B242" s="489"/>
      <c r="C242" s="77"/>
      <c r="D242" s="73"/>
      <c r="E242" s="73"/>
      <c r="F242" s="74"/>
      <c r="G242" s="75"/>
      <c r="H242" s="75"/>
      <c r="I242" s="76"/>
      <c r="J242" s="76"/>
      <c r="K242" s="74"/>
      <c r="L242" s="73"/>
      <c r="M242" s="73"/>
      <c r="N242" s="74"/>
      <c r="O242" s="73"/>
      <c r="P242" s="73"/>
      <c r="Q242" s="74"/>
    </row>
    <row r="243" spans="1:17" x14ac:dyDescent="0.25">
      <c r="A243" s="71"/>
      <c r="B243" s="489"/>
      <c r="C243" s="77"/>
      <c r="D243" s="73"/>
      <c r="E243" s="73"/>
      <c r="F243" s="74"/>
      <c r="G243" s="75"/>
      <c r="H243" s="75"/>
      <c r="I243" s="76"/>
      <c r="J243" s="76"/>
      <c r="K243" s="74"/>
      <c r="L243" s="73"/>
      <c r="M243" s="73"/>
      <c r="N243" s="74"/>
      <c r="O243" s="73"/>
      <c r="P243" s="73"/>
      <c r="Q243" s="74"/>
    </row>
    <row r="244" spans="1:17" x14ac:dyDescent="0.25">
      <c r="A244" s="71"/>
      <c r="B244" s="489"/>
      <c r="C244" s="77"/>
      <c r="D244" s="73"/>
      <c r="E244" s="73"/>
      <c r="F244" s="74"/>
      <c r="G244" s="75"/>
      <c r="H244" s="75"/>
      <c r="I244" s="76"/>
      <c r="J244" s="76"/>
      <c r="K244" s="74"/>
      <c r="L244" s="73"/>
      <c r="M244" s="73"/>
      <c r="N244" s="74"/>
      <c r="O244" s="73"/>
      <c r="P244" s="73"/>
      <c r="Q244" s="74"/>
    </row>
    <row r="245" spans="1:17" x14ac:dyDescent="0.25">
      <c r="A245" s="71"/>
      <c r="B245" s="489"/>
      <c r="C245" s="79"/>
      <c r="D245" s="73"/>
      <c r="E245" s="73"/>
      <c r="F245" s="74"/>
      <c r="G245" s="75"/>
      <c r="H245" s="75"/>
      <c r="I245" s="76"/>
      <c r="J245" s="76"/>
      <c r="K245" s="74"/>
      <c r="L245" s="73"/>
      <c r="M245" s="73"/>
      <c r="N245" s="74"/>
      <c r="O245" s="73"/>
      <c r="P245" s="73"/>
      <c r="Q245" s="74"/>
    </row>
    <row r="246" spans="1:17" x14ac:dyDescent="0.25">
      <c r="A246" s="71"/>
      <c r="B246" s="489"/>
      <c r="C246" s="79"/>
      <c r="D246" s="73"/>
      <c r="E246" s="73"/>
      <c r="F246" s="74"/>
      <c r="G246" s="75"/>
      <c r="H246" s="75"/>
      <c r="I246" s="76"/>
      <c r="J246" s="76"/>
      <c r="K246" s="74"/>
      <c r="L246" s="73"/>
      <c r="M246" s="73"/>
      <c r="N246" s="74"/>
      <c r="O246" s="73"/>
      <c r="P246" s="73"/>
      <c r="Q246" s="74"/>
    </row>
    <row r="247" spans="1:17" x14ac:dyDescent="0.25">
      <c r="A247" s="71"/>
      <c r="B247" s="489"/>
      <c r="C247" s="79"/>
      <c r="D247" s="73"/>
      <c r="E247" s="73"/>
      <c r="F247" s="74"/>
      <c r="G247" s="75"/>
      <c r="H247" s="75"/>
      <c r="I247" s="76"/>
      <c r="J247" s="76"/>
      <c r="K247" s="74"/>
      <c r="L247" s="73"/>
      <c r="M247" s="73"/>
      <c r="N247" s="74"/>
      <c r="O247" s="73"/>
      <c r="P247" s="73"/>
      <c r="Q247" s="74"/>
    </row>
    <row r="248" spans="1:17" x14ac:dyDescent="0.25">
      <c r="A248" s="71"/>
      <c r="B248" s="489"/>
      <c r="C248" s="79"/>
      <c r="D248" s="73"/>
      <c r="E248" s="73"/>
      <c r="F248" s="74"/>
      <c r="G248" s="75"/>
      <c r="H248" s="75"/>
      <c r="I248" s="76"/>
      <c r="J248" s="76"/>
      <c r="K248" s="74"/>
      <c r="L248" s="73"/>
      <c r="M248" s="73"/>
      <c r="N248" s="74"/>
      <c r="O248" s="73"/>
      <c r="P248" s="73"/>
      <c r="Q248" s="74"/>
    </row>
    <row r="249" spans="1:17" x14ac:dyDescent="0.25">
      <c r="A249" s="71"/>
      <c r="B249" s="488"/>
      <c r="C249" s="77"/>
      <c r="D249" s="73"/>
      <c r="E249" s="73"/>
      <c r="F249" s="74"/>
      <c r="G249" s="75"/>
      <c r="H249" s="75"/>
      <c r="I249" s="76"/>
      <c r="J249" s="76"/>
      <c r="K249" s="74"/>
      <c r="L249" s="73"/>
      <c r="M249" s="73"/>
      <c r="N249" s="74"/>
      <c r="O249" s="73"/>
      <c r="P249" s="73"/>
      <c r="Q249" s="74"/>
    </row>
    <row r="250" spans="1:17" x14ac:dyDescent="0.25">
      <c r="A250" s="71"/>
      <c r="B250" s="488"/>
      <c r="C250" s="77"/>
      <c r="D250" s="73"/>
      <c r="E250" s="73"/>
      <c r="F250" s="74"/>
      <c r="G250" s="75"/>
      <c r="H250" s="75"/>
      <c r="I250" s="76"/>
      <c r="J250" s="76"/>
      <c r="K250" s="74"/>
      <c r="L250" s="73"/>
      <c r="M250" s="73"/>
      <c r="N250" s="74"/>
      <c r="O250" s="73"/>
      <c r="P250" s="73"/>
      <c r="Q250" s="74"/>
    </row>
    <row r="251" spans="1:17" x14ac:dyDescent="0.25">
      <c r="A251" s="71"/>
      <c r="B251" s="488"/>
      <c r="C251" s="77"/>
      <c r="D251" s="73"/>
      <c r="E251" s="73"/>
      <c r="F251" s="74"/>
      <c r="G251" s="75"/>
      <c r="H251" s="75"/>
      <c r="I251" s="76"/>
      <c r="J251" s="76"/>
      <c r="K251" s="74"/>
      <c r="L251" s="73"/>
      <c r="M251" s="73"/>
      <c r="N251" s="74"/>
      <c r="O251" s="73"/>
      <c r="P251" s="73"/>
      <c r="Q251" s="74"/>
    </row>
    <row r="252" spans="1:17" x14ac:dyDescent="0.25">
      <c r="A252" s="71"/>
      <c r="B252" s="488"/>
      <c r="C252" s="77"/>
      <c r="D252" s="73"/>
      <c r="E252" s="73"/>
      <c r="F252" s="74"/>
      <c r="G252" s="75"/>
      <c r="H252" s="75"/>
      <c r="I252" s="76"/>
      <c r="J252" s="76"/>
      <c r="K252" s="74"/>
      <c r="L252" s="73"/>
      <c r="M252" s="73"/>
      <c r="N252" s="74"/>
      <c r="O252" s="73"/>
      <c r="P252" s="73"/>
      <c r="Q252" s="74"/>
    </row>
    <row r="253" spans="1:17" x14ac:dyDescent="0.25">
      <c r="A253" s="71"/>
      <c r="B253" s="488"/>
      <c r="C253" s="77"/>
      <c r="D253" s="73"/>
      <c r="E253" s="73"/>
      <c r="F253" s="74"/>
      <c r="G253" s="75"/>
      <c r="H253" s="75"/>
      <c r="I253" s="76"/>
      <c r="J253" s="76"/>
      <c r="K253" s="74"/>
      <c r="L253" s="73"/>
      <c r="M253" s="73"/>
      <c r="N253" s="74"/>
      <c r="O253" s="73"/>
      <c r="P253" s="73"/>
      <c r="Q253" s="74"/>
    </row>
    <row r="254" spans="1:17" x14ac:dyDescent="0.25">
      <c r="A254" s="71"/>
      <c r="B254" s="488"/>
      <c r="C254" s="78"/>
      <c r="D254" s="80"/>
      <c r="E254" s="80"/>
      <c r="F254" s="81"/>
      <c r="G254" s="82"/>
      <c r="H254" s="82"/>
      <c r="I254" s="83"/>
      <c r="J254" s="83"/>
      <c r="K254" s="81"/>
      <c r="L254" s="84"/>
      <c r="M254" s="84"/>
      <c r="N254" s="81"/>
      <c r="O254" s="80"/>
      <c r="P254" s="80"/>
      <c r="Q254" s="81"/>
    </row>
    <row r="255" spans="1:17" x14ac:dyDescent="0.25">
      <c r="A255" s="71"/>
      <c r="B255" s="488"/>
      <c r="C255" s="78"/>
      <c r="D255" s="80"/>
      <c r="E255" s="80"/>
      <c r="F255" s="81"/>
      <c r="G255" s="82"/>
      <c r="H255" s="82"/>
      <c r="I255" s="83"/>
      <c r="J255" s="83"/>
      <c r="K255" s="81"/>
      <c r="L255" s="84"/>
      <c r="M255" s="84"/>
      <c r="N255" s="81"/>
      <c r="O255" s="80"/>
      <c r="P255" s="80"/>
      <c r="Q255" s="81"/>
    </row>
    <row r="256" spans="1:17" x14ac:dyDescent="0.25">
      <c r="A256" s="71"/>
      <c r="B256" s="488"/>
      <c r="C256" s="78"/>
      <c r="D256" s="80"/>
      <c r="E256" s="80"/>
      <c r="F256" s="81"/>
      <c r="G256" s="82"/>
      <c r="H256" s="82"/>
      <c r="I256" s="83"/>
      <c r="J256" s="83"/>
      <c r="K256" s="81"/>
      <c r="L256" s="84"/>
      <c r="M256" s="84"/>
      <c r="N256" s="81"/>
      <c r="O256" s="80"/>
      <c r="P256" s="80"/>
      <c r="Q256" s="81"/>
    </row>
    <row r="257" spans="1:17" x14ac:dyDescent="0.25">
      <c r="A257" s="71"/>
      <c r="B257" s="488"/>
      <c r="C257" s="78"/>
      <c r="D257" s="80"/>
      <c r="E257" s="80"/>
      <c r="F257" s="81"/>
      <c r="G257" s="82"/>
      <c r="H257" s="82"/>
      <c r="I257" s="83"/>
      <c r="J257" s="83"/>
      <c r="K257" s="81"/>
      <c r="L257" s="84"/>
      <c r="M257" s="84"/>
      <c r="N257" s="81"/>
      <c r="O257" s="80"/>
      <c r="P257" s="80"/>
      <c r="Q257" s="81"/>
    </row>
    <row r="258" spans="1:17" x14ac:dyDescent="0.25">
      <c r="A258" s="71"/>
      <c r="B258" s="488"/>
      <c r="C258" s="78"/>
      <c r="D258" s="80"/>
      <c r="E258" s="80"/>
      <c r="F258" s="81"/>
      <c r="G258" s="82"/>
      <c r="H258" s="82"/>
      <c r="I258" s="83"/>
      <c r="J258" s="83"/>
      <c r="K258" s="81"/>
      <c r="L258" s="84"/>
      <c r="M258" s="84"/>
      <c r="N258" s="81"/>
      <c r="O258" s="80"/>
      <c r="P258" s="80"/>
      <c r="Q258" s="81"/>
    </row>
    <row r="259" spans="1:17" x14ac:dyDescent="0.25">
      <c r="A259" s="71"/>
      <c r="B259" s="488"/>
      <c r="C259" s="78"/>
      <c r="D259" s="80"/>
      <c r="E259" s="80"/>
      <c r="F259" s="81"/>
      <c r="G259" s="82"/>
      <c r="H259" s="82"/>
      <c r="I259" s="83"/>
      <c r="J259" s="83"/>
      <c r="K259" s="81"/>
      <c r="L259" s="84"/>
      <c r="M259" s="84"/>
      <c r="N259" s="81"/>
      <c r="O259" s="80"/>
      <c r="P259" s="80"/>
      <c r="Q259" s="81"/>
    </row>
    <row r="260" spans="1:17" x14ac:dyDescent="0.25">
      <c r="A260" s="71"/>
      <c r="B260" s="488"/>
      <c r="C260" s="78"/>
      <c r="D260" s="80"/>
      <c r="E260" s="80"/>
      <c r="F260" s="81"/>
      <c r="G260" s="82"/>
      <c r="H260" s="82"/>
      <c r="I260" s="83"/>
      <c r="J260" s="83"/>
      <c r="K260" s="81"/>
      <c r="L260" s="84"/>
      <c r="M260" s="84"/>
      <c r="N260" s="81"/>
      <c r="O260" s="80"/>
      <c r="P260" s="80"/>
      <c r="Q260" s="81"/>
    </row>
    <row r="261" spans="1:17" x14ac:dyDescent="0.25">
      <c r="A261" s="71"/>
      <c r="B261" s="488"/>
      <c r="C261" s="78"/>
      <c r="D261" s="80"/>
      <c r="E261" s="80"/>
      <c r="F261" s="81"/>
      <c r="G261" s="82"/>
      <c r="H261" s="82"/>
      <c r="I261" s="83"/>
      <c r="J261" s="83"/>
      <c r="K261" s="81"/>
      <c r="L261" s="84"/>
      <c r="M261" s="84"/>
      <c r="N261" s="81"/>
      <c r="O261" s="80"/>
      <c r="P261" s="80"/>
      <c r="Q261" s="81"/>
    </row>
    <row r="262" spans="1:17" x14ac:dyDescent="0.25">
      <c r="A262" s="71"/>
      <c r="B262" s="488"/>
      <c r="C262" s="78"/>
      <c r="D262" s="80"/>
      <c r="E262" s="80"/>
      <c r="F262" s="81"/>
      <c r="G262" s="82"/>
      <c r="H262" s="82"/>
      <c r="I262" s="83"/>
      <c r="J262" s="83"/>
      <c r="K262" s="81"/>
      <c r="L262" s="84"/>
      <c r="M262" s="84"/>
      <c r="N262" s="81"/>
      <c r="O262" s="80"/>
      <c r="P262" s="80"/>
      <c r="Q262" s="81"/>
    </row>
    <row r="263" spans="1:17" x14ac:dyDescent="0.25">
      <c r="A263" s="71"/>
      <c r="B263" s="488"/>
      <c r="C263" s="78"/>
      <c r="D263" s="80"/>
      <c r="E263" s="80"/>
      <c r="F263" s="81"/>
      <c r="G263" s="82"/>
      <c r="H263" s="82"/>
      <c r="I263" s="83"/>
      <c r="J263" s="83"/>
      <c r="K263" s="81"/>
      <c r="L263" s="84"/>
      <c r="M263" s="84"/>
      <c r="N263" s="81"/>
      <c r="O263" s="80"/>
      <c r="P263" s="80"/>
      <c r="Q263" s="81"/>
    </row>
    <row r="264" spans="1:17" x14ac:dyDescent="0.25">
      <c r="A264" s="71"/>
      <c r="B264" s="488"/>
      <c r="C264" s="78"/>
      <c r="D264" s="80"/>
      <c r="E264" s="80"/>
      <c r="F264" s="81"/>
      <c r="G264" s="82"/>
      <c r="H264" s="82"/>
      <c r="I264" s="83"/>
      <c r="J264" s="83"/>
      <c r="K264" s="81"/>
      <c r="L264" s="84"/>
      <c r="M264" s="84"/>
      <c r="N264" s="81"/>
      <c r="O264" s="80"/>
      <c r="P264" s="80"/>
      <c r="Q264" s="81"/>
    </row>
    <row r="265" spans="1:17" x14ac:dyDescent="0.25">
      <c r="A265" s="71"/>
      <c r="B265" s="488"/>
      <c r="C265" s="78"/>
      <c r="D265" s="80"/>
      <c r="E265" s="80"/>
      <c r="F265" s="81"/>
      <c r="G265" s="82"/>
      <c r="H265" s="82"/>
      <c r="I265" s="83"/>
      <c r="J265" s="83"/>
      <c r="K265" s="81"/>
      <c r="L265" s="84"/>
      <c r="M265" s="84"/>
      <c r="N265" s="81"/>
      <c r="O265" s="80"/>
      <c r="P265" s="80"/>
      <c r="Q265" s="81"/>
    </row>
    <row r="266" spans="1:17" x14ac:dyDescent="0.25">
      <c r="A266" s="71"/>
      <c r="B266" s="488"/>
      <c r="C266" s="78"/>
      <c r="D266" s="80"/>
      <c r="E266" s="80"/>
      <c r="F266" s="81"/>
      <c r="G266" s="82"/>
      <c r="H266" s="82"/>
      <c r="I266" s="83"/>
      <c r="J266" s="83"/>
      <c r="K266" s="81"/>
      <c r="L266" s="84"/>
      <c r="M266" s="84"/>
      <c r="N266" s="81"/>
      <c r="O266" s="80"/>
      <c r="P266" s="80"/>
      <c r="Q266" s="81"/>
    </row>
    <row r="267" spans="1:17" x14ac:dyDescent="0.25">
      <c r="A267" s="71"/>
      <c r="B267" s="488"/>
      <c r="C267" s="78"/>
      <c r="D267" s="80"/>
      <c r="E267" s="80"/>
      <c r="F267" s="81"/>
      <c r="G267" s="82"/>
      <c r="H267" s="82"/>
      <c r="I267" s="83"/>
      <c r="J267" s="83"/>
      <c r="K267" s="81"/>
      <c r="L267" s="84"/>
      <c r="M267" s="84"/>
      <c r="N267" s="81"/>
      <c r="O267" s="80"/>
      <c r="P267" s="80"/>
      <c r="Q267" s="81"/>
    </row>
    <row r="268" spans="1:17" x14ac:dyDescent="0.25">
      <c r="A268" s="71"/>
      <c r="B268" s="488"/>
      <c r="C268" s="78"/>
      <c r="D268" s="80"/>
      <c r="E268" s="80"/>
      <c r="F268" s="81"/>
      <c r="G268" s="82"/>
      <c r="H268" s="82"/>
      <c r="I268" s="83"/>
      <c r="J268" s="83"/>
      <c r="K268" s="81"/>
      <c r="L268" s="84"/>
      <c r="M268" s="84"/>
      <c r="N268" s="81"/>
      <c r="O268" s="80"/>
      <c r="P268" s="80"/>
      <c r="Q268" s="81"/>
    </row>
    <row r="269" spans="1:17" x14ac:dyDescent="0.25">
      <c r="A269" s="71"/>
      <c r="B269" s="488"/>
      <c r="C269" s="78"/>
      <c r="D269" s="80"/>
      <c r="E269" s="80"/>
      <c r="F269" s="81"/>
      <c r="G269" s="82"/>
      <c r="H269" s="82"/>
      <c r="I269" s="83"/>
      <c r="J269" s="83"/>
      <c r="K269" s="81"/>
      <c r="L269" s="84"/>
      <c r="M269" s="84"/>
      <c r="N269" s="81"/>
      <c r="O269" s="80"/>
      <c r="P269" s="80"/>
      <c r="Q269" s="81"/>
    </row>
    <row r="270" spans="1:17" x14ac:dyDescent="0.25">
      <c r="A270" s="71"/>
      <c r="B270" s="488"/>
      <c r="C270" s="78"/>
      <c r="D270" s="80"/>
      <c r="E270" s="80"/>
      <c r="F270" s="81"/>
      <c r="G270" s="82"/>
      <c r="H270" s="82"/>
      <c r="I270" s="83"/>
      <c r="J270" s="83"/>
      <c r="K270" s="81"/>
      <c r="L270" s="84"/>
      <c r="M270" s="84"/>
      <c r="N270" s="81"/>
      <c r="O270" s="80"/>
      <c r="P270" s="80"/>
      <c r="Q270" s="81"/>
    </row>
    <row r="271" spans="1:17" x14ac:dyDescent="0.25">
      <c r="A271" s="71"/>
      <c r="B271" s="488"/>
      <c r="C271" s="78"/>
      <c r="D271" s="80"/>
      <c r="E271" s="80"/>
      <c r="F271" s="81"/>
      <c r="G271" s="82"/>
      <c r="H271" s="82"/>
      <c r="I271" s="83"/>
      <c r="J271" s="83"/>
      <c r="K271" s="81"/>
      <c r="L271" s="84"/>
      <c r="M271" s="84"/>
      <c r="N271" s="81"/>
      <c r="O271" s="80"/>
      <c r="P271" s="80"/>
      <c r="Q271" s="81"/>
    </row>
    <row r="272" spans="1:17" x14ac:dyDescent="0.25">
      <c r="A272" s="71"/>
      <c r="B272" s="488"/>
      <c r="C272" s="78"/>
      <c r="D272" s="80"/>
      <c r="E272" s="80"/>
      <c r="F272" s="81"/>
      <c r="G272" s="82"/>
      <c r="H272" s="82"/>
      <c r="I272" s="83"/>
      <c r="J272" s="83"/>
      <c r="K272" s="81"/>
      <c r="L272" s="84"/>
      <c r="M272" s="84"/>
      <c r="N272" s="81"/>
      <c r="O272" s="80"/>
      <c r="P272" s="80"/>
      <c r="Q272" s="81"/>
    </row>
    <row r="273" spans="1:17" x14ac:dyDescent="0.25">
      <c r="A273" s="71"/>
      <c r="B273" s="488"/>
      <c r="C273" s="78"/>
      <c r="D273" s="80"/>
      <c r="E273" s="80"/>
      <c r="F273" s="81"/>
      <c r="G273" s="82"/>
      <c r="H273" s="82"/>
      <c r="I273" s="83"/>
      <c r="J273" s="83"/>
      <c r="K273" s="81"/>
      <c r="L273" s="84"/>
      <c r="M273" s="84"/>
      <c r="N273" s="81"/>
      <c r="O273" s="80"/>
      <c r="P273" s="80"/>
      <c r="Q273" s="81"/>
    </row>
    <row r="274" spans="1:17" x14ac:dyDescent="0.25">
      <c r="A274" s="71"/>
      <c r="B274" s="488"/>
      <c r="C274" s="78"/>
      <c r="D274" s="80"/>
      <c r="E274" s="80"/>
      <c r="F274" s="81"/>
      <c r="G274" s="82"/>
      <c r="H274" s="82"/>
      <c r="I274" s="83"/>
      <c r="J274" s="83"/>
      <c r="K274" s="81"/>
      <c r="L274" s="84"/>
      <c r="M274" s="84"/>
      <c r="N274" s="81"/>
      <c r="O274" s="80"/>
      <c r="P274" s="80"/>
      <c r="Q274" s="81"/>
    </row>
    <row r="275" spans="1:17" x14ac:dyDescent="0.25">
      <c r="A275" s="71"/>
      <c r="B275" s="488"/>
      <c r="C275" s="78"/>
      <c r="D275" s="80"/>
      <c r="E275" s="80"/>
      <c r="F275" s="81"/>
      <c r="G275" s="82"/>
      <c r="H275" s="82"/>
      <c r="I275" s="83"/>
      <c r="J275" s="83"/>
      <c r="K275" s="81"/>
      <c r="L275" s="84"/>
      <c r="M275" s="84"/>
      <c r="N275" s="81"/>
      <c r="O275" s="80"/>
      <c r="P275" s="80"/>
      <c r="Q275" s="81"/>
    </row>
    <row r="276" spans="1:17" x14ac:dyDescent="0.25">
      <c r="A276" s="71"/>
      <c r="B276" s="488"/>
      <c r="C276" s="78"/>
      <c r="D276" s="80"/>
      <c r="E276" s="80"/>
      <c r="F276" s="81"/>
      <c r="G276" s="82"/>
      <c r="H276" s="82"/>
      <c r="I276" s="83"/>
      <c r="J276" s="83"/>
      <c r="K276" s="81"/>
      <c r="L276" s="84"/>
      <c r="M276" s="84"/>
      <c r="N276" s="81"/>
      <c r="O276" s="80"/>
      <c r="P276" s="80"/>
      <c r="Q276" s="81"/>
    </row>
    <row r="277" spans="1:17" x14ac:dyDescent="0.25">
      <c r="A277" s="71"/>
      <c r="B277" s="488"/>
      <c r="C277" s="78"/>
      <c r="D277" s="80"/>
      <c r="E277" s="80"/>
      <c r="F277" s="81"/>
      <c r="G277" s="82"/>
      <c r="H277" s="82"/>
      <c r="I277" s="83"/>
      <c r="J277" s="83"/>
      <c r="K277" s="81"/>
      <c r="L277" s="84"/>
      <c r="M277" s="84"/>
      <c r="N277" s="81"/>
      <c r="O277" s="80"/>
      <c r="P277" s="80"/>
      <c r="Q277" s="81"/>
    </row>
    <row r="278" spans="1:17" x14ac:dyDescent="0.25">
      <c r="A278" s="71"/>
      <c r="B278" s="488"/>
      <c r="C278" s="78"/>
      <c r="D278" s="80"/>
      <c r="E278" s="80"/>
      <c r="F278" s="81"/>
      <c r="G278" s="82"/>
      <c r="H278" s="82"/>
      <c r="I278" s="83"/>
      <c r="J278" s="83"/>
      <c r="K278" s="81"/>
      <c r="L278" s="84"/>
      <c r="M278" s="84"/>
      <c r="N278" s="81"/>
      <c r="O278" s="80"/>
      <c r="P278" s="80"/>
      <c r="Q278" s="81"/>
    </row>
    <row r="279" spans="1:17" x14ac:dyDescent="0.25">
      <c r="A279" s="71"/>
      <c r="B279" s="488"/>
      <c r="C279" s="78"/>
      <c r="D279" s="80"/>
      <c r="E279" s="80"/>
      <c r="F279" s="81"/>
      <c r="G279" s="82"/>
      <c r="H279" s="82"/>
      <c r="I279" s="83"/>
      <c r="J279" s="83"/>
      <c r="K279" s="81"/>
      <c r="L279" s="84"/>
      <c r="M279" s="84"/>
      <c r="N279" s="81"/>
      <c r="O279" s="80"/>
      <c r="P279" s="80"/>
      <c r="Q279" s="81"/>
    </row>
    <row r="280" spans="1:17" x14ac:dyDescent="0.25">
      <c r="A280" s="71"/>
      <c r="B280" s="488"/>
      <c r="C280" s="78"/>
      <c r="D280" s="80"/>
      <c r="E280" s="80"/>
      <c r="F280" s="81"/>
      <c r="G280" s="82"/>
      <c r="H280" s="82"/>
      <c r="I280" s="83"/>
      <c r="J280" s="83"/>
      <c r="K280" s="81"/>
      <c r="L280" s="84"/>
      <c r="M280" s="84"/>
      <c r="N280" s="81"/>
      <c r="O280" s="80"/>
      <c r="P280" s="80"/>
      <c r="Q280" s="81"/>
    </row>
    <row r="281" spans="1:17" x14ac:dyDescent="0.25">
      <c r="A281" s="71"/>
      <c r="B281" s="488"/>
      <c r="C281" s="78"/>
      <c r="D281" s="80"/>
      <c r="E281" s="80"/>
      <c r="F281" s="81"/>
      <c r="G281" s="82"/>
      <c r="H281" s="82"/>
      <c r="I281" s="83"/>
      <c r="J281" s="83"/>
      <c r="K281" s="81"/>
      <c r="L281" s="84"/>
      <c r="M281" s="84"/>
      <c r="N281" s="81"/>
      <c r="O281" s="80"/>
      <c r="P281" s="80"/>
      <c r="Q281" s="81"/>
    </row>
    <row r="282" spans="1:17" x14ac:dyDescent="0.25">
      <c r="A282" s="71"/>
      <c r="B282" s="488"/>
      <c r="C282" s="78"/>
      <c r="D282" s="80"/>
      <c r="E282" s="80"/>
      <c r="F282" s="81"/>
      <c r="G282" s="82"/>
      <c r="H282" s="82"/>
      <c r="I282" s="83"/>
      <c r="J282" s="83"/>
      <c r="K282" s="81"/>
      <c r="L282" s="84"/>
      <c r="M282" s="84"/>
      <c r="N282" s="81"/>
      <c r="O282" s="80"/>
      <c r="P282" s="80"/>
      <c r="Q282" s="81"/>
    </row>
    <row r="283" spans="1:17" x14ac:dyDescent="0.25">
      <c r="A283" s="71"/>
      <c r="B283" s="488"/>
      <c r="C283" s="78"/>
      <c r="D283" s="80"/>
      <c r="E283" s="80"/>
      <c r="F283" s="81"/>
      <c r="G283" s="82"/>
      <c r="H283" s="82"/>
      <c r="I283" s="83"/>
      <c r="J283" s="83"/>
      <c r="K283" s="81"/>
      <c r="L283" s="84"/>
      <c r="M283" s="84"/>
      <c r="N283" s="81"/>
      <c r="O283" s="80"/>
      <c r="P283" s="80"/>
      <c r="Q283" s="81"/>
    </row>
    <row r="284" spans="1:17" x14ac:dyDescent="0.25">
      <c r="A284" s="71"/>
      <c r="B284" s="488"/>
      <c r="C284" s="78"/>
      <c r="D284" s="80"/>
      <c r="E284" s="80"/>
      <c r="F284" s="81"/>
      <c r="G284" s="82"/>
      <c r="H284" s="82"/>
      <c r="I284" s="83"/>
      <c r="J284" s="83"/>
      <c r="K284" s="81"/>
      <c r="L284" s="84"/>
      <c r="M284" s="84"/>
      <c r="N284" s="81"/>
      <c r="O284" s="80"/>
      <c r="P284" s="80"/>
      <c r="Q284" s="81"/>
    </row>
    <row r="285" spans="1:17" x14ac:dyDescent="0.25">
      <c r="A285" s="71"/>
      <c r="B285" s="488"/>
      <c r="C285" s="78"/>
      <c r="D285" s="80"/>
      <c r="E285" s="80"/>
      <c r="F285" s="81"/>
      <c r="G285" s="82"/>
      <c r="H285" s="82"/>
      <c r="I285" s="83"/>
      <c r="J285" s="83"/>
      <c r="K285" s="81"/>
      <c r="L285" s="84"/>
      <c r="M285" s="84"/>
      <c r="N285" s="81"/>
      <c r="O285" s="80"/>
      <c r="P285" s="80"/>
      <c r="Q285" s="81"/>
    </row>
    <row r="286" spans="1:17" x14ac:dyDescent="0.25">
      <c r="A286" s="71"/>
      <c r="B286" s="488"/>
      <c r="C286" s="78"/>
      <c r="D286" s="80"/>
      <c r="E286" s="80"/>
      <c r="F286" s="81"/>
      <c r="G286" s="82"/>
      <c r="H286" s="82"/>
      <c r="I286" s="83"/>
      <c r="J286" s="83"/>
      <c r="K286" s="81"/>
      <c r="L286" s="84"/>
      <c r="M286" s="84"/>
      <c r="N286" s="81"/>
      <c r="O286" s="80"/>
      <c r="P286" s="80"/>
      <c r="Q286" s="81"/>
    </row>
    <row r="287" spans="1:17" x14ac:dyDescent="0.25">
      <c r="A287" s="71"/>
      <c r="B287" s="488"/>
      <c r="C287" s="78"/>
      <c r="D287" s="80"/>
      <c r="E287" s="80"/>
      <c r="F287" s="81"/>
      <c r="G287" s="82"/>
      <c r="H287" s="82"/>
      <c r="I287" s="83"/>
      <c r="J287" s="83"/>
      <c r="K287" s="81"/>
      <c r="L287" s="84"/>
      <c r="M287" s="84"/>
      <c r="N287" s="81"/>
      <c r="O287" s="80"/>
      <c r="P287" s="80"/>
      <c r="Q287" s="81"/>
    </row>
    <row r="288" spans="1:17" x14ac:dyDescent="0.25">
      <c r="A288" s="71"/>
      <c r="B288" s="488"/>
      <c r="C288" s="78"/>
      <c r="D288" s="80"/>
      <c r="E288" s="80"/>
      <c r="F288" s="81"/>
      <c r="G288" s="82"/>
      <c r="H288" s="82"/>
      <c r="I288" s="83"/>
      <c r="J288" s="83"/>
      <c r="K288" s="81"/>
      <c r="L288" s="84"/>
      <c r="M288" s="84"/>
      <c r="N288" s="81"/>
      <c r="O288" s="80"/>
      <c r="P288" s="80"/>
      <c r="Q288" s="81"/>
    </row>
    <row r="289" spans="1:17" x14ac:dyDescent="0.25">
      <c r="A289" s="71"/>
      <c r="B289" s="488"/>
      <c r="C289" s="78"/>
      <c r="D289" s="80"/>
      <c r="E289" s="80"/>
      <c r="F289" s="81"/>
      <c r="G289" s="82"/>
      <c r="H289" s="82"/>
      <c r="I289" s="83"/>
      <c r="J289" s="83"/>
      <c r="K289" s="81"/>
      <c r="L289" s="84"/>
      <c r="M289" s="84"/>
      <c r="N289" s="81"/>
      <c r="O289" s="80"/>
      <c r="P289" s="80"/>
      <c r="Q289" s="81"/>
    </row>
    <row r="290" spans="1:17" x14ac:dyDescent="0.25">
      <c r="A290" s="71"/>
      <c r="B290" s="488"/>
      <c r="C290" s="78"/>
      <c r="D290" s="80"/>
      <c r="E290" s="80"/>
      <c r="F290" s="81"/>
      <c r="G290" s="82"/>
      <c r="H290" s="82"/>
      <c r="I290" s="83"/>
      <c r="J290" s="83"/>
      <c r="K290" s="81"/>
      <c r="L290" s="84"/>
      <c r="M290" s="84"/>
      <c r="N290" s="81"/>
      <c r="O290" s="80"/>
      <c r="P290" s="80"/>
      <c r="Q290" s="81"/>
    </row>
    <row r="291" spans="1:17" x14ac:dyDescent="0.25">
      <c r="A291" s="71"/>
      <c r="B291" s="488"/>
      <c r="C291" s="78"/>
      <c r="D291" s="80"/>
      <c r="E291" s="80"/>
      <c r="F291" s="81"/>
      <c r="G291" s="82"/>
      <c r="H291" s="82"/>
      <c r="I291" s="83"/>
      <c r="J291" s="83"/>
      <c r="K291" s="81"/>
      <c r="L291" s="84"/>
      <c r="M291" s="84"/>
      <c r="N291" s="81"/>
      <c r="O291" s="80"/>
      <c r="P291" s="80"/>
      <c r="Q291" s="81"/>
    </row>
    <row r="292" spans="1:17" x14ac:dyDescent="0.25">
      <c r="A292" s="71"/>
      <c r="B292" s="488"/>
      <c r="C292" s="78"/>
      <c r="D292" s="80"/>
      <c r="E292" s="80"/>
      <c r="F292" s="81"/>
      <c r="G292" s="82"/>
      <c r="H292" s="82"/>
      <c r="I292" s="83"/>
      <c r="J292" s="83"/>
      <c r="K292" s="81"/>
      <c r="L292" s="84"/>
      <c r="M292" s="84"/>
      <c r="N292" s="81"/>
      <c r="O292" s="80"/>
      <c r="P292" s="80"/>
      <c r="Q292" s="81"/>
    </row>
    <row r="293" spans="1:17" x14ac:dyDescent="0.25">
      <c r="A293" s="71"/>
      <c r="B293" s="488"/>
      <c r="C293" s="78"/>
      <c r="D293" s="80"/>
      <c r="E293" s="80"/>
      <c r="F293" s="81"/>
      <c r="G293" s="82"/>
      <c r="H293" s="82"/>
      <c r="I293" s="83"/>
      <c r="J293" s="83"/>
      <c r="K293" s="81"/>
      <c r="L293" s="84"/>
      <c r="M293" s="84"/>
      <c r="N293" s="81"/>
      <c r="O293" s="80"/>
      <c r="P293" s="80"/>
      <c r="Q293" s="81"/>
    </row>
    <row r="294" spans="1:17" x14ac:dyDescent="0.25">
      <c r="A294" s="71"/>
      <c r="B294" s="488"/>
      <c r="C294" s="78"/>
      <c r="D294" s="80"/>
      <c r="E294" s="80"/>
      <c r="F294" s="81"/>
      <c r="G294" s="82"/>
      <c r="H294" s="82"/>
      <c r="I294" s="83"/>
      <c r="J294" s="83"/>
      <c r="K294" s="81"/>
      <c r="L294" s="84"/>
      <c r="M294" s="84"/>
      <c r="N294" s="81"/>
      <c r="O294" s="80"/>
      <c r="P294" s="80"/>
      <c r="Q294" s="81"/>
    </row>
    <row r="295" spans="1:17" x14ac:dyDescent="0.25">
      <c r="A295" s="71"/>
      <c r="B295" s="488"/>
      <c r="C295" s="78"/>
      <c r="D295" s="80"/>
      <c r="E295" s="80"/>
      <c r="F295" s="81"/>
      <c r="G295" s="82"/>
      <c r="H295" s="82"/>
      <c r="I295" s="83"/>
      <c r="J295" s="83"/>
      <c r="K295" s="81"/>
      <c r="L295" s="84"/>
      <c r="M295" s="84"/>
      <c r="N295" s="81"/>
      <c r="O295" s="80"/>
      <c r="P295" s="80"/>
      <c r="Q295" s="81"/>
    </row>
    <row r="296" spans="1:17" x14ac:dyDescent="0.25">
      <c r="A296" s="71"/>
      <c r="B296" s="488"/>
      <c r="C296" s="78"/>
      <c r="D296" s="80"/>
      <c r="E296" s="80"/>
      <c r="F296" s="81"/>
      <c r="G296" s="82"/>
      <c r="H296" s="82"/>
      <c r="I296" s="83"/>
      <c r="J296" s="83"/>
      <c r="K296" s="81"/>
      <c r="L296" s="84"/>
      <c r="M296" s="84"/>
      <c r="N296" s="81"/>
      <c r="O296" s="80"/>
      <c r="P296" s="80"/>
      <c r="Q296" s="81"/>
    </row>
    <row r="297" spans="1:17" x14ac:dyDescent="0.25">
      <c r="A297" s="71"/>
      <c r="B297" s="488"/>
      <c r="C297" s="78"/>
      <c r="D297" s="80"/>
      <c r="E297" s="80"/>
      <c r="F297" s="81"/>
      <c r="G297" s="82"/>
      <c r="H297" s="82"/>
      <c r="I297" s="83"/>
      <c r="J297" s="83"/>
      <c r="K297" s="81"/>
      <c r="L297" s="84"/>
      <c r="M297" s="84"/>
      <c r="N297" s="81"/>
      <c r="O297" s="80"/>
      <c r="P297" s="80"/>
      <c r="Q297" s="81"/>
    </row>
    <row r="298" spans="1:17" x14ac:dyDescent="0.25">
      <c r="A298" s="71"/>
      <c r="B298" s="488"/>
      <c r="C298" s="78"/>
      <c r="D298" s="80"/>
      <c r="E298" s="80"/>
      <c r="F298" s="81"/>
      <c r="G298" s="82"/>
      <c r="H298" s="82"/>
      <c r="I298" s="83"/>
      <c r="J298" s="83"/>
      <c r="K298" s="81"/>
      <c r="L298" s="84"/>
      <c r="M298" s="84"/>
      <c r="N298" s="81"/>
      <c r="O298" s="80"/>
      <c r="P298" s="80"/>
      <c r="Q298" s="81"/>
    </row>
    <row r="299" spans="1:17" x14ac:dyDescent="0.25">
      <c r="A299" s="71"/>
      <c r="B299" s="488"/>
      <c r="C299" s="78"/>
      <c r="D299" s="80"/>
      <c r="E299" s="80"/>
      <c r="F299" s="81"/>
      <c r="G299" s="82"/>
      <c r="H299" s="82"/>
      <c r="I299" s="83"/>
      <c r="J299" s="83"/>
      <c r="K299" s="81"/>
      <c r="L299" s="84"/>
      <c r="M299" s="84"/>
      <c r="N299" s="81"/>
      <c r="O299" s="80"/>
      <c r="P299" s="80"/>
      <c r="Q299" s="81"/>
    </row>
    <row r="300" spans="1:17" x14ac:dyDescent="0.25">
      <c r="A300" s="71"/>
      <c r="B300" s="488"/>
      <c r="C300" s="78"/>
      <c r="D300" s="80"/>
      <c r="E300" s="80"/>
      <c r="F300" s="81"/>
      <c r="G300" s="82"/>
      <c r="H300" s="82"/>
      <c r="I300" s="83"/>
      <c r="J300" s="83"/>
      <c r="K300" s="81"/>
      <c r="L300" s="84"/>
      <c r="M300" s="84"/>
      <c r="N300" s="81"/>
      <c r="O300" s="80"/>
      <c r="P300" s="80"/>
      <c r="Q300" s="81"/>
    </row>
    <row r="301" spans="1:17" x14ac:dyDescent="0.25">
      <c r="A301" s="71"/>
      <c r="B301" s="488"/>
      <c r="C301" s="78"/>
      <c r="D301" s="80"/>
      <c r="E301" s="80"/>
      <c r="F301" s="81"/>
      <c r="G301" s="82"/>
      <c r="H301" s="82"/>
      <c r="I301" s="83"/>
      <c r="J301" s="83"/>
      <c r="K301" s="81"/>
      <c r="L301" s="84"/>
      <c r="M301" s="84"/>
      <c r="N301" s="81"/>
      <c r="O301" s="80"/>
      <c r="P301" s="80"/>
      <c r="Q301" s="81"/>
    </row>
    <row r="302" spans="1:17" x14ac:dyDescent="0.25">
      <c r="A302" s="71"/>
      <c r="B302" s="488"/>
      <c r="C302" s="78"/>
      <c r="D302" s="80"/>
      <c r="E302" s="80"/>
      <c r="F302" s="81"/>
      <c r="G302" s="82"/>
      <c r="H302" s="82"/>
      <c r="I302" s="83"/>
      <c r="J302" s="83"/>
      <c r="K302" s="81"/>
      <c r="L302" s="84"/>
      <c r="M302" s="84"/>
      <c r="N302" s="81"/>
      <c r="O302" s="80"/>
      <c r="P302" s="80"/>
      <c r="Q302" s="81"/>
    </row>
    <row r="303" spans="1:17" x14ac:dyDescent="0.25">
      <c r="A303" s="71"/>
      <c r="B303" s="488"/>
      <c r="C303" s="78"/>
      <c r="D303" s="80"/>
      <c r="E303" s="80"/>
      <c r="F303" s="81"/>
      <c r="G303" s="82"/>
      <c r="H303" s="82"/>
      <c r="I303" s="83"/>
      <c r="J303" s="83"/>
      <c r="K303" s="81"/>
      <c r="L303" s="84"/>
      <c r="M303" s="84"/>
      <c r="N303" s="81"/>
      <c r="O303" s="80"/>
      <c r="P303" s="80"/>
      <c r="Q303" s="81"/>
    </row>
    <row r="304" spans="1:17" x14ac:dyDescent="0.25">
      <c r="A304" s="71"/>
      <c r="B304" s="488"/>
      <c r="C304" s="78"/>
      <c r="D304" s="80"/>
      <c r="E304" s="80"/>
      <c r="F304" s="81"/>
      <c r="G304" s="82"/>
      <c r="H304" s="82"/>
      <c r="I304" s="83"/>
      <c r="J304" s="83"/>
      <c r="K304" s="81"/>
      <c r="L304" s="84"/>
      <c r="M304" s="84"/>
      <c r="N304" s="81"/>
      <c r="O304" s="80"/>
      <c r="P304" s="80"/>
      <c r="Q304" s="81"/>
    </row>
    <row r="305" spans="1:17" x14ac:dyDescent="0.25">
      <c r="A305" s="71"/>
      <c r="B305" s="488"/>
      <c r="C305" s="78"/>
      <c r="D305" s="80"/>
      <c r="E305" s="80"/>
      <c r="F305" s="81"/>
      <c r="G305" s="82"/>
      <c r="H305" s="82"/>
      <c r="I305" s="83"/>
      <c r="J305" s="83"/>
      <c r="K305" s="81"/>
      <c r="L305" s="84"/>
      <c r="M305" s="84"/>
      <c r="N305" s="81"/>
      <c r="O305" s="80"/>
      <c r="P305" s="80"/>
      <c r="Q305" s="81"/>
    </row>
    <row r="306" spans="1:17" x14ac:dyDescent="0.25">
      <c r="A306" s="71"/>
      <c r="B306" s="488"/>
      <c r="C306" s="78"/>
      <c r="D306" s="80"/>
      <c r="E306" s="80"/>
      <c r="F306" s="81"/>
      <c r="G306" s="82"/>
      <c r="H306" s="82"/>
      <c r="I306" s="83"/>
      <c r="J306" s="83"/>
      <c r="K306" s="81"/>
      <c r="L306" s="84"/>
      <c r="M306" s="84"/>
      <c r="N306" s="81"/>
      <c r="O306" s="80"/>
      <c r="P306" s="80"/>
      <c r="Q306" s="81"/>
    </row>
    <row r="307" spans="1:17" x14ac:dyDescent="0.25">
      <c r="A307" s="71"/>
      <c r="B307" s="488"/>
      <c r="C307" s="78"/>
      <c r="D307" s="80"/>
      <c r="E307" s="80"/>
      <c r="F307" s="81"/>
      <c r="G307" s="82"/>
      <c r="H307" s="82"/>
      <c r="I307" s="83"/>
      <c r="J307" s="83"/>
      <c r="K307" s="81"/>
      <c r="L307" s="84"/>
      <c r="M307" s="84"/>
      <c r="N307" s="81"/>
      <c r="O307" s="80"/>
      <c r="P307" s="80"/>
      <c r="Q307" s="81"/>
    </row>
    <row r="308" spans="1:17" x14ac:dyDescent="0.25">
      <c r="A308" s="71"/>
      <c r="B308" s="488"/>
      <c r="C308" s="78"/>
      <c r="D308" s="80"/>
      <c r="E308" s="80"/>
      <c r="F308" s="81"/>
      <c r="G308" s="82"/>
      <c r="H308" s="82"/>
      <c r="I308" s="83"/>
      <c r="J308" s="83"/>
      <c r="K308" s="81"/>
      <c r="L308" s="84"/>
      <c r="M308" s="84"/>
      <c r="N308" s="81"/>
      <c r="O308" s="80"/>
      <c r="P308" s="80"/>
      <c r="Q308" s="81"/>
    </row>
    <row r="309" spans="1:17" x14ac:dyDescent="0.25">
      <c r="A309" s="71"/>
      <c r="B309" s="488"/>
      <c r="C309" s="78"/>
      <c r="D309" s="80"/>
      <c r="E309" s="80"/>
      <c r="F309" s="81"/>
      <c r="G309" s="82"/>
      <c r="H309" s="82"/>
      <c r="I309" s="83"/>
      <c r="J309" s="83"/>
      <c r="K309" s="81"/>
      <c r="L309" s="84"/>
      <c r="M309" s="84"/>
      <c r="N309" s="81"/>
      <c r="O309" s="80"/>
      <c r="P309" s="80"/>
      <c r="Q309" s="81"/>
    </row>
    <row r="310" spans="1:17" x14ac:dyDescent="0.25">
      <c r="A310" s="71"/>
      <c r="B310" s="488"/>
      <c r="C310" s="78"/>
      <c r="D310" s="80"/>
      <c r="E310" s="80"/>
      <c r="F310" s="81"/>
      <c r="G310" s="82"/>
      <c r="H310" s="82"/>
      <c r="I310" s="83"/>
      <c r="J310" s="83"/>
      <c r="K310" s="81"/>
      <c r="L310" s="84"/>
      <c r="M310" s="84"/>
      <c r="N310" s="81"/>
      <c r="O310" s="80"/>
      <c r="P310" s="80"/>
      <c r="Q310" s="81"/>
    </row>
    <row r="311" spans="1:17" x14ac:dyDescent="0.25">
      <c r="A311" s="71"/>
      <c r="B311" s="488"/>
      <c r="C311" s="78"/>
      <c r="D311" s="80"/>
      <c r="E311" s="80"/>
      <c r="F311" s="81"/>
      <c r="G311" s="82"/>
      <c r="H311" s="82"/>
      <c r="I311" s="83"/>
      <c r="J311" s="83"/>
      <c r="K311" s="81"/>
      <c r="L311" s="84"/>
      <c r="M311" s="84"/>
      <c r="N311" s="81"/>
      <c r="O311" s="80"/>
      <c r="P311" s="80"/>
      <c r="Q311" s="81"/>
    </row>
    <row r="312" spans="1:17" x14ac:dyDescent="0.25">
      <c r="A312" s="71"/>
      <c r="B312" s="488"/>
      <c r="C312" s="78"/>
      <c r="D312" s="80"/>
      <c r="E312" s="80"/>
      <c r="F312" s="81"/>
      <c r="G312" s="82"/>
      <c r="H312" s="82"/>
      <c r="I312" s="83"/>
      <c r="J312" s="83"/>
      <c r="K312" s="81"/>
      <c r="L312" s="84"/>
      <c r="M312" s="84"/>
      <c r="N312" s="81"/>
      <c r="O312" s="80"/>
      <c r="P312" s="80"/>
      <c r="Q312" s="81"/>
    </row>
    <row r="313" spans="1:17" x14ac:dyDescent="0.25">
      <c r="A313" s="71"/>
      <c r="B313" s="488"/>
      <c r="C313" s="78"/>
      <c r="D313" s="80"/>
      <c r="E313" s="80"/>
      <c r="F313" s="81"/>
      <c r="G313" s="82"/>
      <c r="H313" s="82"/>
      <c r="I313" s="83"/>
      <c r="J313" s="83"/>
      <c r="K313" s="81"/>
      <c r="L313" s="84"/>
      <c r="M313" s="84"/>
      <c r="N313" s="81"/>
      <c r="O313" s="80"/>
      <c r="P313" s="80"/>
      <c r="Q313" s="81"/>
    </row>
    <row r="314" spans="1:17" x14ac:dyDescent="0.25">
      <c r="A314" s="71"/>
      <c r="B314" s="488"/>
      <c r="C314" s="78"/>
      <c r="D314" s="80"/>
      <c r="E314" s="80"/>
      <c r="F314" s="81"/>
      <c r="G314" s="82"/>
      <c r="H314" s="82"/>
      <c r="I314" s="83"/>
      <c r="J314" s="83"/>
      <c r="K314" s="81"/>
      <c r="L314" s="84"/>
      <c r="M314" s="84"/>
      <c r="N314" s="81"/>
      <c r="O314" s="80"/>
      <c r="P314" s="80"/>
      <c r="Q314" s="81"/>
    </row>
    <row r="315" spans="1:17" x14ac:dyDescent="0.25">
      <c r="A315" s="71"/>
      <c r="B315" s="488"/>
      <c r="C315" s="78"/>
      <c r="D315" s="80"/>
      <c r="E315" s="80"/>
      <c r="F315" s="81"/>
      <c r="G315" s="82"/>
      <c r="H315" s="82"/>
      <c r="I315" s="83"/>
      <c r="J315" s="83"/>
      <c r="K315" s="81"/>
      <c r="L315" s="84"/>
      <c r="M315" s="84"/>
      <c r="N315" s="81"/>
      <c r="O315" s="80"/>
      <c r="P315" s="80"/>
      <c r="Q315" s="81"/>
    </row>
    <row r="316" spans="1:17" x14ac:dyDescent="0.25">
      <c r="A316" s="71"/>
      <c r="B316" s="488"/>
      <c r="C316" s="78"/>
      <c r="D316" s="80"/>
      <c r="E316" s="80"/>
      <c r="F316" s="81"/>
      <c r="G316" s="82"/>
      <c r="H316" s="82"/>
      <c r="I316" s="83"/>
      <c r="J316" s="83"/>
      <c r="K316" s="81"/>
      <c r="L316" s="84"/>
      <c r="M316" s="84"/>
      <c r="N316" s="81"/>
      <c r="O316" s="80"/>
      <c r="P316" s="80"/>
      <c r="Q316" s="81"/>
    </row>
    <row r="317" spans="1:17" x14ac:dyDescent="0.25">
      <c r="A317" s="71"/>
      <c r="B317" s="488"/>
      <c r="C317" s="78"/>
      <c r="D317" s="80"/>
      <c r="E317" s="80"/>
      <c r="F317" s="81"/>
      <c r="G317" s="82"/>
      <c r="H317" s="82"/>
      <c r="I317" s="83"/>
      <c r="J317" s="83"/>
      <c r="K317" s="81"/>
      <c r="L317" s="84"/>
      <c r="M317" s="84"/>
      <c r="N317" s="81"/>
      <c r="O317" s="80"/>
      <c r="P317" s="80"/>
      <c r="Q317" s="81"/>
    </row>
    <row r="318" spans="1:17" x14ac:dyDescent="0.25">
      <c r="A318" s="71"/>
      <c r="B318" s="488"/>
      <c r="C318" s="78"/>
      <c r="D318" s="80"/>
      <c r="E318" s="80"/>
      <c r="F318" s="81"/>
      <c r="G318" s="82"/>
      <c r="H318" s="82"/>
      <c r="I318" s="83"/>
      <c r="J318" s="83"/>
      <c r="K318" s="81"/>
      <c r="L318" s="84"/>
      <c r="M318" s="84"/>
      <c r="N318" s="81"/>
      <c r="O318" s="80"/>
      <c r="P318" s="80"/>
      <c r="Q318" s="81"/>
    </row>
    <row r="319" spans="1:17" x14ac:dyDescent="0.25">
      <c r="A319" s="71"/>
      <c r="B319" s="488"/>
      <c r="C319" s="78"/>
      <c r="D319" s="80"/>
      <c r="E319" s="80"/>
      <c r="F319" s="81"/>
      <c r="G319" s="82"/>
      <c r="H319" s="82"/>
      <c r="I319" s="83"/>
      <c r="J319" s="83"/>
      <c r="K319" s="81"/>
      <c r="L319" s="84"/>
      <c r="M319" s="84"/>
      <c r="N319" s="81"/>
      <c r="O319" s="80"/>
      <c r="P319" s="80"/>
      <c r="Q319" s="81"/>
    </row>
    <row r="320" spans="1:17" x14ac:dyDescent="0.25">
      <c r="A320" s="71"/>
      <c r="B320" s="488"/>
      <c r="C320" s="78"/>
      <c r="D320" s="80"/>
      <c r="E320" s="80"/>
      <c r="F320" s="81"/>
      <c r="G320" s="82"/>
      <c r="H320" s="82"/>
      <c r="I320" s="83"/>
      <c r="J320" s="83"/>
      <c r="K320" s="81"/>
      <c r="L320" s="84"/>
      <c r="M320" s="84"/>
      <c r="N320" s="81"/>
      <c r="O320" s="80"/>
      <c r="P320" s="80"/>
      <c r="Q320" s="81"/>
    </row>
    <row r="321" spans="1:17" x14ac:dyDescent="0.25">
      <c r="A321" s="71"/>
      <c r="B321" s="488"/>
      <c r="C321" s="78"/>
      <c r="D321" s="80"/>
      <c r="E321" s="80"/>
      <c r="F321" s="81"/>
      <c r="G321" s="82"/>
      <c r="H321" s="82"/>
      <c r="I321" s="83"/>
      <c r="J321" s="83"/>
      <c r="K321" s="81"/>
      <c r="L321" s="84"/>
      <c r="M321" s="84"/>
      <c r="N321" s="81"/>
      <c r="O321" s="80"/>
      <c r="P321" s="80"/>
      <c r="Q321" s="81"/>
    </row>
    <row r="322" spans="1:17" x14ac:dyDescent="0.25">
      <c r="A322" s="71"/>
      <c r="B322" s="488"/>
      <c r="C322" s="78"/>
      <c r="D322" s="80"/>
      <c r="E322" s="80"/>
      <c r="F322" s="81"/>
      <c r="G322" s="82"/>
      <c r="H322" s="82"/>
      <c r="I322" s="83"/>
      <c r="J322" s="83"/>
      <c r="K322" s="81"/>
      <c r="L322" s="84"/>
      <c r="M322" s="84"/>
      <c r="N322" s="81"/>
      <c r="O322" s="80"/>
      <c r="P322" s="80"/>
      <c r="Q322" s="81"/>
    </row>
    <row r="323" spans="1:17" x14ac:dyDescent="0.25">
      <c r="A323" s="71"/>
      <c r="B323" s="488"/>
      <c r="C323" s="78"/>
      <c r="D323" s="80"/>
      <c r="E323" s="80"/>
      <c r="F323" s="81"/>
      <c r="G323" s="82"/>
      <c r="H323" s="82"/>
      <c r="I323" s="83"/>
      <c r="J323" s="83"/>
      <c r="K323" s="81"/>
      <c r="L323" s="84"/>
      <c r="M323" s="84"/>
      <c r="N323" s="81"/>
      <c r="O323" s="80"/>
      <c r="P323" s="80"/>
      <c r="Q323" s="81"/>
    </row>
    <row r="324" spans="1:17" x14ac:dyDescent="0.25">
      <c r="A324" s="71"/>
      <c r="B324" s="488"/>
      <c r="C324" s="78"/>
      <c r="D324" s="80"/>
      <c r="E324" s="80"/>
      <c r="F324" s="81"/>
      <c r="G324" s="82"/>
      <c r="H324" s="82"/>
      <c r="I324" s="83"/>
      <c r="J324" s="83"/>
      <c r="K324" s="81"/>
      <c r="L324" s="84"/>
      <c r="M324" s="84"/>
      <c r="N324" s="81"/>
      <c r="O324" s="80"/>
      <c r="P324" s="80"/>
      <c r="Q324" s="81"/>
    </row>
    <row r="325" spans="1:17" x14ac:dyDescent="0.25">
      <c r="A325" s="71"/>
      <c r="B325" s="488"/>
      <c r="C325" s="78"/>
      <c r="D325" s="80"/>
      <c r="E325" s="80"/>
      <c r="F325" s="81"/>
      <c r="G325" s="82"/>
      <c r="H325" s="82"/>
      <c r="I325" s="83"/>
      <c r="J325" s="83"/>
      <c r="K325" s="81"/>
      <c r="L325" s="84"/>
      <c r="M325" s="84"/>
      <c r="N325" s="81"/>
      <c r="O325" s="80"/>
      <c r="P325" s="80"/>
      <c r="Q325" s="81"/>
    </row>
    <row r="326" spans="1:17" x14ac:dyDescent="0.25">
      <c r="A326" s="71"/>
      <c r="B326" s="71"/>
      <c r="C326" s="77"/>
      <c r="D326" s="71"/>
      <c r="E326" s="71"/>
      <c r="F326" s="85"/>
      <c r="G326" s="85"/>
      <c r="H326" s="85"/>
      <c r="I326" s="85"/>
      <c r="J326" s="85"/>
      <c r="K326" s="85"/>
      <c r="L326" s="71"/>
      <c r="M326" s="71"/>
      <c r="N326" s="85"/>
      <c r="O326" s="71"/>
      <c r="P326" s="71"/>
      <c r="Q326" s="85"/>
    </row>
    <row r="327" spans="1:17" x14ac:dyDescent="0.25">
      <c r="A327" s="71"/>
      <c r="B327" s="71"/>
      <c r="C327" s="77"/>
      <c r="D327" s="71"/>
      <c r="E327" s="71"/>
      <c r="F327" s="85"/>
      <c r="G327" s="85"/>
      <c r="H327" s="85"/>
      <c r="I327" s="85"/>
      <c r="J327" s="85"/>
      <c r="K327" s="85"/>
      <c r="L327" s="71"/>
      <c r="M327" s="71"/>
      <c r="N327" s="85"/>
      <c r="O327" s="71"/>
      <c r="P327" s="71"/>
      <c r="Q327" s="85"/>
    </row>
    <row r="328" spans="1:17" x14ac:dyDescent="0.25">
      <c r="A328" s="71"/>
      <c r="B328" s="71"/>
      <c r="C328" s="77"/>
      <c r="D328" s="71"/>
      <c r="E328" s="71"/>
      <c r="F328" s="85"/>
      <c r="G328" s="85"/>
      <c r="H328" s="85"/>
      <c r="I328" s="85"/>
      <c r="J328" s="85"/>
      <c r="K328" s="85"/>
      <c r="L328" s="71"/>
      <c r="M328" s="71"/>
      <c r="N328" s="85"/>
      <c r="O328" s="71"/>
      <c r="P328" s="71"/>
      <c r="Q328" s="85"/>
    </row>
    <row r="329" spans="1:17" x14ac:dyDescent="0.25">
      <c r="A329" s="71"/>
      <c r="B329" s="71"/>
      <c r="C329" s="77"/>
      <c r="D329" s="71"/>
      <c r="E329" s="71"/>
      <c r="F329" s="85"/>
      <c r="G329" s="85"/>
      <c r="H329" s="85"/>
      <c r="I329" s="85"/>
      <c r="J329" s="85"/>
      <c r="K329" s="85"/>
      <c r="L329" s="71"/>
      <c r="M329" s="71"/>
      <c r="N329" s="85"/>
      <c r="O329" s="71"/>
      <c r="P329" s="71"/>
      <c r="Q329" s="85"/>
    </row>
    <row r="330" spans="1:17" x14ac:dyDescent="0.25">
      <c r="A330" s="71"/>
      <c r="B330" s="71"/>
      <c r="C330" s="77"/>
      <c r="D330" s="71"/>
      <c r="E330" s="71"/>
      <c r="F330" s="85"/>
      <c r="G330" s="85"/>
      <c r="H330" s="85"/>
      <c r="I330" s="85"/>
      <c r="J330" s="85"/>
      <c r="K330" s="85"/>
      <c r="L330" s="71"/>
      <c r="M330" s="71"/>
      <c r="N330" s="85"/>
      <c r="O330" s="71"/>
      <c r="P330" s="71"/>
      <c r="Q330" s="85"/>
    </row>
    <row r="331" spans="1:17" x14ac:dyDescent="0.25">
      <c r="A331" s="71"/>
      <c r="B331" s="71"/>
      <c r="C331" s="77"/>
      <c r="D331" s="71"/>
      <c r="E331" s="71"/>
      <c r="F331" s="85"/>
      <c r="G331" s="85"/>
      <c r="H331" s="85"/>
      <c r="I331" s="85"/>
      <c r="J331" s="85"/>
      <c r="K331" s="85"/>
      <c r="L331" s="71"/>
      <c r="M331" s="71"/>
      <c r="N331" s="85"/>
      <c r="O331" s="71"/>
      <c r="P331" s="71"/>
      <c r="Q331" s="85"/>
    </row>
  </sheetData>
  <mergeCells count="58"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O73:Q73"/>
    <mergeCell ref="B76:B88"/>
    <mergeCell ref="B55:B56"/>
    <mergeCell ref="B57:B64"/>
    <mergeCell ref="B65:B68"/>
    <mergeCell ref="B70:Q70"/>
    <mergeCell ref="B71:Q71"/>
    <mergeCell ref="B72:Q72"/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</mergeCells>
  <conditionalFormatting sqref="C7">
    <cfRule type="cellIs" dxfId="123" priority="8" operator="lessThan">
      <formula>0</formula>
    </cfRule>
  </conditionalFormatting>
  <conditionalFormatting sqref="C25">
    <cfRule type="cellIs" dxfId="122" priority="67" operator="lessThan">
      <formula>0</formula>
    </cfRule>
  </conditionalFormatting>
  <conditionalFormatting sqref="C65">
    <cfRule type="cellIs" dxfId="121" priority="68" operator="lessThan">
      <formula>0</formula>
    </cfRule>
  </conditionalFormatting>
  <conditionalFormatting sqref="C75">
    <cfRule type="cellIs" dxfId="120" priority="5" operator="lessThan">
      <formula>0</formula>
    </cfRule>
  </conditionalFormatting>
  <conditionalFormatting sqref="C93">
    <cfRule type="cellIs" dxfId="119" priority="64" operator="lessThan">
      <formula>0</formula>
    </cfRule>
  </conditionalFormatting>
  <conditionalFormatting sqref="C133">
    <cfRule type="cellIs" dxfId="118" priority="65" operator="lessThan">
      <formula>0</formula>
    </cfRule>
  </conditionalFormatting>
  <conditionalFormatting sqref="C143">
    <cfRule type="cellIs" dxfId="117" priority="2" operator="lessThan">
      <formula>0</formula>
    </cfRule>
  </conditionalFormatting>
  <conditionalFormatting sqref="C161">
    <cfRule type="cellIs" dxfId="116" priority="61" operator="lessThan">
      <formula>0</formula>
    </cfRule>
  </conditionalFormatting>
  <conditionalFormatting sqref="C201">
    <cfRule type="cellIs" dxfId="115" priority="62" operator="lessThan">
      <formula>0</formula>
    </cfRule>
  </conditionalFormatting>
  <conditionalFormatting sqref="D20">
    <cfRule type="cellIs" dxfId="114" priority="13" operator="lessThan">
      <formula>0</formula>
    </cfRule>
  </conditionalFormatting>
  <conditionalFormatting sqref="D69 D137">
    <cfRule type="dataBar" priority="13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{0568795C-5DA8-47CC-AEA3-0F264112E205}</x14:id>
        </ext>
      </extLst>
    </cfRule>
  </conditionalFormatting>
  <conditionalFormatting sqref="D88">
    <cfRule type="cellIs" dxfId="113" priority="18" operator="lessThan">
      <formula>0</formula>
    </cfRule>
  </conditionalFormatting>
  <conditionalFormatting sqref="D156">
    <cfRule type="cellIs" dxfId="112" priority="23" operator="lessThan">
      <formula>0</formula>
    </cfRule>
  </conditionalFormatting>
  <conditionalFormatting sqref="D254">
    <cfRule type="cellIs" dxfId="111" priority="131" operator="lessThan">
      <formula>0</formula>
    </cfRule>
  </conditionalFormatting>
  <conditionalFormatting sqref="D254:D325">
    <cfRule type="dataBar" priority="127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{7C40FBDC-2C0A-421B-AB71-28D136222452}</x14:id>
        </ext>
      </extLst>
    </cfRule>
  </conditionalFormatting>
  <conditionalFormatting sqref="D7:Q69">
    <cfRule type="cellIs" dxfId="110" priority="7" operator="lessThan">
      <formula>0</formula>
    </cfRule>
  </conditionalFormatting>
  <conditionalFormatting sqref="D75:Q137">
    <cfRule type="cellIs" dxfId="109" priority="4" operator="lessThan">
      <formula>0</formula>
    </cfRule>
  </conditionalFormatting>
  <conditionalFormatting sqref="D143:Q325">
    <cfRule type="cellIs" dxfId="108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568795C-5DA8-47CC-AEA3-0F264112E20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7C40FBDC-2C0A-421B-AB71-28D13622245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8:J143"/>
  <sheetViews>
    <sheetView topLeftCell="A91" workbookViewId="0">
      <selection activeCell="E9" sqref="E9:R62"/>
    </sheetView>
  </sheetViews>
  <sheetFormatPr defaultRowHeight="12.5" x14ac:dyDescent="0.25"/>
  <cols>
    <col min="1" max="1" width="41.81640625" customWidth="1"/>
    <col min="2" max="2" width="45.453125" customWidth="1"/>
    <col min="3" max="3" width="13.7265625" customWidth="1"/>
    <col min="4" max="5" width="10.90625" customWidth="1"/>
    <col min="6" max="6" width="14.81640625" customWidth="1"/>
    <col min="7" max="7" width="13.1796875" customWidth="1"/>
    <col min="8" max="8" width="12" customWidth="1"/>
    <col min="9" max="9" width="12.6328125" customWidth="1"/>
    <col min="10" max="10" width="13.6328125" customWidth="1"/>
    <col min="11" max="100" width="9.1796875" customWidth="1"/>
  </cols>
  <sheetData>
    <row r="8" spans="1:10" ht="50" x14ac:dyDescent="0.25">
      <c r="A8" s="4" t="s">
        <v>10</v>
      </c>
      <c r="B8" s="4" t="s">
        <v>2</v>
      </c>
      <c r="C8" s="3" t="s">
        <v>43</v>
      </c>
      <c r="D8" s="3" t="s">
        <v>47</v>
      </c>
      <c r="E8" s="3" t="s">
        <v>48</v>
      </c>
      <c r="F8" s="7" t="s">
        <v>49</v>
      </c>
      <c r="G8" s="7" t="s">
        <v>50</v>
      </c>
      <c r="H8" s="7" t="s">
        <v>51</v>
      </c>
      <c r="I8" s="3" t="s">
        <v>52</v>
      </c>
      <c r="J8" s="3" t="s">
        <v>53</v>
      </c>
    </row>
    <row r="9" spans="1:10" x14ac:dyDescent="0.25">
      <c r="A9" s="477" t="s">
        <v>21</v>
      </c>
      <c r="B9" s="5" t="s">
        <v>54</v>
      </c>
      <c r="C9" s="462">
        <v>40060187.194599211</v>
      </c>
      <c r="D9" s="462">
        <v>725422.53161298484</v>
      </c>
      <c r="E9" s="463">
        <v>1.8442274609452615E-2</v>
      </c>
      <c r="F9" s="464">
        <v>97575560.726782307</v>
      </c>
      <c r="G9" s="464">
        <v>4311291.3538920283</v>
      </c>
      <c r="H9" s="463">
        <v>4.6226613716927038E-2</v>
      </c>
      <c r="I9" s="475">
        <v>91.592688827355985</v>
      </c>
      <c r="J9" s="475">
        <v>-1.8746788719016507</v>
      </c>
    </row>
    <row r="10" spans="1:10" x14ac:dyDescent="0.25">
      <c r="A10" s="477" t="s">
        <v>21</v>
      </c>
      <c r="B10" s="6" t="s">
        <v>55</v>
      </c>
      <c r="C10" s="466">
        <v>51704129.262208469</v>
      </c>
      <c r="D10" s="466">
        <v>1840501.5807840005</v>
      </c>
      <c r="E10" s="467">
        <v>3.6910703580229812E-2</v>
      </c>
      <c r="F10" s="468">
        <v>117732797.2666406</v>
      </c>
      <c r="G10" s="468">
        <v>10065811.541888878</v>
      </c>
      <c r="H10" s="467">
        <v>9.3490232629172915E-2</v>
      </c>
      <c r="I10" s="476">
        <v>98.385087306843161</v>
      </c>
      <c r="J10" s="476">
        <v>1.2690816933009188</v>
      </c>
    </row>
    <row r="11" spans="1:10" x14ac:dyDescent="0.25">
      <c r="A11" s="477" t="s">
        <v>21</v>
      </c>
      <c r="B11" s="5" t="s">
        <v>56</v>
      </c>
      <c r="C11" s="462">
        <v>46119214.60619951</v>
      </c>
      <c r="D11" s="462">
        <v>1991076.1507224813</v>
      </c>
      <c r="E11" s="463">
        <v>4.5120329576815763E-2</v>
      </c>
      <c r="F11" s="464">
        <v>107595026.32969636</v>
      </c>
      <c r="G11" s="464">
        <v>10058671.648692086</v>
      </c>
      <c r="H11" s="463">
        <v>0.10312741009841192</v>
      </c>
      <c r="I11" s="475">
        <v>102.13118778119643</v>
      </c>
      <c r="J11" s="475">
        <v>1.8715591214882181</v>
      </c>
    </row>
    <row r="12" spans="1:10" x14ac:dyDescent="0.25">
      <c r="A12" s="477" t="s">
        <v>21</v>
      </c>
      <c r="B12" s="6" t="s">
        <v>57</v>
      </c>
      <c r="C12" s="466">
        <v>66303854.202000558</v>
      </c>
      <c r="D12" s="466">
        <v>1247544.5827609152</v>
      </c>
      <c r="E12" s="467">
        <v>1.9176381046858034E-2</v>
      </c>
      <c r="F12" s="468">
        <v>156429727.07705685</v>
      </c>
      <c r="G12" s="468">
        <v>9100820.9989851415</v>
      </c>
      <c r="H12" s="467">
        <v>6.1772134479587362E-2</v>
      </c>
      <c r="I12" s="476">
        <v>103.81562072349296</v>
      </c>
      <c r="J12" s="476">
        <v>-1.4286149482631885</v>
      </c>
    </row>
    <row r="13" spans="1:10" x14ac:dyDescent="0.25">
      <c r="A13" s="477" t="s">
        <v>21</v>
      </c>
      <c r="B13" s="5" t="s">
        <v>58</v>
      </c>
      <c r="C13" s="462">
        <v>24251617.837641135</v>
      </c>
      <c r="D13" s="462">
        <v>445445.40782147646</v>
      </c>
      <c r="E13" s="463">
        <v>1.871134089844324E-2</v>
      </c>
      <c r="F13" s="464">
        <v>57048821.677951366</v>
      </c>
      <c r="G13" s="464">
        <v>4379391.4537714869</v>
      </c>
      <c r="H13" s="463">
        <v>8.3148639260596416E-2</v>
      </c>
      <c r="I13" s="475">
        <v>100.40933586613885</v>
      </c>
      <c r="J13" s="475">
        <v>-0.20682716444147786</v>
      </c>
    </row>
    <row r="14" spans="1:10" x14ac:dyDescent="0.25">
      <c r="A14" s="477" t="s">
        <v>21</v>
      </c>
      <c r="B14" s="6" t="s">
        <v>59</v>
      </c>
      <c r="C14" s="466">
        <v>37943325.027604952</v>
      </c>
      <c r="D14" s="466">
        <v>2177838.2441478074</v>
      </c>
      <c r="E14" s="467">
        <v>6.0892173992585993E-2</v>
      </c>
      <c r="F14" s="468">
        <v>87815924.045629561</v>
      </c>
      <c r="G14" s="468">
        <v>7791555.5936658978</v>
      </c>
      <c r="H14" s="467">
        <v>9.7364787056619453E-2</v>
      </c>
      <c r="I14" s="476">
        <v>81.850998666833732</v>
      </c>
      <c r="J14" s="476">
        <v>2.4266839855485358</v>
      </c>
    </row>
    <row r="15" spans="1:10" x14ac:dyDescent="0.25">
      <c r="A15" s="477" t="s">
        <v>21</v>
      </c>
      <c r="B15" s="5" t="s">
        <v>60</v>
      </c>
      <c r="C15" s="462">
        <v>52917828.33706601</v>
      </c>
      <c r="D15" s="462">
        <v>1413390.9074527025</v>
      </c>
      <c r="E15" s="463">
        <v>2.7442119125837702E-2</v>
      </c>
      <c r="F15" s="464">
        <v>123459641.65803438</v>
      </c>
      <c r="G15" s="464">
        <v>9184034.0872578025</v>
      </c>
      <c r="H15" s="463">
        <v>8.036740545500641E-2</v>
      </c>
      <c r="I15" s="475">
        <v>102.59127529436682</v>
      </c>
      <c r="J15" s="475">
        <v>-0.93409607930468042</v>
      </c>
    </row>
    <row r="16" spans="1:10" x14ac:dyDescent="0.25">
      <c r="A16" s="477" t="s">
        <v>21</v>
      </c>
      <c r="B16" s="6" t="s">
        <v>61</v>
      </c>
      <c r="C16" s="466">
        <v>49838395.989667542</v>
      </c>
      <c r="D16" s="466">
        <v>1115777.3490521982</v>
      </c>
      <c r="E16" s="467">
        <v>2.2900603050142351E-2</v>
      </c>
      <c r="F16" s="468">
        <v>114919476.799337</v>
      </c>
      <c r="G16" s="468">
        <v>6511703.8367617428</v>
      </c>
      <c r="H16" s="467">
        <v>6.0066761439788327E-2</v>
      </c>
      <c r="I16" s="476">
        <v>119.4188859341286</v>
      </c>
      <c r="J16" s="476">
        <v>-0.93470299944570456</v>
      </c>
    </row>
    <row r="17" spans="1:10" x14ac:dyDescent="0.25">
      <c r="A17" s="477" t="s">
        <v>21</v>
      </c>
      <c r="B17" s="5" t="s">
        <v>62</v>
      </c>
      <c r="C17" s="462">
        <v>39984188.865048841</v>
      </c>
      <c r="D17" s="462">
        <v>718767.00835223496</v>
      </c>
      <c r="E17" s="463">
        <v>1.8305342827474327E-2</v>
      </c>
      <c r="F17" s="464">
        <v>97279465.316800207</v>
      </c>
      <c r="G17" s="464">
        <v>4286984.1081173122</v>
      </c>
      <c r="H17" s="463">
        <v>4.6100330396572187E-2</v>
      </c>
      <c r="I17" s="475">
        <v>92.127873083267588</v>
      </c>
      <c r="J17" s="475">
        <v>-1.9309958301409296</v>
      </c>
    </row>
    <row r="18" spans="1:10" x14ac:dyDescent="0.25">
      <c r="A18" s="477" t="s">
        <v>21</v>
      </c>
      <c r="B18" s="6" t="s">
        <v>63</v>
      </c>
      <c r="C18" s="466">
        <v>51592423.054200917</v>
      </c>
      <c r="D18" s="466">
        <v>1851946.7364313602</v>
      </c>
      <c r="E18" s="467">
        <v>3.7232187416141829E-2</v>
      </c>
      <c r="F18" s="468">
        <v>117323987.23415469</v>
      </c>
      <c r="G18" s="468">
        <v>10104633.53119427</v>
      </c>
      <c r="H18" s="467">
        <v>9.4242626748040847E-2</v>
      </c>
      <c r="I18" s="476">
        <v>98.933846003285012</v>
      </c>
      <c r="J18" s="476">
        <v>1.2724543488540547</v>
      </c>
    </row>
    <row r="19" spans="1:10" x14ac:dyDescent="0.25">
      <c r="A19" s="477" t="s">
        <v>21</v>
      </c>
      <c r="B19" s="5" t="s">
        <v>64</v>
      </c>
      <c r="C19" s="462">
        <v>45893583.97260835</v>
      </c>
      <c r="D19" s="462">
        <v>1960483.6696990058</v>
      </c>
      <c r="E19" s="463">
        <v>4.4624295945013888E-2</v>
      </c>
      <c r="F19" s="464">
        <v>107052976.69113016</v>
      </c>
      <c r="G19" s="464">
        <v>9983373.7122067958</v>
      </c>
      <c r="H19" s="463">
        <v>0.10284757952883022</v>
      </c>
      <c r="I19" s="475">
        <v>102.41967065293707</v>
      </c>
      <c r="J19" s="475">
        <v>1.7940979878336378</v>
      </c>
    </row>
    <row r="20" spans="1:10" x14ac:dyDescent="0.25">
      <c r="A20" s="477" t="s">
        <v>21</v>
      </c>
      <c r="B20" s="6" t="s">
        <v>65</v>
      </c>
      <c r="C20" s="466">
        <v>64338313.470438875</v>
      </c>
      <c r="D20" s="466">
        <v>1339389.8137714639</v>
      </c>
      <c r="E20" s="467">
        <v>2.1260519006180058E-2</v>
      </c>
      <c r="F20" s="468">
        <v>151623937.95894149</v>
      </c>
      <c r="G20" s="468">
        <v>9192643.2352596521</v>
      </c>
      <c r="H20" s="467">
        <v>6.4540894984444777E-2</v>
      </c>
      <c r="I20" s="476">
        <v>101.51927872394968</v>
      </c>
      <c r="J20" s="476">
        <v>-1.2227300190515251</v>
      </c>
    </row>
    <row r="21" spans="1:10" x14ac:dyDescent="0.25">
      <c r="A21" s="477" t="s">
        <v>21</v>
      </c>
      <c r="B21" s="5" t="s">
        <v>66</v>
      </c>
      <c r="C21" s="462">
        <v>24150531.998919468</v>
      </c>
      <c r="D21" s="462">
        <v>439909.09647696838</v>
      </c>
      <c r="E21" s="463">
        <v>1.8553249245579797E-2</v>
      </c>
      <c r="F21" s="464">
        <v>56685898.316530712</v>
      </c>
      <c r="G21" s="464">
        <v>4340752.0046034977</v>
      </c>
      <c r="H21" s="463">
        <v>8.2925587383723229E-2</v>
      </c>
      <c r="I21" s="475">
        <v>100.76622786083</v>
      </c>
      <c r="J21" s="475">
        <v>-0.25837889501943323</v>
      </c>
    </row>
    <row r="22" spans="1:10" x14ac:dyDescent="0.25">
      <c r="A22" s="477" t="s">
        <v>21</v>
      </c>
      <c r="B22" s="6" t="s">
        <v>67</v>
      </c>
      <c r="C22" s="466">
        <v>37893194.416239299</v>
      </c>
      <c r="D22" s="466">
        <v>2184511.7927317545</v>
      </c>
      <c r="E22" s="467">
        <v>6.1175927876254352E-2</v>
      </c>
      <c r="F22" s="468">
        <v>87619115.152508542</v>
      </c>
      <c r="G22" s="468">
        <v>7801220.4774498194</v>
      </c>
      <c r="H22" s="467">
        <v>9.7737737999841326E-2</v>
      </c>
      <c r="I22" s="476">
        <v>82.376765442407702</v>
      </c>
      <c r="J22" s="476">
        <v>2.435836138283463</v>
      </c>
    </row>
    <row r="23" spans="1:10" x14ac:dyDescent="0.25">
      <c r="A23" s="477" t="s">
        <v>21</v>
      </c>
      <c r="B23" s="5" t="s">
        <v>68</v>
      </c>
      <c r="C23" s="462">
        <v>52798488.110619932</v>
      </c>
      <c r="D23" s="462">
        <v>1391683.3721882701</v>
      </c>
      <c r="E23" s="463">
        <v>2.7071967986912235E-2</v>
      </c>
      <c r="F23" s="464">
        <v>123138451.85681504</v>
      </c>
      <c r="G23" s="464">
        <v>9158595.5338433087</v>
      </c>
      <c r="H23" s="463">
        <v>8.0352755559645911E-2</v>
      </c>
      <c r="I23" s="475">
        <v>103.15370293811669</v>
      </c>
      <c r="J23" s="475">
        <v>-1.0129688230443463</v>
      </c>
    </row>
    <row r="24" spans="1:10" x14ac:dyDescent="0.25">
      <c r="A24" s="477" t="s">
        <v>21</v>
      </c>
      <c r="B24" s="6" t="s">
        <v>69</v>
      </c>
      <c r="C24" s="466">
        <v>49647222.857025206</v>
      </c>
      <c r="D24" s="466">
        <v>1109633.3368974775</v>
      </c>
      <c r="E24" s="467">
        <v>2.2861319399417868E-2</v>
      </c>
      <c r="F24" s="468">
        <v>114227668.51283759</v>
      </c>
      <c r="G24" s="468">
        <v>6506287.2214489579</v>
      </c>
      <c r="H24" s="467">
        <v>6.039921827449754E-2</v>
      </c>
      <c r="I24" s="476">
        <v>119.8833415234825</v>
      </c>
      <c r="J24" s="476">
        <v>-0.98502603209446704</v>
      </c>
    </row>
    <row r="25" spans="1:10" x14ac:dyDescent="0.25">
      <c r="A25" s="477" t="s">
        <v>21</v>
      </c>
      <c r="B25" s="5" t="s">
        <v>70</v>
      </c>
      <c r="C25" s="462">
        <v>21450797.405814383</v>
      </c>
      <c r="D25" s="462">
        <v>-246746.57454258949</v>
      </c>
      <c r="E25" s="463">
        <v>-1.1372096987842122E-2</v>
      </c>
      <c r="F25" s="464">
        <v>60180611.541839167</v>
      </c>
      <c r="G25" s="464">
        <v>1766762.8045467883</v>
      </c>
      <c r="H25" s="463">
        <v>3.0245615427474091E-2</v>
      </c>
      <c r="I25" s="475">
        <v>89.857113740919061</v>
      </c>
      <c r="J25" s="475">
        <v>-3.0852245095070145</v>
      </c>
    </row>
    <row r="26" spans="1:10" x14ac:dyDescent="0.25">
      <c r="A26" s="477" t="s">
        <v>21</v>
      </c>
      <c r="B26" s="6" t="s">
        <v>71</v>
      </c>
      <c r="C26" s="466">
        <v>30073713.086767282</v>
      </c>
      <c r="D26" s="466">
        <v>532017.24115528539</v>
      </c>
      <c r="E26" s="467">
        <v>1.8009028457122548E-2</v>
      </c>
      <c r="F26" s="468">
        <v>72316846.411460787</v>
      </c>
      <c r="G26" s="468">
        <v>4906812.1944820732</v>
      </c>
      <c r="H26" s="467">
        <v>7.279053113499509E-2</v>
      </c>
      <c r="I26" s="476">
        <v>104.84610185420907</v>
      </c>
      <c r="J26" s="476">
        <v>1.1262413432168898</v>
      </c>
    </row>
    <row r="27" spans="1:10" x14ac:dyDescent="0.25">
      <c r="A27" s="477" t="s">
        <v>21</v>
      </c>
      <c r="B27" s="5" t="s">
        <v>72</v>
      </c>
      <c r="C27" s="462">
        <v>26804912.357569598</v>
      </c>
      <c r="D27" s="462">
        <v>836717.79574190453</v>
      </c>
      <c r="E27" s="463">
        <v>3.2220869023056743E-2</v>
      </c>
      <c r="F27" s="464">
        <v>65622450.249069795</v>
      </c>
      <c r="G27" s="464">
        <v>5184595.4526829794</v>
      </c>
      <c r="H27" s="463">
        <v>8.5783909275895284E-2</v>
      </c>
      <c r="I27" s="475">
        <v>108.75570823152879</v>
      </c>
      <c r="J27" s="475">
        <v>2.3973065767299175</v>
      </c>
    </row>
    <row r="28" spans="1:10" x14ac:dyDescent="0.25">
      <c r="A28" s="477" t="s">
        <v>21</v>
      </c>
      <c r="B28" s="6" t="s">
        <v>73</v>
      </c>
      <c r="C28" s="466">
        <v>42106168.353146538</v>
      </c>
      <c r="D28" s="466">
        <v>257561.87423119694</v>
      </c>
      <c r="E28" s="467">
        <v>6.1546105331121313E-3</v>
      </c>
      <c r="F28" s="468">
        <v>105603850.55842759</v>
      </c>
      <c r="G28" s="468">
        <v>4133151.1743269712</v>
      </c>
      <c r="H28" s="467">
        <v>4.0732459709197512E-2</v>
      </c>
      <c r="I28" s="476">
        <v>120.78996141656057</v>
      </c>
      <c r="J28" s="476">
        <v>-1.2520780750652705</v>
      </c>
    </row>
    <row r="29" spans="1:10" x14ac:dyDescent="0.25">
      <c r="A29" s="477" t="s">
        <v>21</v>
      </c>
      <c r="B29" s="5" t="s">
        <v>74</v>
      </c>
      <c r="C29" s="462">
        <v>10890615.649208216</v>
      </c>
      <c r="D29" s="462">
        <v>274041.18236835115</v>
      </c>
      <c r="E29" s="463">
        <v>2.5812580434894494E-2</v>
      </c>
      <c r="F29" s="464">
        <v>27810463.217337929</v>
      </c>
      <c r="G29" s="464">
        <v>957196.98442611843</v>
      </c>
      <c r="H29" s="463">
        <v>3.5645458400623234E-2</v>
      </c>
      <c r="I29" s="475">
        <v>82.612734805903216</v>
      </c>
      <c r="J29" s="475">
        <v>1.7250978383470965</v>
      </c>
    </row>
    <row r="30" spans="1:10" x14ac:dyDescent="0.25">
      <c r="A30" s="477" t="s">
        <v>21</v>
      </c>
      <c r="B30" s="6" t="s">
        <v>75</v>
      </c>
      <c r="C30" s="466">
        <v>16123488.11117636</v>
      </c>
      <c r="D30" s="466">
        <v>982882.61754139699</v>
      </c>
      <c r="E30" s="467">
        <v>6.4916995423637186E-2</v>
      </c>
      <c r="F30" s="468">
        <v>39409825.83637096</v>
      </c>
      <c r="G30" s="468">
        <v>2981155.5147082433</v>
      </c>
      <c r="H30" s="467">
        <v>8.1835419420605807E-2</v>
      </c>
      <c r="I30" s="476">
        <v>63.724844979734328</v>
      </c>
      <c r="J30" s="476">
        <v>3.1137485132611715</v>
      </c>
    </row>
    <row r="31" spans="1:10" x14ac:dyDescent="0.25">
      <c r="A31" s="477" t="s">
        <v>21</v>
      </c>
      <c r="B31" s="5" t="s">
        <v>76</v>
      </c>
      <c r="C31" s="462">
        <v>28082387.709338427</v>
      </c>
      <c r="D31" s="462">
        <v>31955.766298614442</v>
      </c>
      <c r="E31" s="463">
        <v>1.1392254623210415E-3</v>
      </c>
      <c r="F31" s="464">
        <v>69920531.736305326</v>
      </c>
      <c r="G31" s="464">
        <v>3328761.3810728043</v>
      </c>
      <c r="H31" s="463">
        <v>4.9987578995356191E-2</v>
      </c>
      <c r="I31" s="475">
        <v>99.747871177251312</v>
      </c>
      <c r="J31" s="475">
        <v>-1.8913348247636605</v>
      </c>
    </row>
    <row r="32" spans="1:10" x14ac:dyDescent="0.25">
      <c r="A32" s="477" t="s">
        <v>21</v>
      </c>
      <c r="B32" s="6" t="s">
        <v>77</v>
      </c>
      <c r="C32" s="466">
        <v>25946188.385720409</v>
      </c>
      <c r="D32" s="466">
        <v>116342.39019765332</v>
      </c>
      <c r="E32" s="467">
        <v>4.504184431367483E-3</v>
      </c>
      <c r="F32" s="468">
        <v>65470035.826097414</v>
      </c>
      <c r="G32" s="468">
        <v>2951995.5100369975</v>
      </c>
      <c r="H32" s="467">
        <v>4.7218298832035717E-2</v>
      </c>
      <c r="I32" s="476">
        <v>113.90524309820201</v>
      </c>
      <c r="J32" s="476">
        <v>-1.1138136285643441</v>
      </c>
    </row>
    <row r="33" spans="1:10" x14ac:dyDescent="0.25">
      <c r="A33" s="477" t="s">
        <v>21</v>
      </c>
      <c r="B33" s="5" t="s">
        <v>78</v>
      </c>
      <c r="C33" s="462">
        <v>106008.35612780594</v>
      </c>
      <c r="D33" s="462">
        <v>-7973.1335367292631</v>
      </c>
      <c r="E33" s="463">
        <v>-6.9951125925756918E-2</v>
      </c>
      <c r="F33" s="464">
        <v>331661.95430085418</v>
      </c>
      <c r="G33" s="464">
        <v>-18041.561261566589</v>
      </c>
      <c r="H33" s="463">
        <v>-5.1591020560804848E-2</v>
      </c>
      <c r="I33" s="475">
        <v>78.819352972421711</v>
      </c>
      <c r="J33" s="475">
        <v>-2.7700320585098837</v>
      </c>
    </row>
    <row r="34" spans="1:10" x14ac:dyDescent="0.25">
      <c r="A34" s="477" t="s">
        <v>21</v>
      </c>
      <c r="B34" s="6" t="s">
        <v>79</v>
      </c>
      <c r="C34" s="466">
        <v>198191.9101902472</v>
      </c>
      <c r="D34" s="466">
        <v>-3129.1844778232626</v>
      </c>
      <c r="E34" s="467">
        <v>-1.5543251853376452E-2</v>
      </c>
      <c r="F34" s="468">
        <v>550268.9480339241</v>
      </c>
      <c r="G34" s="468">
        <v>-14153.807177010458</v>
      </c>
      <c r="H34" s="467">
        <v>-2.5076606225276896E-2</v>
      </c>
      <c r="I34" s="476">
        <v>122.64077928237272</v>
      </c>
      <c r="J34" s="476">
        <v>4.5238633443952523</v>
      </c>
    </row>
    <row r="35" spans="1:10" x14ac:dyDescent="0.25">
      <c r="A35" s="477" t="s">
        <v>21</v>
      </c>
      <c r="B35" s="5" t="s">
        <v>80</v>
      </c>
      <c r="C35" s="462">
        <v>113528.17167947738</v>
      </c>
      <c r="D35" s="462">
        <v>-4838.0896146191662</v>
      </c>
      <c r="E35" s="463">
        <v>-4.0873890597915366E-2</v>
      </c>
      <c r="F35" s="464">
        <v>331992.24438952206</v>
      </c>
      <c r="G35" s="464">
        <v>-22919.072455701767</v>
      </c>
      <c r="H35" s="463">
        <v>-6.4576899546138544E-2</v>
      </c>
      <c r="I35" s="475">
        <v>81.757020335543658</v>
      </c>
      <c r="J35" s="475">
        <v>0.7440995572119391</v>
      </c>
    </row>
    <row r="36" spans="1:10" x14ac:dyDescent="0.25">
      <c r="A36" s="477" t="s">
        <v>21</v>
      </c>
      <c r="B36" s="6" t="s">
        <v>81</v>
      </c>
      <c r="C36" s="466">
        <v>292034.07318984211</v>
      </c>
      <c r="D36" s="466">
        <v>-26829.773522226664</v>
      </c>
      <c r="E36" s="467">
        <v>-8.4141785902914587E-2</v>
      </c>
      <c r="F36" s="468">
        <v>889728.09717757348</v>
      </c>
      <c r="G36" s="468">
        <v>-68862.2725172668</v>
      </c>
      <c r="H36" s="467">
        <v>-7.1837016826268099E-2</v>
      </c>
      <c r="I36" s="476">
        <v>148.69706202989823</v>
      </c>
      <c r="J36" s="476">
        <v>-6.6954369360248904</v>
      </c>
    </row>
    <row r="37" spans="1:10" x14ac:dyDescent="0.25">
      <c r="A37" s="477" t="s">
        <v>21</v>
      </c>
      <c r="B37" s="5" t="s">
        <v>82</v>
      </c>
      <c r="C37" s="462">
        <v>98631.266913757252</v>
      </c>
      <c r="D37" s="462">
        <v>-7734.0288746939914</v>
      </c>
      <c r="E37" s="463">
        <v>-7.27119575737947E-2</v>
      </c>
      <c r="F37" s="464">
        <v>278674.47379073023</v>
      </c>
      <c r="G37" s="464">
        <v>-23432.794617235952</v>
      </c>
      <c r="H37" s="463">
        <v>-7.7564484763048683E-2</v>
      </c>
      <c r="I37" s="475">
        <v>76.854358489934256</v>
      </c>
      <c r="J37" s="475">
        <v>-2.2944262612597726</v>
      </c>
    </row>
    <row r="38" spans="1:10" x14ac:dyDescent="0.25">
      <c r="A38" s="477" t="s">
        <v>21</v>
      </c>
      <c r="B38" s="6" t="s">
        <v>83</v>
      </c>
      <c r="C38" s="466">
        <v>75998.329550341135</v>
      </c>
      <c r="D38" s="466">
        <v>6655.5232607079233</v>
      </c>
      <c r="E38" s="467">
        <v>9.5980010282666159E-2</v>
      </c>
      <c r="F38" s="468">
        <v>296095.40998200298</v>
      </c>
      <c r="G38" s="468">
        <v>24307.24577459885</v>
      </c>
      <c r="H38" s="467">
        <v>8.9434526501491654E-2</v>
      </c>
      <c r="I38" s="476">
        <v>22.580332333706295</v>
      </c>
      <c r="J38" s="476">
        <v>2.0873302034819758</v>
      </c>
    </row>
    <row r="39" spans="1:10" x14ac:dyDescent="0.25">
      <c r="A39" s="477" t="s">
        <v>21</v>
      </c>
      <c r="B39" s="5" t="s">
        <v>84</v>
      </c>
      <c r="C39" s="462">
        <v>111706.20800752386</v>
      </c>
      <c r="D39" s="462">
        <v>-11445.155647395688</v>
      </c>
      <c r="E39" s="463">
        <v>-9.2935679376364627E-2</v>
      </c>
      <c r="F39" s="464">
        <v>408810.03248594404</v>
      </c>
      <c r="G39" s="464">
        <v>-38821.989305325726</v>
      </c>
      <c r="H39" s="463">
        <v>-8.6727462324910187E-2</v>
      </c>
      <c r="I39" s="475">
        <v>27.622297913260603</v>
      </c>
      <c r="J39" s="475">
        <v>-2.2086381654800959</v>
      </c>
    </row>
    <row r="40" spans="1:10" x14ac:dyDescent="0.25">
      <c r="A40" s="477" t="s">
        <v>21</v>
      </c>
      <c r="B40" s="6" t="s">
        <v>85</v>
      </c>
      <c r="C40" s="466">
        <v>225630.63359116283</v>
      </c>
      <c r="D40" s="466">
        <v>30592.481023493834</v>
      </c>
      <c r="E40" s="467">
        <v>0.1568538289598477</v>
      </c>
      <c r="F40" s="468">
        <v>542049.63856615545</v>
      </c>
      <c r="G40" s="468">
        <v>75297.936485263926</v>
      </c>
      <c r="H40" s="467">
        <v>0.16132332490608517</v>
      </c>
      <c r="I40" s="476">
        <v>64.931134590235374</v>
      </c>
      <c r="J40" s="476">
        <v>9.8185504143612476</v>
      </c>
    </row>
    <row r="41" spans="1:10" x14ac:dyDescent="0.25">
      <c r="A41" s="477" t="s">
        <v>21</v>
      </c>
      <c r="B41" s="5" t="s">
        <v>86</v>
      </c>
      <c r="C41" s="462">
        <v>1965540.731561709</v>
      </c>
      <c r="D41" s="462">
        <v>-91845.231010504998</v>
      </c>
      <c r="E41" s="463">
        <v>-4.4641711706673144E-2</v>
      </c>
      <c r="F41" s="464">
        <v>4805789.1181154</v>
      </c>
      <c r="G41" s="464">
        <v>-91822.236274424009</v>
      </c>
      <c r="H41" s="463">
        <v>-1.8748371324344051E-2</v>
      </c>
      <c r="I41" s="475">
        <v>399.93040914127459</v>
      </c>
      <c r="J41" s="475">
        <v>-14.017204084432592</v>
      </c>
    </row>
    <row r="42" spans="1:10" x14ac:dyDescent="0.25">
      <c r="A42" s="477" t="s">
        <v>21</v>
      </c>
      <c r="B42" s="6" t="s">
        <v>87</v>
      </c>
      <c r="C42" s="466">
        <v>101085.83872167201</v>
      </c>
      <c r="D42" s="466">
        <v>5536.3113445088529</v>
      </c>
      <c r="E42" s="467">
        <v>5.7941797269758767E-2</v>
      </c>
      <c r="F42" s="468">
        <v>362923.36142063735</v>
      </c>
      <c r="G42" s="468">
        <v>38639.449167973944</v>
      </c>
      <c r="H42" s="467">
        <v>0.11915314854678423</v>
      </c>
      <c r="I42" s="476">
        <v>54.387881955093256</v>
      </c>
      <c r="J42" s="476">
        <v>4.1620156966906379</v>
      </c>
    </row>
    <row r="43" spans="1:10" x14ac:dyDescent="0.25">
      <c r="A43" s="477" t="s">
        <v>21</v>
      </c>
      <c r="B43" s="5" t="s">
        <v>88</v>
      </c>
      <c r="C43" s="462">
        <v>50130.611365641307</v>
      </c>
      <c r="D43" s="462">
        <v>-6673.5485839628163</v>
      </c>
      <c r="E43" s="463">
        <v>-0.1174834482172344</v>
      </c>
      <c r="F43" s="464">
        <v>196808.89312099933</v>
      </c>
      <c r="G43" s="464">
        <v>-9664.8837839273328</v>
      </c>
      <c r="H43" s="463">
        <v>-4.6809255532617319E-2</v>
      </c>
      <c r="I43" s="475">
        <v>14.053032363394797</v>
      </c>
      <c r="J43" s="475">
        <v>-1.6357844973408024</v>
      </c>
    </row>
    <row r="44" spans="1:10" x14ac:dyDescent="0.25">
      <c r="A44" s="477" t="s">
        <v>21</v>
      </c>
      <c r="B44" s="6" t="s">
        <v>89</v>
      </c>
      <c r="C44" s="466">
        <v>119340.22644610149</v>
      </c>
      <c r="D44" s="466">
        <v>21707.535264443126</v>
      </c>
      <c r="E44" s="467">
        <v>0.22233879863101821</v>
      </c>
      <c r="F44" s="468">
        <v>321189.80121937511</v>
      </c>
      <c r="G44" s="468">
        <v>25438.553414576803</v>
      </c>
      <c r="H44" s="467">
        <v>8.6013342643161905E-2</v>
      </c>
      <c r="I44" s="476">
        <v>30.06586629064185</v>
      </c>
      <c r="J44" s="476">
        <v>5.6586569707968977</v>
      </c>
    </row>
    <row r="45" spans="1:10" x14ac:dyDescent="0.25">
      <c r="A45" s="477" t="s">
        <v>21</v>
      </c>
      <c r="B45" s="5" t="s">
        <v>90</v>
      </c>
      <c r="C45" s="462">
        <v>191173.13264234501</v>
      </c>
      <c r="D45" s="462">
        <v>6144.0121547405433</v>
      </c>
      <c r="E45" s="463">
        <v>3.3205649675841942E-2</v>
      </c>
      <c r="F45" s="464">
        <v>691808.28649942402</v>
      </c>
      <c r="G45" s="464">
        <v>5416.6153128012083</v>
      </c>
      <c r="H45" s="463">
        <v>7.8914350802611749E-3</v>
      </c>
      <c r="I45" s="475">
        <v>59.527036811327491</v>
      </c>
      <c r="J45" s="475">
        <v>2.6824356032924186</v>
      </c>
    </row>
    <row r="46" spans="1:10" x14ac:dyDescent="0.25">
      <c r="A46" s="477" t="s">
        <v>21</v>
      </c>
      <c r="B46" s="6" t="s">
        <v>91</v>
      </c>
      <c r="C46" s="466">
        <v>344741140.93803334</v>
      </c>
      <c r="D46" s="466">
        <v>11251044.456538022</v>
      </c>
      <c r="E46" s="467">
        <v>3.3737267089016296E-2</v>
      </c>
      <c r="F46" s="468">
        <v>794439227.36647999</v>
      </c>
      <c r="G46" s="468">
        <v>59625768.285641074</v>
      </c>
      <c r="H46" s="467">
        <v>8.1144088406090928E-2</v>
      </c>
      <c r="I46" s="465"/>
      <c r="J46" s="465"/>
    </row>
    <row r="47" spans="1:10" x14ac:dyDescent="0.25">
      <c r="A47" s="477" t="s">
        <v>21</v>
      </c>
      <c r="B47" s="5" t="s">
        <v>92</v>
      </c>
      <c r="C47" s="462">
        <v>21320518.057243392</v>
      </c>
      <c r="D47" s="462">
        <v>1323058.6797538958</v>
      </c>
      <c r="E47" s="463">
        <v>6.6161338536995407E-2</v>
      </c>
      <c r="F47" s="464">
        <v>44456871.874659933</v>
      </c>
      <c r="G47" s="464">
        <v>5211975.1438891813</v>
      </c>
      <c r="H47" s="463">
        <v>0.1328064430808561</v>
      </c>
      <c r="I47" s="461"/>
      <c r="J47" s="461"/>
    </row>
    <row r="48" spans="1:10" x14ac:dyDescent="0.25">
      <c r="A48" s="477" t="s">
        <v>21</v>
      </c>
      <c r="B48" s="6" t="s">
        <v>93</v>
      </c>
      <c r="C48" s="466">
        <v>18975143.443359256</v>
      </c>
      <c r="D48" s="466">
        <v>1128603.9635716826</v>
      </c>
      <c r="E48" s="467">
        <v>6.3239372812298078E-2</v>
      </c>
      <c r="F48" s="468">
        <v>41098534.197670907</v>
      </c>
      <c r="G48" s="468">
        <v>4821697.3319795728</v>
      </c>
      <c r="H48" s="467">
        <v>0.13291394037002363</v>
      </c>
      <c r="I48" s="465"/>
      <c r="J48" s="465"/>
    </row>
    <row r="49" spans="1:10" x14ac:dyDescent="0.25">
      <c r="A49" s="477" t="s">
        <v>21</v>
      </c>
      <c r="B49" s="5" t="s">
        <v>94</v>
      </c>
      <c r="C49" s="462">
        <v>21940111.044102464</v>
      </c>
      <c r="D49" s="462">
        <v>1108657.7130624838</v>
      </c>
      <c r="E49" s="463">
        <v>5.3220372839302789E-2</v>
      </c>
      <c r="F49" s="464">
        <v>45130359.3033363</v>
      </c>
      <c r="G49" s="464">
        <v>5128354.3334498927</v>
      </c>
      <c r="H49" s="463">
        <v>0.12820243228584488</v>
      </c>
      <c r="I49" s="461"/>
      <c r="J49" s="461"/>
    </row>
    <row r="50" spans="1:10" x14ac:dyDescent="0.25">
      <c r="A50" s="477" t="s">
        <v>21</v>
      </c>
      <c r="B50" s="6" t="s">
        <v>95</v>
      </c>
      <c r="C50" s="466">
        <v>13259916.349711241</v>
      </c>
      <c r="D50" s="466">
        <v>165867.91410861537</v>
      </c>
      <c r="E50" s="467">
        <v>1.2667427871858308E-2</v>
      </c>
      <c r="F50" s="468">
        <v>28875435.099192813</v>
      </c>
      <c r="G50" s="468">
        <v>3383555.0201773904</v>
      </c>
      <c r="H50" s="467">
        <v>0.13273069737067719</v>
      </c>
      <c r="I50" s="465"/>
      <c r="J50" s="465"/>
    </row>
    <row r="51" spans="1:10" x14ac:dyDescent="0.25">
      <c r="A51" s="477" t="s">
        <v>21</v>
      </c>
      <c r="B51" s="5" t="s">
        <v>96</v>
      </c>
      <c r="C51" s="462">
        <v>21769706.305062927</v>
      </c>
      <c r="D51" s="462">
        <v>1201629.1751903445</v>
      </c>
      <c r="E51" s="463">
        <v>5.8422047311614121E-2</v>
      </c>
      <c r="F51" s="464">
        <v>48209289.316137537</v>
      </c>
      <c r="G51" s="464">
        <v>4820064.9627414942</v>
      </c>
      <c r="H51" s="463">
        <v>0.11108898659914006</v>
      </c>
      <c r="I51" s="461"/>
      <c r="J51" s="461"/>
    </row>
    <row r="52" spans="1:10" x14ac:dyDescent="0.25">
      <c r="A52" s="477" t="s">
        <v>21</v>
      </c>
      <c r="B52" s="6" t="s">
        <v>97</v>
      </c>
      <c r="C52" s="466">
        <v>24716100.401281536</v>
      </c>
      <c r="D52" s="466">
        <v>1359727.6058897041</v>
      </c>
      <c r="E52" s="467">
        <v>5.8216556902961222E-2</v>
      </c>
      <c r="F52" s="468">
        <v>53217920.120509773</v>
      </c>
      <c r="G52" s="468">
        <v>5829834.152770564</v>
      </c>
      <c r="H52" s="467">
        <v>0.12302320369595408</v>
      </c>
      <c r="I52" s="465"/>
      <c r="J52" s="465"/>
    </row>
    <row r="53" spans="1:10" x14ac:dyDescent="0.25">
      <c r="A53" s="477" t="s">
        <v>21</v>
      </c>
      <c r="B53" s="5" t="s">
        <v>98</v>
      </c>
      <c r="C53" s="462">
        <v>23602403.20439101</v>
      </c>
      <c r="D53" s="462">
        <v>1001024.9755744897</v>
      </c>
      <c r="E53" s="463">
        <v>4.4290439522762966E-2</v>
      </c>
      <c r="F53" s="464">
        <v>48478958.212949485</v>
      </c>
      <c r="G53" s="464">
        <v>3577724.5060292035</v>
      </c>
      <c r="H53" s="463">
        <v>7.9679870922517576E-2</v>
      </c>
      <c r="I53" s="461"/>
      <c r="J53" s="461"/>
    </row>
    <row r="54" spans="1:10" x14ac:dyDescent="0.25">
      <c r="A54" s="477" t="s">
        <v>99</v>
      </c>
      <c r="B54" s="6" t="s">
        <v>54</v>
      </c>
      <c r="C54" s="466">
        <v>462712588.35132772</v>
      </c>
      <c r="D54" s="466">
        <v>9776293.5899124742</v>
      </c>
      <c r="E54" s="467">
        <v>2.1584257439696126E-2</v>
      </c>
      <c r="F54" s="468">
        <v>1089663041.2471883</v>
      </c>
      <c r="G54" s="468">
        <v>48518365.038765788</v>
      </c>
      <c r="H54" s="467">
        <v>4.660098269479418E-2</v>
      </c>
      <c r="I54" s="476">
        <v>92.402851893270523</v>
      </c>
      <c r="J54" s="476">
        <v>-2.2160920552686036</v>
      </c>
    </row>
    <row r="55" spans="1:10" x14ac:dyDescent="0.25">
      <c r="A55" s="477" t="s">
        <v>99</v>
      </c>
      <c r="B55" s="5" t="s">
        <v>55</v>
      </c>
      <c r="C55" s="462">
        <v>581827946.8021636</v>
      </c>
      <c r="D55" s="462">
        <v>21140985.23498106</v>
      </c>
      <c r="E55" s="463">
        <v>3.7705505360584188E-2</v>
      </c>
      <c r="F55" s="464">
        <v>1292059754.2032719</v>
      </c>
      <c r="G55" s="464">
        <v>89036636.965798616</v>
      </c>
      <c r="H55" s="463">
        <v>7.4010744839430251E-2</v>
      </c>
      <c r="I55" s="475">
        <v>96.699638554835161</v>
      </c>
      <c r="J55" s="475">
        <v>0.69661410914383737</v>
      </c>
    </row>
    <row r="56" spans="1:10" x14ac:dyDescent="0.25">
      <c r="A56" s="477" t="s">
        <v>99</v>
      </c>
      <c r="B56" s="6" t="s">
        <v>56</v>
      </c>
      <c r="C56" s="466">
        <v>525172197.01984054</v>
      </c>
      <c r="D56" s="466">
        <v>21240287.123141825</v>
      </c>
      <c r="E56" s="467">
        <v>4.2149121153085709E-2</v>
      </c>
      <c r="F56" s="468">
        <v>1191871208.6147492</v>
      </c>
      <c r="G56" s="468">
        <v>90625543.568947792</v>
      </c>
      <c r="H56" s="467">
        <v>8.2293666568193605E-2</v>
      </c>
      <c r="I56" s="476">
        <v>101.57911680031475</v>
      </c>
      <c r="J56" s="476">
        <v>0.92307182072597982</v>
      </c>
    </row>
    <row r="57" spans="1:10" x14ac:dyDescent="0.25">
      <c r="A57" s="477" t="s">
        <v>99</v>
      </c>
      <c r="B57" s="5" t="s">
        <v>57</v>
      </c>
      <c r="C57" s="462">
        <v>769565159.95479381</v>
      </c>
      <c r="D57" s="462">
        <v>15032968.628808856</v>
      </c>
      <c r="E57" s="463">
        <v>1.9923561647370556E-2</v>
      </c>
      <c r="F57" s="464">
        <v>1766054825.371501</v>
      </c>
      <c r="G57" s="464">
        <v>81576993.288512707</v>
      </c>
      <c r="H57" s="463">
        <v>4.8428653517889511E-2</v>
      </c>
      <c r="I57" s="475">
        <v>105.24356596034745</v>
      </c>
      <c r="J57" s="475">
        <v>-2.067420096493052</v>
      </c>
    </row>
    <row r="58" spans="1:10" x14ac:dyDescent="0.25">
      <c r="A58" s="477" t="s">
        <v>99</v>
      </c>
      <c r="B58" s="6" t="s">
        <v>58</v>
      </c>
      <c r="C58" s="466">
        <v>274243078.09573382</v>
      </c>
      <c r="D58" s="466">
        <v>12517927.163438022</v>
      </c>
      <c r="E58" s="467">
        <v>4.782852209215542E-2</v>
      </c>
      <c r="F58" s="468">
        <v>617858154.72158217</v>
      </c>
      <c r="G58" s="468">
        <v>43935742.453663349</v>
      </c>
      <c r="H58" s="467">
        <v>7.6553453070505359E-2</v>
      </c>
      <c r="I58" s="476">
        <v>99.173417620237558</v>
      </c>
      <c r="J58" s="476">
        <v>1.9253112624660957</v>
      </c>
    </row>
    <row r="59" spans="1:10" x14ac:dyDescent="0.25">
      <c r="A59" s="477" t="s">
        <v>99</v>
      </c>
      <c r="B59" s="5" t="s">
        <v>59</v>
      </c>
      <c r="C59" s="462">
        <v>429170653.57959419</v>
      </c>
      <c r="D59" s="462">
        <v>25286210.204240561</v>
      </c>
      <c r="E59" s="463">
        <v>6.260753693041006E-2</v>
      </c>
      <c r="F59" s="464">
        <v>977306647.84037602</v>
      </c>
      <c r="G59" s="464">
        <v>81109668.896863699</v>
      </c>
      <c r="H59" s="463">
        <v>9.0504287341473033E-2</v>
      </c>
      <c r="I59" s="475">
        <v>80.862067335923314</v>
      </c>
      <c r="J59" s="475">
        <v>2.0116531180436539</v>
      </c>
    </row>
    <row r="60" spans="1:10" x14ac:dyDescent="0.25">
      <c r="A60" s="477" t="s">
        <v>99</v>
      </c>
      <c r="B60" s="6" t="s">
        <v>60</v>
      </c>
      <c r="C60" s="466">
        <v>610335144.39804566</v>
      </c>
      <c r="D60" s="466">
        <v>27803265.141006708</v>
      </c>
      <c r="E60" s="467">
        <v>4.7728315189319748E-2</v>
      </c>
      <c r="F60" s="468">
        <v>1387998298.4913497</v>
      </c>
      <c r="G60" s="468">
        <v>101149745.52816987</v>
      </c>
      <c r="H60" s="467">
        <v>7.8602680397204472E-2</v>
      </c>
      <c r="I60" s="476">
        <v>103.34822450255889</v>
      </c>
      <c r="J60" s="476">
        <v>0.40936214554483286</v>
      </c>
    </row>
    <row r="61" spans="1:10" x14ac:dyDescent="0.25">
      <c r="A61" s="477" t="s">
        <v>99</v>
      </c>
      <c r="B61" s="5" t="s">
        <v>61</v>
      </c>
      <c r="C61" s="462">
        <v>573301031.56260431</v>
      </c>
      <c r="D61" s="462">
        <v>19298377.123712659</v>
      </c>
      <c r="E61" s="463">
        <v>3.4834448840788602E-2</v>
      </c>
      <c r="F61" s="464">
        <v>1287488257.5338242</v>
      </c>
      <c r="G61" s="464">
        <v>79205775.988584995</v>
      </c>
      <c r="H61" s="463">
        <v>6.5552366436109302E-2</v>
      </c>
      <c r="I61" s="475">
        <v>119.98250043677645</v>
      </c>
      <c r="J61" s="475">
        <v>-0.32640814497355564</v>
      </c>
    </row>
    <row r="62" spans="1:10" x14ac:dyDescent="0.25">
      <c r="A62" s="477" t="s">
        <v>99</v>
      </c>
      <c r="B62" s="6" t="s">
        <v>62</v>
      </c>
      <c r="C62" s="466">
        <v>461900781.25068194</v>
      </c>
      <c r="D62" s="466">
        <v>9844661.1246113181</v>
      </c>
      <c r="E62" s="467">
        <v>2.1777519839496506E-2</v>
      </c>
      <c r="F62" s="468">
        <v>1086533250.1241913</v>
      </c>
      <c r="G62" s="468">
        <v>48732325.369924307</v>
      </c>
      <c r="H62" s="467">
        <v>4.6957296151439898E-2</v>
      </c>
      <c r="I62" s="476">
        <v>92.995508933319087</v>
      </c>
      <c r="J62" s="476">
        <v>-2.2741191809121233</v>
      </c>
    </row>
    <row r="63" spans="1:10" x14ac:dyDescent="0.25">
      <c r="A63" s="477" t="s">
        <v>99</v>
      </c>
      <c r="B63" s="5" t="s">
        <v>63</v>
      </c>
      <c r="C63" s="462">
        <v>580380404.07239437</v>
      </c>
      <c r="D63" s="462">
        <v>21282910.66168046</v>
      </c>
      <c r="E63" s="463">
        <v>3.8066546376100456E-2</v>
      </c>
      <c r="F63" s="464">
        <v>1286691754.4338033</v>
      </c>
      <c r="G63" s="464">
        <v>89244257.169748783</v>
      </c>
      <c r="H63" s="463">
        <v>7.4528743325828775E-2</v>
      </c>
      <c r="I63" s="475">
        <v>97.248347830670866</v>
      </c>
      <c r="J63" s="475">
        <v>0.6714732820178142</v>
      </c>
    </row>
    <row r="64" spans="1:10" x14ac:dyDescent="0.25">
      <c r="A64" s="477" t="s">
        <v>99</v>
      </c>
      <c r="B64" s="6" t="s">
        <v>64</v>
      </c>
      <c r="C64" s="466">
        <v>522449937.38303012</v>
      </c>
      <c r="D64" s="466">
        <v>20835221.597943664</v>
      </c>
      <c r="E64" s="467">
        <v>4.1536304542688848E-2</v>
      </c>
      <c r="F64" s="468">
        <v>1185553941.7627587</v>
      </c>
      <c r="G64" s="468">
        <v>90089823.172286272</v>
      </c>
      <c r="H64" s="467">
        <v>8.2238953922292177E-2</v>
      </c>
      <c r="I64" s="476">
        <v>101.87945333767632</v>
      </c>
      <c r="J64" s="476">
        <v>0.80080764886579914</v>
      </c>
    </row>
    <row r="65" spans="1:10" x14ac:dyDescent="0.25">
      <c r="A65" s="477" t="s">
        <v>99</v>
      </c>
      <c r="B65" s="5" t="s">
        <v>65</v>
      </c>
      <c r="C65" s="462">
        <v>745524116.9592483</v>
      </c>
      <c r="D65" s="462">
        <v>16401261.340329051</v>
      </c>
      <c r="E65" s="463">
        <v>2.2494509963491359E-2</v>
      </c>
      <c r="F65" s="464">
        <v>1708295917.9032407</v>
      </c>
      <c r="G65" s="464">
        <v>83438781.357909679</v>
      </c>
      <c r="H65" s="463">
        <v>5.1351456987358261E-2</v>
      </c>
      <c r="I65" s="475">
        <v>102.79004877655247</v>
      </c>
      <c r="J65" s="475">
        <v>-1.8235801709963937</v>
      </c>
    </row>
    <row r="66" spans="1:10" x14ac:dyDescent="0.25">
      <c r="A66" s="477" t="s">
        <v>99</v>
      </c>
      <c r="B66" s="6" t="s">
        <v>66</v>
      </c>
      <c r="C66" s="466">
        <v>273069448.29603589</v>
      </c>
      <c r="D66" s="466">
        <v>12511109.176290154</v>
      </c>
      <c r="E66" s="467">
        <v>4.801653717381265E-2</v>
      </c>
      <c r="F66" s="468">
        <v>613687060.66060305</v>
      </c>
      <c r="G66" s="468">
        <v>43718230.508481383</v>
      </c>
      <c r="H66" s="467">
        <v>7.6702844428901878E-2</v>
      </c>
      <c r="I66" s="476">
        <v>99.557030890715396</v>
      </c>
      <c r="J66" s="476">
        <v>1.8868898529419624</v>
      </c>
    </row>
    <row r="67" spans="1:10" x14ac:dyDescent="0.25">
      <c r="A67" s="477" t="s">
        <v>99</v>
      </c>
      <c r="B67" s="5" t="s">
        <v>67</v>
      </c>
      <c r="C67" s="462">
        <v>428611838.23448288</v>
      </c>
      <c r="D67" s="462">
        <v>25432070.230722904</v>
      </c>
      <c r="E67" s="463">
        <v>6.3078736209019617E-2</v>
      </c>
      <c r="F67" s="464">
        <v>975286035.21910977</v>
      </c>
      <c r="G67" s="464">
        <v>81409508.758707285</v>
      </c>
      <c r="H67" s="463">
        <v>9.1074668982611004E-2</v>
      </c>
      <c r="I67" s="475">
        <v>81.417582550267113</v>
      </c>
      <c r="J67" s="475">
        <v>2.0091310182408932</v>
      </c>
    </row>
    <row r="68" spans="1:10" x14ac:dyDescent="0.25">
      <c r="A68" s="477" t="s">
        <v>99</v>
      </c>
      <c r="B68" s="6" t="s">
        <v>68</v>
      </c>
      <c r="C68" s="466">
        <v>609085732.5242703</v>
      </c>
      <c r="D68" s="466">
        <v>27755463.36309135</v>
      </c>
      <c r="E68" s="467">
        <v>4.7744741389676208E-2</v>
      </c>
      <c r="F68" s="468">
        <v>1384397885.6193426</v>
      </c>
      <c r="G68" s="468">
        <v>101155697.73073125</v>
      </c>
      <c r="H68" s="467">
        <v>7.8828220179674932E-2</v>
      </c>
      <c r="I68" s="476">
        <v>103.98059217531315</v>
      </c>
      <c r="J68" s="476">
        <v>0.34623762328938312</v>
      </c>
    </row>
    <row r="69" spans="1:10" x14ac:dyDescent="0.25">
      <c r="A69" s="477" t="s">
        <v>99</v>
      </c>
      <c r="B69" s="5" t="s">
        <v>69</v>
      </c>
      <c r="C69" s="462">
        <v>571003670.58145905</v>
      </c>
      <c r="D69" s="462">
        <v>19421662.425510764</v>
      </c>
      <c r="E69" s="463">
        <v>3.521083381679066E-2</v>
      </c>
      <c r="F69" s="464">
        <v>1279288248.0887251</v>
      </c>
      <c r="G69" s="464">
        <v>79478583.744710445</v>
      </c>
      <c r="H69" s="463">
        <v>6.6242660070724352E-2</v>
      </c>
      <c r="I69" s="475">
        <v>120.47954076338812</v>
      </c>
      <c r="J69" s="475">
        <v>-0.3622565930392625</v>
      </c>
    </row>
    <row r="70" spans="1:10" x14ac:dyDescent="0.25">
      <c r="A70" s="477" t="s">
        <v>99</v>
      </c>
      <c r="B70" s="6" t="s">
        <v>70</v>
      </c>
      <c r="C70" s="466">
        <v>251061454.54206622</v>
      </c>
      <c r="D70" s="466">
        <v>-917826.48181509972</v>
      </c>
      <c r="E70" s="467">
        <v>-3.6424680556498327E-3</v>
      </c>
      <c r="F70" s="468">
        <v>668990692.22303426</v>
      </c>
      <c r="G70" s="468">
        <v>17322165.578705907</v>
      </c>
      <c r="H70" s="467">
        <v>2.6581252385939003E-2</v>
      </c>
      <c r="I70" s="476">
        <v>91.473961624923902</v>
      </c>
      <c r="J70" s="476">
        <v>-3.1450090643807727</v>
      </c>
    </row>
    <row r="71" spans="1:10" x14ac:dyDescent="0.25">
      <c r="A71" s="477" t="s">
        <v>99</v>
      </c>
      <c r="B71" s="5" t="s">
        <v>71</v>
      </c>
      <c r="C71" s="462">
        <v>340743499.92981899</v>
      </c>
      <c r="D71" s="462">
        <v>6855405.3565341234</v>
      </c>
      <c r="E71" s="463">
        <v>2.0532044921504188E-2</v>
      </c>
      <c r="F71" s="464">
        <v>796699231.59520245</v>
      </c>
      <c r="G71" s="464">
        <v>40421798.272865295</v>
      </c>
      <c r="H71" s="463">
        <v>5.3448372901055342E-2</v>
      </c>
      <c r="I71" s="475">
        <v>103.32400698124091</v>
      </c>
      <c r="J71" s="475">
        <v>0.56076304538548527</v>
      </c>
    </row>
    <row r="72" spans="1:10" x14ac:dyDescent="0.25">
      <c r="A72" s="477" t="s">
        <v>99</v>
      </c>
      <c r="B72" s="6" t="s">
        <v>72</v>
      </c>
      <c r="C72" s="466">
        <v>307007904.19327372</v>
      </c>
      <c r="D72" s="466">
        <v>9203652.062679708</v>
      </c>
      <c r="E72" s="467">
        <v>3.0905039121616351E-2</v>
      </c>
      <c r="F72" s="468">
        <v>733072096.88771939</v>
      </c>
      <c r="G72" s="468">
        <v>45114879.849784255</v>
      </c>
      <c r="H72" s="467">
        <v>6.5578031209601428E-2</v>
      </c>
      <c r="I72" s="476">
        <v>108.34170112249031</v>
      </c>
      <c r="J72" s="476">
        <v>1.4186581269383538</v>
      </c>
    </row>
    <row r="73" spans="1:10" x14ac:dyDescent="0.25">
      <c r="A73" s="477" t="s">
        <v>99</v>
      </c>
      <c r="B73" s="5" t="s">
        <v>73</v>
      </c>
      <c r="C73" s="462">
        <v>486911653.1669004</v>
      </c>
      <c r="D73" s="462">
        <v>5001777.234172225</v>
      </c>
      <c r="E73" s="463">
        <v>1.0379071863782357E-2</v>
      </c>
      <c r="F73" s="464">
        <v>1190692755.5823214</v>
      </c>
      <c r="G73" s="464">
        <v>38390644.826226473</v>
      </c>
      <c r="H73" s="463">
        <v>3.3316475313089601E-2</v>
      </c>
      <c r="I73" s="475">
        <v>121.49088973785558</v>
      </c>
      <c r="J73" s="475">
        <v>-1.7073924146112205</v>
      </c>
    </row>
    <row r="74" spans="1:10" x14ac:dyDescent="0.25">
      <c r="A74" s="477" t="s">
        <v>99</v>
      </c>
      <c r="B74" s="6" t="s">
        <v>74</v>
      </c>
      <c r="C74" s="466">
        <v>120434125.852909</v>
      </c>
      <c r="D74" s="466">
        <v>3491013.8150071353</v>
      </c>
      <c r="E74" s="467">
        <v>2.9852239727258839E-2</v>
      </c>
      <c r="F74" s="468">
        <v>302260783.80603796</v>
      </c>
      <c r="G74" s="468">
        <v>11974753.255430996</v>
      </c>
      <c r="H74" s="467">
        <v>4.1251565680641256E-2</v>
      </c>
      <c r="I74" s="476">
        <v>79.460731151776969</v>
      </c>
      <c r="J74" s="476">
        <v>1.3550265270795734</v>
      </c>
    </row>
    <row r="75" spans="1:10" x14ac:dyDescent="0.25">
      <c r="A75" s="477" t="s">
        <v>99</v>
      </c>
      <c r="B75" s="5" t="s">
        <v>75</v>
      </c>
      <c r="C75" s="462">
        <v>183609181.67448276</v>
      </c>
      <c r="D75" s="462">
        <v>9942434.9695343375</v>
      </c>
      <c r="E75" s="463">
        <v>5.7250079005775723E-2</v>
      </c>
      <c r="F75" s="464">
        <v>446616979.31115896</v>
      </c>
      <c r="G75" s="464">
        <v>31142338.166382372</v>
      </c>
      <c r="H75" s="463">
        <v>7.4956050459721063E-2</v>
      </c>
      <c r="I75" s="475">
        <v>63.117909308210074</v>
      </c>
      <c r="J75" s="475">
        <v>2.1732104209673437</v>
      </c>
    </row>
    <row r="76" spans="1:10" x14ac:dyDescent="0.25">
      <c r="A76" s="477" t="s">
        <v>99</v>
      </c>
      <c r="B76" s="6" t="s">
        <v>76</v>
      </c>
      <c r="C76" s="466">
        <v>326619492.30141079</v>
      </c>
      <c r="D76" s="466">
        <v>10524331.23467648</v>
      </c>
      <c r="E76" s="467">
        <v>3.3294819190397458E-2</v>
      </c>
      <c r="F76" s="468">
        <v>795010106.84247971</v>
      </c>
      <c r="G76" s="468">
        <v>39647054.029566169</v>
      </c>
      <c r="H76" s="467">
        <v>5.2487415001201881E-2</v>
      </c>
      <c r="I76" s="476">
        <v>100.9067289915172</v>
      </c>
      <c r="J76" s="476">
        <v>0.50298033191326397</v>
      </c>
    </row>
    <row r="77" spans="1:10" x14ac:dyDescent="0.25">
      <c r="A77" s="477" t="s">
        <v>99</v>
      </c>
      <c r="B77" s="5" t="s">
        <v>77</v>
      </c>
      <c r="C77" s="462">
        <v>300045944.48470569</v>
      </c>
      <c r="D77" s="462">
        <v>5740803.1155509353</v>
      </c>
      <c r="E77" s="463">
        <v>1.9506295706706984E-2</v>
      </c>
      <c r="F77" s="464">
        <v>734741468.2020911</v>
      </c>
      <c r="G77" s="464">
        <v>32865639.089440346</v>
      </c>
      <c r="H77" s="463">
        <v>4.6825432257712678E-2</v>
      </c>
      <c r="I77" s="475">
        <v>114.56879185723108</v>
      </c>
      <c r="J77" s="475">
        <v>-0.31432342360973564</v>
      </c>
    </row>
    <row r="78" spans="1:10" x14ac:dyDescent="0.25">
      <c r="A78" s="477" t="s">
        <v>99</v>
      </c>
      <c r="B78" s="6" t="s">
        <v>78</v>
      </c>
      <c r="C78" s="466">
        <v>1216243.6840699892</v>
      </c>
      <c r="D78" s="466">
        <v>-150273.66202258389</v>
      </c>
      <c r="E78" s="467">
        <v>-0.10996835309282914</v>
      </c>
      <c r="F78" s="468">
        <v>3790873.2319980846</v>
      </c>
      <c r="G78" s="468">
        <v>-345118.66814451851</v>
      </c>
      <c r="H78" s="467">
        <v>-8.3442781435964439E-2</v>
      </c>
      <c r="I78" s="476">
        <v>82.341570949804208</v>
      </c>
      <c r="J78" s="476">
        <v>-3.4779647662931268</v>
      </c>
    </row>
    <row r="79" spans="1:10" x14ac:dyDescent="0.25">
      <c r="A79" s="477" t="s">
        <v>99</v>
      </c>
      <c r="B79" s="5" t="s">
        <v>79</v>
      </c>
      <c r="C79" s="462">
        <v>2098874.6509145997</v>
      </c>
      <c r="D79" s="462">
        <v>-203165.86203610757</v>
      </c>
      <c r="E79" s="463">
        <v>-8.8254685742126165E-2</v>
      </c>
      <c r="F79" s="464">
        <v>5924327.4683157615</v>
      </c>
      <c r="G79" s="464">
        <v>-576367.59152693674</v>
      </c>
      <c r="H79" s="463">
        <v>-8.8662456279080329E-2</v>
      </c>
      <c r="I79" s="475">
        <v>118.26092329571844</v>
      </c>
      <c r="J79" s="475">
        <v>-0.23610492951722506</v>
      </c>
    </row>
    <row r="80" spans="1:10" x14ac:dyDescent="0.25">
      <c r="A80" s="477" t="s">
        <v>99</v>
      </c>
      <c r="B80" s="6" t="s">
        <v>80</v>
      </c>
      <c r="C80" s="466">
        <v>1212367.1848681902</v>
      </c>
      <c r="D80" s="466">
        <v>-114768.05426631449</v>
      </c>
      <c r="E80" s="467">
        <v>-8.6478039978171953E-2</v>
      </c>
      <c r="F80" s="468">
        <v>3636513.2698753774</v>
      </c>
      <c r="G80" s="468">
        <v>-327307.41813712241</v>
      </c>
      <c r="H80" s="467">
        <v>-8.2573719625354119E-2</v>
      </c>
      <c r="I80" s="476">
        <v>79.498945672983922</v>
      </c>
      <c r="J80" s="476">
        <v>-0.19277824497410734</v>
      </c>
    </row>
    <row r="81" spans="1:10" x14ac:dyDescent="0.25">
      <c r="A81" s="477" t="s">
        <v>99</v>
      </c>
      <c r="B81" s="5" t="s">
        <v>81</v>
      </c>
      <c r="C81" s="462">
        <v>3490394.5410981243</v>
      </c>
      <c r="D81" s="462">
        <v>-462981.18542763731</v>
      </c>
      <c r="E81" s="463">
        <v>-0.11711034251594056</v>
      </c>
      <c r="F81" s="464">
        <v>10555175.083281443</v>
      </c>
      <c r="G81" s="464">
        <v>-1130963.029680958</v>
      </c>
      <c r="H81" s="463">
        <v>-9.6778167325138886E-2</v>
      </c>
      <c r="I81" s="475">
        <v>161.82632349771308</v>
      </c>
      <c r="J81" s="475">
        <v>-7.203968619548391</v>
      </c>
    </row>
    <row r="82" spans="1:10" x14ac:dyDescent="0.25">
      <c r="A82" s="477" t="s">
        <v>99</v>
      </c>
      <c r="B82" s="6" t="s">
        <v>82</v>
      </c>
      <c r="C82" s="466">
        <v>1040344.028104137</v>
      </c>
      <c r="D82" s="466">
        <v>-100154.07749296317</v>
      </c>
      <c r="E82" s="467">
        <v>-8.7816084043846943E-2</v>
      </c>
      <c r="F82" s="468">
        <v>2957636.7632430806</v>
      </c>
      <c r="G82" s="468">
        <v>-284025.83838439686</v>
      </c>
      <c r="H82" s="467">
        <v>-8.7617335080400288E-2</v>
      </c>
      <c r="I82" s="476">
        <v>73.813645312601736</v>
      </c>
      <c r="J82" s="476">
        <v>-0.6442143383005714</v>
      </c>
    </row>
    <row r="83" spans="1:10" x14ac:dyDescent="0.25">
      <c r="A83" s="477" t="s">
        <v>99</v>
      </c>
      <c r="B83" s="5" t="s">
        <v>83</v>
      </c>
      <c r="C83" s="462">
        <v>811805.93002172024</v>
      </c>
      <c r="D83" s="462">
        <v>-68368.705323139904</v>
      </c>
      <c r="E83" s="463">
        <v>-7.7676295791405586E-2</v>
      </c>
      <c r="F83" s="464">
        <v>3129790.6123797423</v>
      </c>
      <c r="G83" s="464">
        <v>-213960.84177618381</v>
      </c>
      <c r="H83" s="463">
        <v>-6.3988261301614779E-2</v>
      </c>
      <c r="I83" s="475">
        <v>19.974582274744428</v>
      </c>
      <c r="J83" s="475">
        <v>-1.0152996396710101</v>
      </c>
    </row>
    <row r="84" spans="1:10" x14ac:dyDescent="0.25">
      <c r="A84" s="477" t="s">
        <v>99</v>
      </c>
      <c r="B84" s="6" t="s">
        <v>84</v>
      </c>
      <c r="C84" s="466">
        <v>1447542.7297693412</v>
      </c>
      <c r="D84" s="466">
        <v>-141925.42669918318</v>
      </c>
      <c r="E84" s="467">
        <v>-8.9291141896489873E-2</v>
      </c>
      <c r="F84" s="468">
        <v>5367999.7694690833</v>
      </c>
      <c r="G84" s="468">
        <v>-207620.20394974388</v>
      </c>
      <c r="H84" s="467">
        <v>-3.7237151193867411E-2</v>
      </c>
      <c r="I84" s="476">
        <v>29.642381428184816</v>
      </c>
      <c r="J84" s="476">
        <v>-1.4258450663045039</v>
      </c>
    </row>
    <row r="85" spans="1:10" x14ac:dyDescent="0.25">
      <c r="A85" s="477" t="s">
        <v>99</v>
      </c>
      <c r="B85" s="5" t="s">
        <v>85</v>
      </c>
      <c r="C85" s="462">
        <v>2722255.8271523556</v>
      </c>
      <c r="D85" s="462">
        <v>405061.71553999465</v>
      </c>
      <c r="E85" s="463">
        <v>0.17480698466739272</v>
      </c>
      <c r="F85" s="464">
        <v>6317254.2588878917</v>
      </c>
      <c r="G85" s="464">
        <v>535707.80355898105</v>
      </c>
      <c r="H85" s="463">
        <v>9.2658220027829002E-2</v>
      </c>
      <c r="I85" s="475">
        <v>64.875851085638871</v>
      </c>
      <c r="J85" s="475">
        <v>12.039770807139675</v>
      </c>
    </row>
    <row r="86" spans="1:10" x14ac:dyDescent="0.25">
      <c r="A86" s="477" t="s">
        <v>99</v>
      </c>
      <c r="B86" s="6" t="s">
        <v>86</v>
      </c>
      <c r="C86" s="466">
        <v>24040631.533726856</v>
      </c>
      <c r="D86" s="466">
        <v>-1368704.1733388044</v>
      </c>
      <c r="E86" s="467">
        <v>-5.3866192690673304E-2</v>
      </c>
      <c r="F86" s="468">
        <v>57758083.43519149</v>
      </c>
      <c r="G86" s="468">
        <v>-1862612.102465637</v>
      </c>
      <c r="H86" s="467">
        <v>-3.1241032759995051E-2</v>
      </c>
      <c r="I86" s="476">
        <v>405.08620608713557</v>
      </c>
      <c r="J86" s="476">
        <v>-7.4479349192327504</v>
      </c>
    </row>
    <row r="87" spans="1:10" x14ac:dyDescent="0.25">
      <c r="A87" s="477" t="s">
        <v>99</v>
      </c>
      <c r="B87" s="5" t="s">
        <v>87</v>
      </c>
      <c r="C87" s="462">
        <v>1173627.226731813</v>
      </c>
      <c r="D87" s="462">
        <v>6815.4141816406045</v>
      </c>
      <c r="E87" s="463">
        <v>5.8410568939518213E-3</v>
      </c>
      <c r="F87" s="464">
        <v>4171086.6122424006</v>
      </c>
      <c r="G87" s="464">
        <v>217504.4964451408</v>
      </c>
      <c r="H87" s="463">
        <v>5.5014538733383543E-2</v>
      </c>
      <c r="I87" s="475">
        <v>52.292716953279985</v>
      </c>
      <c r="J87" s="475">
        <v>2.800525481440495</v>
      </c>
    </row>
    <row r="88" spans="1:10" x14ac:dyDescent="0.25">
      <c r="A88" s="477" t="s">
        <v>99</v>
      </c>
      <c r="B88" s="6" t="s">
        <v>88</v>
      </c>
      <c r="C88" s="466">
        <v>558798.20191239519</v>
      </c>
      <c r="D88" s="466">
        <v>-145877.16968118155</v>
      </c>
      <c r="E88" s="467">
        <v>-0.20701329372600319</v>
      </c>
      <c r="F88" s="468">
        <v>2020561.7692763323</v>
      </c>
      <c r="G88" s="468">
        <v>-299890.71383387572</v>
      </c>
      <c r="H88" s="467">
        <v>-0.12923803267538517</v>
      </c>
      <c r="I88" s="476">
        <v>12.972427396502489</v>
      </c>
      <c r="J88" s="476">
        <v>-2.7325067451026595</v>
      </c>
    </row>
    <row r="89" spans="1:10" x14ac:dyDescent="0.25">
      <c r="A89" s="477" t="s">
        <v>99</v>
      </c>
      <c r="B89" s="5" t="s">
        <v>89</v>
      </c>
      <c r="C89" s="462">
        <v>1249371.9035812749</v>
      </c>
      <c r="D89" s="462">
        <v>47761.807721149409</v>
      </c>
      <c r="E89" s="463">
        <v>3.9748174458338746E-2</v>
      </c>
      <c r="F89" s="464">
        <v>3600334.8074647067</v>
      </c>
      <c r="G89" s="464">
        <v>-6030.2671023202129</v>
      </c>
      <c r="H89" s="463">
        <v>-1.6721177633532275E-3</v>
      </c>
      <c r="I89" s="475">
        <v>26.066204771027579</v>
      </c>
      <c r="J89" s="475">
        <v>1.8267186561760909</v>
      </c>
    </row>
    <row r="90" spans="1:10" x14ac:dyDescent="0.25">
      <c r="A90" s="477" t="s">
        <v>99</v>
      </c>
      <c r="B90" s="6" t="s">
        <v>90</v>
      </c>
      <c r="C90" s="466">
        <v>2297359.2707558721</v>
      </c>
      <c r="D90" s="466">
        <v>-123287.01218754658</v>
      </c>
      <c r="E90" s="467">
        <v>-5.0931444654373055E-2</v>
      </c>
      <c r="F90" s="468">
        <v>8200021.6946208701</v>
      </c>
      <c r="G90" s="468">
        <v>-272795.50660422072</v>
      </c>
      <c r="H90" s="467">
        <v>-3.2196552825992403E-2</v>
      </c>
      <c r="I90" s="476">
        <v>59.240065272745888</v>
      </c>
      <c r="J90" s="476">
        <v>-0.76908081781525084</v>
      </c>
    </row>
    <row r="91" spans="1:10" x14ac:dyDescent="0.25">
      <c r="A91" s="477" t="s">
        <v>99</v>
      </c>
      <c r="B91" s="5" t="s">
        <v>91</v>
      </c>
      <c r="C91" s="462">
        <v>3939748230.8187456</v>
      </c>
      <c r="D91" s="462">
        <v>154552459.43646574</v>
      </c>
      <c r="E91" s="463">
        <v>4.0830770393687245E-2</v>
      </c>
      <c r="F91" s="464">
        <v>8846952527.350935</v>
      </c>
      <c r="G91" s="464">
        <v>600290158.53546047</v>
      </c>
      <c r="H91" s="463">
        <v>7.2791892245454487E-2</v>
      </c>
      <c r="I91" s="461"/>
      <c r="J91" s="461"/>
    </row>
    <row r="92" spans="1:10" x14ac:dyDescent="0.25">
      <c r="A92" s="477" t="s">
        <v>99</v>
      </c>
      <c r="B92" s="6" t="s">
        <v>92</v>
      </c>
      <c r="C92" s="466">
        <v>237538029.49166101</v>
      </c>
      <c r="D92" s="466">
        <v>14630671.167182744</v>
      </c>
      <c r="E92" s="467">
        <v>6.5635658136890207E-2</v>
      </c>
      <c r="F92" s="468">
        <v>484068195.37028533</v>
      </c>
      <c r="G92" s="468">
        <v>49398826.488410175</v>
      </c>
      <c r="H92" s="467">
        <v>0.11364690043717963</v>
      </c>
      <c r="I92" s="465"/>
      <c r="J92" s="465"/>
    </row>
    <row r="93" spans="1:10" x14ac:dyDescent="0.25">
      <c r="A93" s="477" t="s">
        <v>99</v>
      </c>
      <c r="B93" s="5" t="s">
        <v>93</v>
      </c>
      <c r="C93" s="462">
        <v>214229666.00488809</v>
      </c>
      <c r="D93" s="462">
        <v>11746337.589530081</v>
      </c>
      <c r="E93" s="463">
        <v>5.8011381388568393E-2</v>
      </c>
      <c r="F93" s="464">
        <v>448845331.60516316</v>
      </c>
      <c r="G93" s="464">
        <v>45302250.740638554</v>
      </c>
      <c r="H93" s="463">
        <v>0.11226125013365597</v>
      </c>
      <c r="I93" s="461"/>
      <c r="J93" s="461"/>
    </row>
    <row r="94" spans="1:10" x14ac:dyDescent="0.25">
      <c r="A94" s="477" t="s">
        <v>99</v>
      </c>
      <c r="B94" s="6" t="s">
        <v>94</v>
      </c>
      <c r="C94" s="466">
        <v>255122069.25124991</v>
      </c>
      <c r="D94" s="466">
        <v>11862465.291584522</v>
      </c>
      <c r="E94" s="467">
        <v>4.8764632920932582E-2</v>
      </c>
      <c r="F94" s="468">
        <v>507047987.2376352</v>
      </c>
      <c r="G94" s="468">
        <v>46179099.561361551</v>
      </c>
      <c r="H94" s="467">
        <v>0.10020008031828558</v>
      </c>
      <c r="I94" s="465"/>
      <c r="J94" s="465"/>
    </row>
    <row r="95" spans="1:10" x14ac:dyDescent="0.25">
      <c r="A95" s="477" t="s">
        <v>99</v>
      </c>
      <c r="B95" s="5" t="s">
        <v>95</v>
      </c>
      <c r="C95" s="462">
        <v>152635322.44312692</v>
      </c>
      <c r="D95" s="462">
        <v>9020095.3612831831</v>
      </c>
      <c r="E95" s="463">
        <v>6.280737456998757E-2</v>
      </c>
      <c r="F95" s="464">
        <v>311426276.85456532</v>
      </c>
      <c r="G95" s="464">
        <v>31743477.253050566</v>
      </c>
      <c r="H95" s="463">
        <v>0.11349813895698234</v>
      </c>
      <c r="I95" s="461"/>
      <c r="J95" s="461"/>
    </row>
    <row r="96" spans="1:10" x14ac:dyDescent="0.25">
      <c r="A96" s="477" t="s">
        <v>99</v>
      </c>
      <c r="B96" s="6" t="s">
        <v>96</v>
      </c>
      <c r="C96" s="466">
        <v>245002656.56000018</v>
      </c>
      <c r="D96" s="466">
        <v>15489635.261188924</v>
      </c>
      <c r="E96" s="467">
        <v>6.7489134923732333E-2</v>
      </c>
      <c r="F96" s="468">
        <v>528669055.90795112</v>
      </c>
      <c r="G96" s="468">
        <v>50267170.592325389</v>
      </c>
      <c r="H96" s="467">
        <v>0.10507310304423574</v>
      </c>
      <c r="I96" s="465"/>
      <c r="J96" s="465"/>
    </row>
    <row r="97" spans="1:10" x14ac:dyDescent="0.25">
      <c r="A97" s="477" t="s">
        <v>99</v>
      </c>
      <c r="B97" s="5" t="s">
        <v>97</v>
      </c>
      <c r="C97" s="462">
        <v>282466240.22285962</v>
      </c>
      <c r="D97" s="462">
        <v>17231132.128415167</v>
      </c>
      <c r="E97" s="463">
        <v>6.4965502690087079E-2</v>
      </c>
      <c r="F97" s="464">
        <v>589387778.77686369</v>
      </c>
      <c r="G97" s="464">
        <v>61508643.701165676</v>
      </c>
      <c r="H97" s="463">
        <v>0.11652031613703641</v>
      </c>
      <c r="I97" s="461"/>
      <c r="J97" s="461"/>
    </row>
    <row r="98" spans="1:10" x14ac:dyDescent="0.25">
      <c r="A98" s="477" t="s">
        <v>99</v>
      </c>
      <c r="B98" s="6" t="s">
        <v>98</v>
      </c>
      <c r="C98" s="466">
        <v>269917382.06864917</v>
      </c>
      <c r="D98" s="466">
        <v>13781013.387452751</v>
      </c>
      <c r="E98" s="467">
        <v>5.3803422990686169E-2</v>
      </c>
      <c r="F98" s="468">
        <v>541589143.12339151</v>
      </c>
      <c r="G98" s="468">
        <v>46896970.493655324</v>
      </c>
      <c r="H98" s="467">
        <v>9.4800308329835756E-2</v>
      </c>
      <c r="I98" s="465"/>
      <c r="J98" s="465"/>
    </row>
    <row r="99" spans="1:10" x14ac:dyDescent="0.25">
      <c r="A99" s="477" t="s">
        <v>100</v>
      </c>
      <c r="B99" s="5" t="s">
        <v>54</v>
      </c>
      <c r="C99" s="462">
        <v>462712588.35132784</v>
      </c>
      <c r="D99" s="462">
        <v>9776293.5899125934</v>
      </c>
      <c r="E99" s="463">
        <v>2.1584257439696389E-2</v>
      </c>
      <c r="F99" s="464">
        <v>1089663041.2471886</v>
      </c>
      <c r="G99" s="464">
        <v>48518365.038765907</v>
      </c>
      <c r="H99" s="463">
        <v>4.6600982694794291E-2</v>
      </c>
      <c r="I99" s="475">
        <v>92.402851893270523</v>
      </c>
      <c r="J99" s="475">
        <v>-2.2160920552685894</v>
      </c>
    </row>
    <row r="100" spans="1:10" x14ac:dyDescent="0.25">
      <c r="A100" s="477" t="s">
        <v>100</v>
      </c>
      <c r="B100" s="6" t="s">
        <v>55</v>
      </c>
      <c r="C100" s="466">
        <v>581827946.80216348</v>
      </c>
      <c r="D100" s="466">
        <v>21140985.234980822</v>
      </c>
      <c r="E100" s="467">
        <v>3.7705505360583751E-2</v>
      </c>
      <c r="F100" s="468">
        <v>1292059754.2032719</v>
      </c>
      <c r="G100" s="468">
        <v>89036636.965798378</v>
      </c>
      <c r="H100" s="467">
        <v>7.4010744839430043E-2</v>
      </c>
      <c r="I100" s="476">
        <v>96.699638554835133</v>
      </c>
      <c r="J100" s="476">
        <v>0.69661410914379474</v>
      </c>
    </row>
    <row r="101" spans="1:10" x14ac:dyDescent="0.25">
      <c r="A101" s="477" t="s">
        <v>100</v>
      </c>
      <c r="B101" s="5" t="s">
        <v>56</v>
      </c>
      <c r="C101" s="462">
        <v>525172197.01984048</v>
      </c>
      <c r="D101" s="462">
        <v>21240287.123141706</v>
      </c>
      <c r="E101" s="463">
        <v>4.2149121153085466E-2</v>
      </c>
      <c r="F101" s="464">
        <v>1191871208.6147497</v>
      </c>
      <c r="G101" s="464">
        <v>90625543.568948984</v>
      </c>
      <c r="H101" s="463">
        <v>8.2293666568194729E-2</v>
      </c>
      <c r="I101" s="475">
        <v>101.57911680031472</v>
      </c>
      <c r="J101" s="475">
        <v>0.9230718207259514</v>
      </c>
    </row>
    <row r="102" spans="1:10" x14ac:dyDescent="0.25">
      <c r="A102" s="477" t="s">
        <v>100</v>
      </c>
      <c r="B102" s="6" t="s">
        <v>57</v>
      </c>
      <c r="C102" s="466">
        <v>769565159.95479429</v>
      </c>
      <c r="D102" s="466">
        <v>15032968.628809214</v>
      </c>
      <c r="E102" s="467">
        <v>1.9923561647371028E-2</v>
      </c>
      <c r="F102" s="468">
        <v>1766054825.3715014</v>
      </c>
      <c r="G102" s="468">
        <v>81576993.288514376</v>
      </c>
      <c r="H102" s="467">
        <v>4.8428653517890538E-2</v>
      </c>
      <c r="I102" s="476">
        <v>105.2435659603475</v>
      </c>
      <c r="J102" s="476">
        <v>-2.0674200964930094</v>
      </c>
    </row>
    <row r="103" spans="1:10" x14ac:dyDescent="0.25">
      <c r="A103" s="477" t="s">
        <v>100</v>
      </c>
      <c r="B103" s="5" t="s">
        <v>58</v>
      </c>
      <c r="C103" s="462">
        <v>274243078.09573394</v>
      </c>
      <c r="D103" s="462">
        <v>12517927.163438112</v>
      </c>
      <c r="E103" s="463">
        <v>4.7828522092155761E-2</v>
      </c>
      <c r="F103" s="464">
        <v>617858154.72158194</v>
      </c>
      <c r="G103" s="464">
        <v>43935742.453662872</v>
      </c>
      <c r="H103" s="463">
        <v>7.6553453070504485E-2</v>
      </c>
      <c r="I103" s="475">
        <v>99.173417620237586</v>
      </c>
      <c r="J103" s="475">
        <v>1.9253112624661242</v>
      </c>
    </row>
    <row r="104" spans="1:10" x14ac:dyDescent="0.25">
      <c r="A104" s="477" t="s">
        <v>100</v>
      </c>
      <c r="B104" s="6" t="s">
        <v>59</v>
      </c>
      <c r="C104" s="466">
        <v>429170653.57959431</v>
      </c>
      <c r="D104" s="466">
        <v>25286210.204240739</v>
      </c>
      <c r="E104" s="467">
        <v>6.2607536930410504E-2</v>
      </c>
      <c r="F104" s="468">
        <v>977306647.84037578</v>
      </c>
      <c r="G104" s="468">
        <v>81109668.896862864</v>
      </c>
      <c r="H104" s="467">
        <v>9.0504287341472048E-2</v>
      </c>
      <c r="I104" s="476">
        <v>80.862067335923342</v>
      </c>
      <c r="J104" s="476">
        <v>2.0116531180437107</v>
      </c>
    </row>
    <row r="105" spans="1:10" x14ac:dyDescent="0.25">
      <c r="A105" s="477" t="s">
        <v>100</v>
      </c>
      <c r="B105" s="5" t="s">
        <v>60</v>
      </c>
      <c r="C105" s="462">
        <v>610335144.39804542</v>
      </c>
      <c r="D105" s="462">
        <v>27803265.141006231</v>
      </c>
      <c r="E105" s="463">
        <v>4.7728315189318908E-2</v>
      </c>
      <c r="F105" s="464">
        <v>1387998298.4913497</v>
      </c>
      <c r="G105" s="464">
        <v>101149745.52816987</v>
      </c>
      <c r="H105" s="463">
        <v>7.8602680397204472E-2</v>
      </c>
      <c r="I105" s="475">
        <v>103.34822450255882</v>
      </c>
      <c r="J105" s="475">
        <v>0.40936214554471917</v>
      </c>
    </row>
    <row r="106" spans="1:10" x14ac:dyDescent="0.25">
      <c r="A106" s="477" t="s">
        <v>100</v>
      </c>
      <c r="B106" s="6" t="s">
        <v>61</v>
      </c>
      <c r="C106" s="466">
        <v>573301031.56260407</v>
      </c>
      <c r="D106" s="466">
        <v>19298377.123712659</v>
      </c>
      <c r="E106" s="467">
        <v>3.4834448840788616E-2</v>
      </c>
      <c r="F106" s="468">
        <v>1287488257.5338242</v>
      </c>
      <c r="G106" s="468">
        <v>79205775.988585472</v>
      </c>
      <c r="H106" s="467">
        <v>6.5552366436109719E-2</v>
      </c>
      <c r="I106" s="476">
        <v>119.98250043677636</v>
      </c>
      <c r="J106" s="476">
        <v>-0.32640814497355564</v>
      </c>
    </row>
    <row r="107" spans="1:10" x14ac:dyDescent="0.25">
      <c r="A107" s="477" t="s">
        <v>100</v>
      </c>
      <c r="B107" s="5" t="s">
        <v>62</v>
      </c>
      <c r="C107" s="462">
        <v>461900781.25068188</v>
      </c>
      <c r="D107" s="462">
        <v>9844661.1246113181</v>
      </c>
      <c r="E107" s="463">
        <v>2.1777519839496509E-2</v>
      </c>
      <c r="F107" s="464">
        <v>1086533250.1241906</v>
      </c>
      <c r="G107" s="464">
        <v>48732325.369924068</v>
      </c>
      <c r="H107" s="463">
        <v>4.695729615143969E-2</v>
      </c>
      <c r="I107" s="475">
        <v>92.995508933319087</v>
      </c>
      <c r="J107" s="475">
        <v>-2.2741191809121091</v>
      </c>
    </row>
    <row r="108" spans="1:10" x14ac:dyDescent="0.25">
      <c r="A108" s="477" t="s">
        <v>100</v>
      </c>
      <c r="B108" s="6" t="s">
        <v>63</v>
      </c>
      <c r="C108" s="466">
        <v>580380404.07239437</v>
      </c>
      <c r="D108" s="466">
        <v>21282910.66168046</v>
      </c>
      <c r="E108" s="467">
        <v>3.8066546376100456E-2</v>
      </c>
      <c r="F108" s="468">
        <v>1286691754.4338031</v>
      </c>
      <c r="G108" s="468">
        <v>89244257.169748783</v>
      </c>
      <c r="H108" s="467">
        <v>7.4528743325828803E-2</v>
      </c>
      <c r="I108" s="476">
        <v>97.248347830670895</v>
      </c>
      <c r="J108" s="476">
        <v>0.67147328201784262</v>
      </c>
    </row>
    <row r="109" spans="1:10" x14ac:dyDescent="0.25">
      <c r="A109" s="477" t="s">
        <v>100</v>
      </c>
      <c r="B109" s="5" t="s">
        <v>64</v>
      </c>
      <c r="C109" s="462">
        <v>522449937.38303024</v>
      </c>
      <c r="D109" s="462">
        <v>20835221.597943783</v>
      </c>
      <c r="E109" s="463">
        <v>4.1536304542689091E-2</v>
      </c>
      <c r="F109" s="464">
        <v>1185553941.7627583</v>
      </c>
      <c r="G109" s="464">
        <v>90089823.172285795</v>
      </c>
      <c r="H109" s="463">
        <v>8.2238953922291733E-2</v>
      </c>
      <c r="I109" s="475">
        <v>101.87945333767638</v>
      </c>
      <c r="J109" s="475">
        <v>0.80080764886585598</v>
      </c>
    </row>
    <row r="110" spans="1:10" x14ac:dyDescent="0.25">
      <c r="A110" s="477" t="s">
        <v>100</v>
      </c>
      <c r="B110" s="6" t="s">
        <v>65</v>
      </c>
      <c r="C110" s="466">
        <v>745524116.95924795</v>
      </c>
      <c r="D110" s="466">
        <v>16401261.340328574</v>
      </c>
      <c r="E110" s="467">
        <v>2.2494509963490703E-2</v>
      </c>
      <c r="F110" s="468">
        <v>1708295917.9032404</v>
      </c>
      <c r="G110" s="468">
        <v>83438781.357909441</v>
      </c>
      <c r="H110" s="467">
        <v>5.1351456987358116E-2</v>
      </c>
      <c r="I110" s="476">
        <v>102.79004877655242</v>
      </c>
      <c r="J110" s="476">
        <v>-1.8235801709964647</v>
      </c>
    </row>
    <row r="111" spans="1:10" x14ac:dyDescent="0.25">
      <c r="A111" s="477" t="s">
        <v>100</v>
      </c>
      <c r="B111" s="5" t="s">
        <v>66</v>
      </c>
      <c r="C111" s="462">
        <v>273069448.29603583</v>
      </c>
      <c r="D111" s="462">
        <v>12511109.176290184</v>
      </c>
      <c r="E111" s="463">
        <v>4.8016537173812782E-2</v>
      </c>
      <c r="F111" s="464">
        <v>613687060.66060281</v>
      </c>
      <c r="G111" s="464">
        <v>43718230.508481383</v>
      </c>
      <c r="H111" s="463">
        <v>7.6702844428901906E-2</v>
      </c>
      <c r="I111" s="475">
        <v>99.557030890715396</v>
      </c>
      <c r="J111" s="475">
        <v>1.8868898529420051</v>
      </c>
    </row>
    <row r="112" spans="1:10" x14ac:dyDescent="0.25">
      <c r="A112" s="477" t="s">
        <v>100</v>
      </c>
      <c r="B112" s="6" t="s">
        <v>67</v>
      </c>
      <c r="C112" s="466">
        <v>428611838.23448306</v>
      </c>
      <c r="D112" s="466">
        <v>25432070.230723202</v>
      </c>
      <c r="E112" s="467">
        <v>6.3078736209020381E-2</v>
      </c>
      <c r="F112" s="468">
        <v>975286035.2191093</v>
      </c>
      <c r="G112" s="468">
        <v>81409508.758706927</v>
      </c>
      <c r="H112" s="467">
        <v>9.1074668982610615E-2</v>
      </c>
      <c r="I112" s="476">
        <v>81.41758255026717</v>
      </c>
      <c r="J112" s="476">
        <v>2.0091310182409785</v>
      </c>
    </row>
    <row r="113" spans="1:10" x14ac:dyDescent="0.25">
      <c r="A113" s="477" t="s">
        <v>100</v>
      </c>
      <c r="B113" s="5" t="s">
        <v>68</v>
      </c>
      <c r="C113" s="462">
        <v>609085732.52427065</v>
      </c>
      <c r="D113" s="462">
        <v>27755463.363091946</v>
      </c>
      <c r="E113" s="463">
        <v>4.7744741389677249E-2</v>
      </c>
      <c r="F113" s="464">
        <v>1384397885.6193423</v>
      </c>
      <c r="G113" s="464">
        <v>101155697.73073101</v>
      </c>
      <c r="H113" s="463">
        <v>7.8828220179674752E-2</v>
      </c>
      <c r="I113" s="475">
        <v>103.98059217531323</v>
      </c>
      <c r="J113" s="475">
        <v>0.34623762328951102</v>
      </c>
    </row>
    <row r="114" spans="1:10" x14ac:dyDescent="0.25">
      <c r="A114" s="477" t="s">
        <v>100</v>
      </c>
      <c r="B114" s="6" t="s">
        <v>69</v>
      </c>
      <c r="C114" s="466">
        <v>571003670.58145928</v>
      </c>
      <c r="D114" s="466">
        <v>19421662.425510883</v>
      </c>
      <c r="E114" s="467">
        <v>3.5210833816790868E-2</v>
      </c>
      <c r="F114" s="468">
        <v>1279288248.0887251</v>
      </c>
      <c r="G114" s="468">
        <v>79478583.744710922</v>
      </c>
      <c r="H114" s="467">
        <v>6.6242660070724782E-2</v>
      </c>
      <c r="I114" s="476">
        <v>120.4795407633882</v>
      </c>
      <c r="J114" s="476">
        <v>-0.36225659303919144</v>
      </c>
    </row>
    <row r="115" spans="1:10" x14ac:dyDescent="0.25">
      <c r="A115" s="477" t="s">
        <v>100</v>
      </c>
      <c r="B115" s="5" t="s">
        <v>70</v>
      </c>
      <c r="C115" s="462">
        <v>251061454.54206604</v>
      </c>
      <c r="D115" s="462">
        <v>-917826.48181536794</v>
      </c>
      <c r="E115" s="463">
        <v>-3.6424680556508956E-3</v>
      </c>
      <c r="F115" s="464">
        <v>668990692.22303462</v>
      </c>
      <c r="G115" s="464">
        <v>17322165.578706026</v>
      </c>
      <c r="H115" s="463">
        <v>2.6581252385939176E-2</v>
      </c>
      <c r="I115" s="475">
        <v>91.473961624923788</v>
      </c>
      <c r="J115" s="475">
        <v>-3.1450090643808721</v>
      </c>
    </row>
    <row r="116" spans="1:10" x14ac:dyDescent="0.25">
      <c r="A116" s="477" t="s">
        <v>100</v>
      </c>
      <c r="B116" s="6" t="s">
        <v>71</v>
      </c>
      <c r="C116" s="466">
        <v>340743499.92981887</v>
      </c>
      <c r="D116" s="466">
        <v>6855405.3565340042</v>
      </c>
      <c r="E116" s="467">
        <v>2.0532044921503831E-2</v>
      </c>
      <c r="F116" s="468">
        <v>796699231.59520185</v>
      </c>
      <c r="G116" s="468">
        <v>40421798.272864223</v>
      </c>
      <c r="H116" s="467">
        <v>5.3448372901053892E-2</v>
      </c>
      <c r="I116" s="476">
        <v>103.32400698124084</v>
      </c>
      <c r="J116" s="476">
        <v>0.56076304538547106</v>
      </c>
    </row>
    <row r="117" spans="1:10" x14ac:dyDescent="0.25">
      <c r="A117" s="477" t="s">
        <v>100</v>
      </c>
      <c r="B117" s="5" t="s">
        <v>72</v>
      </c>
      <c r="C117" s="462">
        <v>307007904.1932739</v>
      </c>
      <c r="D117" s="462">
        <v>9203652.0626801252</v>
      </c>
      <c r="E117" s="463">
        <v>3.0905039121617777E-2</v>
      </c>
      <c r="F117" s="464">
        <v>733072096.88771987</v>
      </c>
      <c r="G117" s="464">
        <v>45114879.849784732</v>
      </c>
      <c r="H117" s="463">
        <v>6.5578031209602122E-2</v>
      </c>
      <c r="I117" s="475">
        <v>108.34170112249031</v>
      </c>
      <c r="J117" s="475">
        <v>1.4186581269385101</v>
      </c>
    </row>
    <row r="118" spans="1:10" x14ac:dyDescent="0.25">
      <c r="A118" s="477" t="s">
        <v>100</v>
      </c>
      <c r="B118" s="6" t="s">
        <v>73</v>
      </c>
      <c r="C118" s="466">
        <v>486911653.16690022</v>
      </c>
      <c r="D118" s="466">
        <v>5001777.2341720462</v>
      </c>
      <c r="E118" s="467">
        <v>1.0379071863781985E-2</v>
      </c>
      <c r="F118" s="468">
        <v>1190692755.5823219</v>
      </c>
      <c r="G118" s="468">
        <v>38390644.826226711</v>
      </c>
      <c r="H118" s="467">
        <v>3.3316475313089795E-2</v>
      </c>
      <c r="I118" s="476">
        <v>121.4908897378555</v>
      </c>
      <c r="J118" s="476">
        <v>-1.7073924146112347</v>
      </c>
    </row>
    <row r="119" spans="1:10" x14ac:dyDescent="0.25">
      <c r="A119" s="477" t="s">
        <v>100</v>
      </c>
      <c r="B119" s="5" t="s">
        <v>74</v>
      </c>
      <c r="C119" s="462">
        <v>120434125.85290903</v>
      </c>
      <c r="D119" s="462">
        <v>3491013.8150072098</v>
      </c>
      <c r="E119" s="463">
        <v>2.9852239727259488E-2</v>
      </c>
      <c r="F119" s="464">
        <v>302260783.80603778</v>
      </c>
      <c r="G119" s="464">
        <v>11974753.255430818</v>
      </c>
      <c r="H119" s="463">
        <v>4.1251565680640638E-2</v>
      </c>
      <c r="I119" s="475">
        <v>79.460731151776969</v>
      </c>
      <c r="J119" s="475">
        <v>1.3550265270796444</v>
      </c>
    </row>
    <row r="120" spans="1:10" x14ac:dyDescent="0.25">
      <c r="A120" s="477" t="s">
        <v>100</v>
      </c>
      <c r="B120" s="6" t="s">
        <v>75</v>
      </c>
      <c r="C120" s="466">
        <v>183609181.67448282</v>
      </c>
      <c r="D120" s="466">
        <v>9942434.9695343971</v>
      </c>
      <c r="E120" s="467">
        <v>5.7250079005776063E-2</v>
      </c>
      <c r="F120" s="468">
        <v>446616979.31115866</v>
      </c>
      <c r="G120" s="468">
        <v>31142338.166381657</v>
      </c>
      <c r="H120" s="467">
        <v>7.4956050459719259E-2</v>
      </c>
      <c r="I120" s="476">
        <v>63.117909308210059</v>
      </c>
      <c r="J120" s="476">
        <v>2.1732104209673579</v>
      </c>
    </row>
    <row r="121" spans="1:10" x14ac:dyDescent="0.25">
      <c r="A121" s="477" t="s">
        <v>100</v>
      </c>
      <c r="B121" s="5" t="s">
        <v>76</v>
      </c>
      <c r="C121" s="462">
        <v>326619492.30141073</v>
      </c>
      <c r="D121" s="462">
        <v>10524331.23467648</v>
      </c>
      <c r="E121" s="463">
        <v>3.3294819190397465E-2</v>
      </c>
      <c r="F121" s="464">
        <v>795010106.84247983</v>
      </c>
      <c r="G121" s="464">
        <v>39647054.029566169</v>
      </c>
      <c r="H121" s="463">
        <v>5.2487415001201874E-2</v>
      </c>
      <c r="I121" s="475">
        <v>100.90672899151714</v>
      </c>
      <c r="J121" s="475">
        <v>0.50298033191327818</v>
      </c>
    </row>
    <row r="122" spans="1:10" x14ac:dyDescent="0.25">
      <c r="A122" s="477" t="s">
        <v>100</v>
      </c>
      <c r="B122" s="6" t="s">
        <v>77</v>
      </c>
      <c r="C122" s="466">
        <v>300045944.48470575</v>
      </c>
      <c r="D122" s="466">
        <v>5740803.1155509949</v>
      </c>
      <c r="E122" s="467">
        <v>1.9506295706707186E-2</v>
      </c>
      <c r="F122" s="468">
        <v>734741468.20209074</v>
      </c>
      <c r="G122" s="468">
        <v>32865639.089440465</v>
      </c>
      <c r="H122" s="467">
        <v>4.6825432257712879E-2</v>
      </c>
      <c r="I122" s="476">
        <v>114.56879185723103</v>
      </c>
      <c r="J122" s="476">
        <v>-0.31432342360970722</v>
      </c>
    </row>
    <row r="123" spans="1:10" x14ac:dyDescent="0.25">
      <c r="A123" s="477" t="s">
        <v>100</v>
      </c>
      <c r="B123" s="5" t="s">
        <v>78</v>
      </c>
      <c r="C123" s="462">
        <v>1216243.6840699897</v>
      </c>
      <c r="D123" s="462">
        <v>-150273.66202258342</v>
      </c>
      <c r="E123" s="463">
        <v>-0.1099683530928288</v>
      </c>
      <c r="F123" s="464">
        <v>3790873.2319980836</v>
      </c>
      <c r="G123" s="464">
        <v>-345118.66814451851</v>
      </c>
      <c r="H123" s="463">
        <v>-8.3442781435964467E-2</v>
      </c>
      <c r="I123" s="475">
        <v>82.34157094980425</v>
      </c>
      <c r="J123" s="475">
        <v>-3.4779647662931126</v>
      </c>
    </row>
    <row r="124" spans="1:10" x14ac:dyDescent="0.25">
      <c r="A124" s="477" t="s">
        <v>100</v>
      </c>
      <c r="B124" s="6" t="s">
        <v>79</v>
      </c>
      <c r="C124" s="466">
        <v>2098874.6509146001</v>
      </c>
      <c r="D124" s="466">
        <v>-203165.86203610757</v>
      </c>
      <c r="E124" s="467">
        <v>-8.8254685742126138E-2</v>
      </c>
      <c r="F124" s="468">
        <v>5924327.4683157615</v>
      </c>
      <c r="G124" s="468">
        <v>-576367.5915269414</v>
      </c>
      <c r="H124" s="467">
        <v>-8.8662456279080981E-2</v>
      </c>
      <c r="I124" s="476">
        <v>118.26092329571848</v>
      </c>
      <c r="J124" s="476">
        <v>-0.23610492951725348</v>
      </c>
    </row>
    <row r="125" spans="1:10" x14ac:dyDescent="0.25">
      <c r="A125" s="477" t="s">
        <v>100</v>
      </c>
      <c r="B125" s="5" t="s">
        <v>80</v>
      </c>
      <c r="C125" s="462">
        <v>1212367.1848681902</v>
      </c>
      <c r="D125" s="462">
        <v>-114768.05426631495</v>
      </c>
      <c r="E125" s="463">
        <v>-8.6478039978172272E-2</v>
      </c>
      <c r="F125" s="464">
        <v>3636513.2698753774</v>
      </c>
      <c r="G125" s="464">
        <v>-327307.41813712101</v>
      </c>
      <c r="H125" s="463">
        <v>-8.2573719625353786E-2</v>
      </c>
      <c r="I125" s="475">
        <v>79.498945672983922</v>
      </c>
      <c r="J125" s="475">
        <v>-0.19277824497416418</v>
      </c>
    </row>
    <row r="126" spans="1:10" x14ac:dyDescent="0.25">
      <c r="A126" s="477" t="s">
        <v>100</v>
      </c>
      <c r="B126" s="6" t="s">
        <v>81</v>
      </c>
      <c r="C126" s="466">
        <v>3490394.5410981253</v>
      </c>
      <c r="D126" s="466">
        <v>-462981.18542763684</v>
      </c>
      <c r="E126" s="467">
        <v>-0.11711034251594042</v>
      </c>
      <c r="F126" s="468">
        <v>10555175.083281443</v>
      </c>
      <c r="G126" s="468">
        <v>-1130963.0296809636</v>
      </c>
      <c r="H126" s="467">
        <v>-9.6778167325139317E-2</v>
      </c>
      <c r="I126" s="476">
        <v>161.8263234977131</v>
      </c>
      <c r="J126" s="476">
        <v>-7.2039686195484194</v>
      </c>
    </row>
    <row r="127" spans="1:10" x14ac:dyDescent="0.25">
      <c r="A127" s="477" t="s">
        <v>100</v>
      </c>
      <c r="B127" s="5" t="s">
        <v>82</v>
      </c>
      <c r="C127" s="462">
        <v>1040344.0281041373</v>
      </c>
      <c r="D127" s="462">
        <v>-100154.07749296294</v>
      </c>
      <c r="E127" s="463">
        <v>-8.7816084043846734E-2</v>
      </c>
      <c r="F127" s="464">
        <v>2957636.7632430806</v>
      </c>
      <c r="G127" s="464">
        <v>-284025.83838439733</v>
      </c>
      <c r="H127" s="463">
        <v>-8.7617335080400427E-2</v>
      </c>
      <c r="I127" s="475">
        <v>73.813645312601764</v>
      </c>
      <c r="J127" s="475">
        <v>-0.6442143383005714</v>
      </c>
    </row>
    <row r="128" spans="1:10" x14ac:dyDescent="0.25">
      <c r="A128" s="477" t="s">
        <v>100</v>
      </c>
      <c r="B128" s="6" t="s">
        <v>83</v>
      </c>
      <c r="C128" s="466">
        <v>811805.93002171989</v>
      </c>
      <c r="D128" s="466">
        <v>-68368.705323140137</v>
      </c>
      <c r="E128" s="467">
        <v>-7.7676295791405864E-2</v>
      </c>
      <c r="F128" s="468">
        <v>3129790.6123797423</v>
      </c>
      <c r="G128" s="468">
        <v>-213960.8417761852</v>
      </c>
      <c r="H128" s="467">
        <v>-6.3988261301615168E-2</v>
      </c>
      <c r="I128" s="476">
        <v>19.974582274744424</v>
      </c>
      <c r="J128" s="476">
        <v>-1.0152996396710101</v>
      </c>
    </row>
    <row r="129" spans="1:10" x14ac:dyDescent="0.25">
      <c r="A129" s="477" t="s">
        <v>100</v>
      </c>
      <c r="B129" s="5" t="s">
        <v>84</v>
      </c>
      <c r="C129" s="462">
        <v>1447542.7297693416</v>
      </c>
      <c r="D129" s="462">
        <v>-141925.42669918202</v>
      </c>
      <c r="E129" s="463">
        <v>-8.9291141896489179E-2</v>
      </c>
      <c r="F129" s="464">
        <v>5367999.7694690833</v>
      </c>
      <c r="G129" s="464">
        <v>-207620.20394974574</v>
      </c>
      <c r="H129" s="463">
        <v>-3.7237151193867737E-2</v>
      </c>
      <c r="I129" s="475">
        <v>29.642381428184827</v>
      </c>
      <c r="J129" s="475">
        <v>-1.4258450663044826</v>
      </c>
    </row>
    <row r="130" spans="1:10" x14ac:dyDescent="0.25">
      <c r="A130" s="477" t="s">
        <v>100</v>
      </c>
      <c r="B130" s="6" t="s">
        <v>85</v>
      </c>
      <c r="C130" s="466">
        <v>2722255.827152357</v>
      </c>
      <c r="D130" s="466">
        <v>405061.71553999605</v>
      </c>
      <c r="E130" s="467">
        <v>0.17480698466739331</v>
      </c>
      <c r="F130" s="468">
        <v>6317254.2588878907</v>
      </c>
      <c r="G130" s="468">
        <v>535707.80355898011</v>
      </c>
      <c r="H130" s="467">
        <v>9.2658220027828836E-2</v>
      </c>
      <c r="I130" s="476">
        <v>64.875851085638899</v>
      </c>
      <c r="J130" s="476">
        <v>12.039770807139689</v>
      </c>
    </row>
    <row r="131" spans="1:10" x14ac:dyDescent="0.25">
      <c r="A131" s="477" t="s">
        <v>100</v>
      </c>
      <c r="B131" s="5" t="s">
        <v>86</v>
      </c>
      <c r="C131" s="462">
        <v>24040631.533726823</v>
      </c>
      <c r="D131" s="462">
        <v>-1368704.1733388379</v>
      </c>
      <c r="E131" s="463">
        <v>-5.3866192690674622E-2</v>
      </c>
      <c r="F131" s="464">
        <v>57758083.43519149</v>
      </c>
      <c r="G131" s="464">
        <v>-1862612.1024656445</v>
      </c>
      <c r="H131" s="463">
        <v>-3.1241032759995173E-2</v>
      </c>
      <c r="I131" s="475">
        <v>405.08620608713494</v>
      </c>
      <c r="J131" s="475">
        <v>-7.4479349192333757</v>
      </c>
    </row>
    <row r="132" spans="1:10" x14ac:dyDescent="0.25">
      <c r="A132" s="477" t="s">
        <v>100</v>
      </c>
      <c r="B132" s="6" t="s">
        <v>87</v>
      </c>
      <c r="C132" s="466">
        <v>1173627.2267318121</v>
      </c>
      <c r="D132" s="466">
        <v>6815.4141816396732</v>
      </c>
      <c r="E132" s="467">
        <v>5.8410568939510224E-3</v>
      </c>
      <c r="F132" s="468">
        <v>4171086.6122424006</v>
      </c>
      <c r="G132" s="468">
        <v>217504.49644514127</v>
      </c>
      <c r="H132" s="467">
        <v>5.5014538733383668E-2</v>
      </c>
      <c r="I132" s="476">
        <v>52.29271695327995</v>
      </c>
      <c r="J132" s="476">
        <v>2.8005254814404523</v>
      </c>
    </row>
    <row r="133" spans="1:10" x14ac:dyDescent="0.25">
      <c r="A133" s="477" t="s">
        <v>100</v>
      </c>
      <c r="B133" s="5" t="s">
        <v>88</v>
      </c>
      <c r="C133" s="462">
        <v>558798.20191239531</v>
      </c>
      <c r="D133" s="462">
        <v>-145877.16968118097</v>
      </c>
      <c r="E133" s="463">
        <v>-0.2070132937260025</v>
      </c>
      <c r="F133" s="464">
        <v>2020561.7692763323</v>
      </c>
      <c r="G133" s="464">
        <v>-299890.71383387572</v>
      </c>
      <c r="H133" s="463">
        <v>-0.12923803267538517</v>
      </c>
      <c r="I133" s="475">
        <v>12.972427396502493</v>
      </c>
      <c r="J133" s="475">
        <v>-2.7325067451026506</v>
      </c>
    </row>
    <row r="134" spans="1:10" x14ac:dyDescent="0.25">
      <c r="A134" s="477" t="s">
        <v>100</v>
      </c>
      <c r="B134" s="6" t="s">
        <v>89</v>
      </c>
      <c r="C134" s="466">
        <v>1249371.9035812761</v>
      </c>
      <c r="D134" s="466">
        <v>47761.807721150341</v>
      </c>
      <c r="E134" s="467">
        <v>3.9748174458339509E-2</v>
      </c>
      <c r="F134" s="468">
        <v>3600334.8074647058</v>
      </c>
      <c r="G134" s="468">
        <v>-6030.2671023211442</v>
      </c>
      <c r="H134" s="467">
        <v>-1.6721177633534858E-3</v>
      </c>
      <c r="I134" s="476">
        <v>26.0662047710276</v>
      </c>
      <c r="J134" s="476">
        <v>1.8267186561761051</v>
      </c>
    </row>
    <row r="135" spans="1:10" x14ac:dyDescent="0.25">
      <c r="A135" s="477" t="s">
        <v>100</v>
      </c>
      <c r="B135" s="5" t="s">
        <v>90</v>
      </c>
      <c r="C135" s="462">
        <v>2297359.2707558731</v>
      </c>
      <c r="D135" s="462">
        <v>-123287.01218754612</v>
      </c>
      <c r="E135" s="463">
        <v>-5.0931444654372854E-2</v>
      </c>
      <c r="F135" s="464">
        <v>8200021.6946208701</v>
      </c>
      <c r="G135" s="464">
        <v>-272795.50660421699</v>
      </c>
      <c r="H135" s="463">
        <v>-3.2196552825991973E-2</v>
      </c>
      <c r="I135" s="475">
        <v>59.240065272745909</v>
      </c>
      <c r="J135" s="475">
        <v>-0.76908081781524373</v>
      </c>
    </row>
    <row r="136" spans="1:10" x14ac:dyDescent="0.25">
      <c r="A136" s="477" t="s">
        <v>100</v>
      </c>
      <c r="B136" s="6" t="s">
        <v>91</v>
      </c>
      <c r="C136" s="466">
        <v>3939748230.8187432</v>
      </c>
      <c r="D136" s="466">
        <v>154552459.43646336</v>
      </c>
      <c r="E136" s="467">
        <v>4.0830770393686613E-2</v>
      </c>
      <c r="F136" s="468">
        <v>8846952527.3509312</v>
      </c>
      <c r="G136" s="468">
        <v>600290158.53545952</v>
      </c>
      <c r="H136" s="467">
        <v>7.2791892245454404E-2</v>
      </c>
      <c r="I136" s="465"/>
      <c r="J136" s="465"/>
    </row>
    <row r="137" spans="1:10" x14ac:dyDescent="0.25">
      <c r="A137" s="477" t="s">
        <v>100</v>
      </c>
      <c r="B137" s="5" t="s">
        <v>92</v>
      </c>
      <c r="C137" s="462">
        <v>237538029.49166065</v>
      </c>
      <c r="D137" s="462">
        <v>14630671.167182207</v>
      </c>
      <c r="E137" s="463">
        <v>6.5635658136887751E-2</v>
      </c>
      <c r="F137" s="464">
        <v>484068195.3702845</v>
      </c>
      <c r="G137" s="464">
        <v>49398826.488410652</v>
      </c>
      <c r="H137" s="463">
        <v>0.11364690043718108</v>
      </c>
      <c r="I137" s="461"/>
      <c r="J137" s="461"/>
    </row>
    <row r="138" spans="1:10" x14ac:dyDescent="0.25">
      <c r="A138" s="477" t="s">
        <v>100</v>
      </c>
      <c r="B138" s="6" t="s">
        <v>93</v>
      </c>
      <c r="C138" s="466">
        <v>214229666.00488821</v>
      </c>
      <c r="D138" s="466">
        <v>11746337.589529961</v>
      </c>
      <c r="E138" s="467">
        <v>5.8011381388567734E-2</v>
      </c>
      <c r="F138" s="468">
        <v>448845331.60516334</v>
      </c>
      <c r="G138" s="468">
        <v>45302250.740638971</v>
      </c>
      <c r="H138" s="467">
        <v>0.11226125013365706</v>
      </c>
      <c r="I138" s="465"/>
      <c r="J138" s="465"/>
    </row>
    <row r="139" spans="1:10" x14ac:dyDescent="0.25">
      <c r="A139" s="477" t="s">
        <v>100</v>
      </c>
      <c r="B139" s="5" t="s">
        <v>94</v>
      </c>
      <c r="C139" s="462">
        <v>255122069.25124985</v>
      </c>
      <c r="D139" s="462">
        <v>11862465.291584462</v>
      </c>
      <c r="E139" s="463">
        <v>4.876463292093234E-2</v>
      </c>
      <c r="F139" s="464">
        <v>507047987.23763615</v>
      </c>
      <c r="G139" s="464">
        <v>46179099.561362505</v>
      </c>
      <c r="H139" s="463">
        <v>0.10020008031828764</v>
      </c>
      <c r="I139" s="461"/>
      <c r="J139" s="461"/>
    </row>
    <row r="140" spans="1:10" x14ac:dyDescent="0.25">
      <c r="A140" s="477" t="s">
        <v>100</v>
      </c>
      <c r="B140" s="6" t="s">
        <v>95</v>
      </c>
      <c r="C140" s="466">
        <v>152635322.44312692</v>
      </c>
      <c r="D140" s="466">
        <v>9020095.3612832129</v>
      </c>
      <c r="E140" s="467">
        <v>6.2807374569987792E-2</v>
      </c>
      <c r="F140" s="468">
        <v>311426276.85456502</v>
      </c>
      <c r="G140" s="468">
        <v>31743477.253050327</v>
      </c>
      <c r="H140" s="467">
        <v>0.11349813895698151</v>
      </c>
      <c r="I140" s="465"/>
      <c r="J140" s="465"/>
    </row>
    <row r="141" spans="1:10" x14ac:dyDescent="0.25">
      <c r="A141" s="477" t="s">
        <v>100</v>
      </c>
      <c r="B141" s="5" t="s">
        <v>96</v>
      </c>
      <c r="C141" s="462">
        <v>245002656.56000024</v>
      </c>
      <c r="D141" s="462">
        <v>15489635.261188567</v>
      </c>
      <c r="E141" s="463">
        <v>6.748913492373064E-2</v>
      </c>
      <c r="F141" s="464">
        <v>528669055.90795034</v>
      </c>
      <c r="G141" s="464">
        <v>50267170.592324376</v>
      </c>
      <c r="H141" s="463">
        <v>0.10507310304423356</v>
      </c>
      <c r="I141" s="461"/>
      <c r="J141" s="461"/>
    </row>
    <row r="142" spans="1:10" x14ac:dyDescent="0.25">
      <c r="A142" s="477" t="s">
        <v>100</v>
      </c>
      <c r="B142" s="6" t="s">
        <v>97</v>
      </c>
      <c r="C142" s="466">
        <v>282466240.22285986</v>
      </c>
      <c r="D142" s="466">
        <v>17231132.128415227</v>
      </c>
      <c r="E142" s="467">
        <v>6.496550269008726E-2</v>
      </c>
      <c r="F142" s="468">
        <v>589387778.77686429</v>
      </c>
      <c r="G142" s="468">
        <v>61508643.701165676</v>
      </c>
      <c r="H142" s="467">
        <v>0.11652031613703627</v>
      </c>
      <c r="I142" s="465"/>
      <c r="J142" s="465"/>
    </row>
    <row r="143" spans="1:10" x14ac:dyDescent="0.25">
      <c r="A143" s="477" t="s">
        <v>100</v>
      </c>
      <c r="B143" s="5" t="s">
        <v>98</v>
      </c>
      <c r="C143" s="462">
        <v>269917382.06864941</v>
      </c>
      <c r="D143" s="462">
        <v>13781013.387453169</v>
      </c>
      <c r="E143" s="463">
        <v>5.3803422990687834E-2</v>
      </c>
      <c r="F143" s="464">
        <v>541589143.12339151</v>
      </c>
      <c r="G143" s="464">
        <v>46896970.493655205</v>
      </c>
      <c r="H143" s="463">
        <v>9.4800308329835492E-2</v>
      </c>
      <c r="I143" s="461"/>
      <c r="J143" s="461"/>
    </row>
  </sheetData>
  <mergeCells count="3">
    <mergeCell ref="A9:A53"/>
    <mergeCell ref="A54:A98"/>
    <mergeCell ref="A99:A143"/>
  </mergeCells>
  <pageMargins left="0.7" right="0.7" top="0.75" bottom="0.75" header="0.3" footer="0.3"/>
  <colBreaks count="1" manualBreakCount="1">
    <brk id="11" max="1048575" man="1"/>
  </colBreak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9DA25-2AE1-450F-94CA-4747A2782CB7}">
  <sheetPr>
    <tabColor rgb="FFC00000"/>
    <pageSetUpPr fitToPage="1"/>
  </sheetPr>
  <dimension ref="A1:T331"/>
  <sheetViews>
    <sheetView showGridLines="0" zoomScale="57" zoomScaleNormal="70" workbookViewId="0">
      <selection activeCell="A176" sqref="A176:XFD176"/>
    </sheetView>
  </sheetViews>
  <sheetFormatPr defaultColWidth="9.1796875" defaultRowHeight="14.5" x14ac:dyDescent="0.25"/>
  <cols>
    <col min="1" max="1" width="9.1796875" style="33"/>
    <col min="2" max="2" width="21.7265625" style="33" customWidth="1"/>
    <col min="3" max="3" width="40.453125" style="32" customWidth="1"/>
    <col min="4" max="4" width="20.26953125" style="33" bestFit="1" customWidth="1"/>
    <col min="5" max="5" width="18.81640625" style="33" bestFit="1" customWidth="1"/>
    <col min="6" max="6" width="11.54296875" style="34" bestFit="1" customWidth="1"/>
    <col min="7" max="7" width="12.81640625" style="34" bestFit="1" customWidth="1"/>
    <col min="8" max="8" width="9.54296875" style="34" bestFit="1" customWidth="1"/>
    <col min="9" max="9" width="8.54296875" style="34" bestFit="1" customWidth="1"/>
    <col min="10" max="10" width="9.54296875" style="34" bestFit="1" customWidth="1"/>
    <col min="11" max="11" width="11.54296875" style="34" bestFit="1" customWidth="1"/>
    <col min="12" max="12" width="21.1796875" style="33" bestFit="1" customWidth="1"/>
    <col min="13" max="13" width="18.7265625" style="33" bestFit="1" customWidth="1"/>
    <col min="14" max="14" width="13.54296875" style="34" customWidth="1"/>
    <col min="15" max="15" width="20.26953125" style="33" bestFit="1" customWidth="1"/>
    <col min="16" max="16" width="18.81640625" style="33" bestFit="1" customWidth="1"/>
    <col min="17" max="17" width="11.54296875" style="34" bestFit="1" customWidth="1"/>
    <col min="18" max="16384" width="9.1796875" style="33"/>
  </cols>
  <sheetData>
    <row r="1" spans="1:17" x14ac:dyDescent="0.25">
      <c r="A1" s="32"/>
      <c r="B1" s="32"/>
    </row>
    <row r="2" spans="1:17" ht="23.5" x14ac:dyDescent="0.25">
      <c r="B2" s="497" t="s">
        <v>249</v>
      </c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</row>
    <row r="3" spans="1:17" x14ac:dyDescent="0.25">
      <c r="B3" s="496" t="s">
        <v>255</v>
      </c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</row>
    <row r="4" spans="1:17" ht="15" thickBot="1" x14ac:dyDescent="0.3">
      <c r="B4" s="496" t="str">
        <f>'HOME PAGE'!H5</f>
        <v>4 WEEKS ENDING 12-29-2024</v>
      </c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</row>
    <row r="5" spans="1:17" x14ac:dyDescent="0.25">
      <c r="D5" s="498" t="s">
        <v>266</v>
      </c>
      <c r="E5" s="499"/>
      <c r="F5" s="500"/>
      <c r="G5" s="501" t="s">
        <v>267</v>
      </c>
      <c r="H5" s="502"/>
      <c r="I5" s="498" t="s">
        <v>268</v>
      </c>
      <c r="J5" s="499"/>
      <c r="K5" s="500"/>
      <c r="L5" s="501" t="s">
        <v>269</v>
      </c>
      <c r="M5" s="499"/>
      <c r="N5" s="502"/>
      <c r="O5" s="498" t="s">
        <v>270</v>
      </c>
      <c r="P5" s="499"/>
      <c r="Q5" s="500"/>
    </row>
    <row r="6" spans="1:17" s="35" customFormat="1" ht="29.5" thickBot="1" x14ac:dyDescent="0.3">
      <c r="C6" s="36"/>
      <c r="D6" s="37" t="s">
        <v>271</v>
      </c>
      <c r="E6" s="38" t="s">
        <v>272</v>
      </c>
      <c r="F6" s="39" t="s">
        <v>273</v>
      </c>
      <c r="G6" s="40" t="s">
        <v>271</v>
      </c>
      <c r="H6" s="41" t="s">
        <v>272</v>
      </c>
      <c r="I6" s="42" t="s">
        <v>271</v>
      </c>
      <c r="J6" s="43" t="s">
        <v>272</v>
      </c>
      <c r="K6" s="39" t="s">
        <v>273</v>
      </c>
      <c r="L6" s="40" t="s">
        <v>271</v>
      </c>
      <c r="M6" s="43" t="s">
        <v>272</v>
      </c>
      <c r="N6" s="41" t="s">
        <v>273</v>
      </c>
      <c r="O6" s="42" t="s">
        <v>271</v>
      </c>
      <c r="P6" s="43" t="s">
        <v>272</v>
      </c>
      <c r="Q6" s="39" t="s">
        <v>273</v>
      </c>
    </row>
    <row r="7" spans="1:17" ht="15" thickBot="1" x14ac:dyDescent="0.3">
      <c r="C7" s="255" t="s">
        <v>281</v>
      </c>
      <c r="D7" s="260">
        <f>SubSegments!D153</f>
        <v>2840605.7118864963</v>
      </c>
      <c r="E7" s="261">
        <f>SubSegments!E153</f>
        <v>-39328.072193969507</v>
      </c>
      <c r="F7" s="274">
        <f>SubSegments!F153</f>
        <v>-1.3655894594301088E-2</v>
      </c>
      <c r="G7" s="336">
        <f>SubSegments!G153</f>
        <v>99.999999999999986</v>
      </c>
      <c r="H7" s="371">
        <f>SubSegments!H153</f>
        <v>-7.1054273576010019E-14</v>
      </c>
      <c r="I7" s="327">
        <f>SubSegments!I153</f>
        <v>2.684453709820124</v>
      </c>
      <c r="J7" s="336">
        <f>SubSegments!J153</f>
        <v>4.6655614387889344E-2</v>
      </c>
      <c r="K7" s="315">
        <f>SubSegments!K153</f>
        <v>1.7687333412167116E-2</v>
      </c>
      <c r="L7" s="316">
        <f>SubSegments!L153</f>
        <v>7625474.5414099386</v>
      </c>
      <c r="M7" s="273">
        <f>SubSegments!M153</f>
        <v>28790.690791537054</v>
      </c>
      <c r="N7" s="275">
        <f>SubSegments!N153</f>
        <v>3.7899024571350789E-3</v>
      </c>
      <c r="O7" s="303">
        <f>SubSegments!O153</f>
        <v>1743329.7763346434</v>
      </c>
      <c r="P7" s="261">
        <f>SubSegments!P153</f>
        <v>-62008.820974102011</v>
      </c>
      <c r="Q7" s="275">
        <f>SubSegments!Q153</f>
        <v>-3.434747424474268E-2</v>
      </c>
    </row>
    <row r="8" spans="1:17" x14ac:dyDescent="0.25">
      <c r="B8" s="493" t="s">
        <v>278</v>
      </c>
      <c r="C8" s="49" t="s">
        <v>28</v>
      </c>
      <c r="D8" s="387">
        <f>SubSegments!D154</f>
        <v>2953.4247546151755</v>
      </c>
      <c r="E8" s="388">
        <f>SubSegments!E154</f>
        <v>-503.15129874031527</v>
      </c>
      <c r="F8" s="391">
        <f>SubSegments!F154</f>
        <v>-0.14556349722202069</v>
      </c>
      <c r="G8" s="392">
        <f>SubSegments!G154</f>
        <v>0.10397165443470695</v>
      </c>
      <c r="H8" s="393">
        <f>SubSegments!H154</f>
        <v>-1.6051106937882836E-2</v>
      </c>
      <c r="I8" s="394">
        <f>SubSegments!I154</f>
        <v>5.5763894232976465</v>
      </c>
      <c r="J8" s="392">
        <f>SubSegments!J154</f>
        <v>-4.7161258638499071E-2</v>
      </c>
      <c r="K8" s="395">
        <f>SubSegments!K154</f>
        <v>-8.3863845648247653E-3</v>
      </c>
      <c r="L8" s="396">
        <f>SubSegments!L154</f>
        <v>16469.446564141512</v>
      </c>
      <c r="M8" s="397">
        <f>SubSegments!M154</f>
        <v>-2968.7840578699106</v>
      </c>
      <c r="N8" s="398">
        <f>SubSegments!N154</f>
        <v>-0.15272913032054086</v>
      </c>
      <c r="O8" s="399">
        <f>SubSegments!O154</f>
        <v>4636.3981493711472</v>
      </c>
      <c r="P8" s="388">
        <f>SubSegments!P154</f>
        <v>-1240.2489492893219</v>
      </c>
      <c r="Q8" s="398">
        <f>SubSegments!Q154</f>
        <v>-0.21104703557442234</v>
      </c>
    </row>
    <row r="9" spans="1:17" x14ac:dyDescent="0.25">
      <c r="B9" s="494"/>
      <c r="C9" s="49" t="s">
        <v>134</v>
      </c>
      <c r="D9" s="282">
        <f>SubSegments!D155</f>
        <v>23915.843866133189</v>
      </c>
      <c r="E9" s="283">
        <f>SubSegments!E155</f>
        <v>-1821.8225938269425</v>
      </c>
      <c r="F9" s="320">
        <f>SubSegments!F155</f>
        <v>-7.0784295719316132E-2</v>
      </c>
      <c r="G9" s="338">
        <f>SubSegments!G155</f>
        <v>0.8419276130459602</v>
      </c>
      <c r="H9" s="373">
        <f>SubSegments!H155</f>
        <v>-5.1761908644828436E-2</v>
      </c>
      <c r="I9" s="329">
        <f>SubSegments!I155</f>
        <v>2.1495240580783204</v>
      </c>
      <c r="J9" s="338">
        <f>SubSegments!J155</f>
        <v>-4.075199905853033E-4</v>
      </c>
      <c r="K9" s="345">
        <f>SubSegments!K155</f>
        <v>-1.8955021394278168E-4</v>
      </c>
      <c r="L9" s="351">
        <f>SubSegments!L155</f>
        <v>51407.681759498118</v>
      </c>
      <c r="M9" s="363">
        <f>SubSegments!M155</f>
        <v>-3926.5401085751146</v>
      </c>
      <c r="N9" s="357">
        <f>SubSegments!N155</f>
        <v>-7.0960428754861582E-2</v>
      </c>
      <c r="O9" s="286">
        <f>SubSegments!O155</f>
        <v>12113.550665736198</v>
      </c>
      <c r="P9" s="283">
        <f>SubSegments!P155</f>
        <v>-755.94071676452404</v>
      </c>
      <c r="Q9" s="357">
        <f>SubSegments!Q155</f>
        <v>-5.8738973771132373E-2</v>
      </c>
    </row>
    <row r="10" spans="1:17" x14ac:dyDescent="0.25">
      <c r="B10" s="494"/>
      <c r="C10" s="49" t="s">
        <v>135</v>
      </c>
      <c r="D10" s="282">
        <f>SubSegments!D156</f>
        <v>105.44553198814393</v>
      </c>
      <c r="E10" s="283">
        <f>SubSegments!E156</f>
        <v>-95.426227736473066</v>
      </c>
      <c r="F10" s="320">
        <f>SubSegments!F156</f>
        <v>-0.47506044586504664</v>
      </c>
      <c r="G10" s="338">
        <f>SubSegments!G156</f>
        <v>3.7120791367456509E-3</v>
      </c>
      <c r="H10" s="373">
        <f>SubSegments!H156</f>
        <v>-3.262795106370097E-3</v>
      </c>
      <c r="I10" s="329">
        <f>SubSegments!I156</f>
        <v>4.7811023622047237</v>
      </c>
      <c r="J10" s="338">
        <f>SubSegments!J156</f>
        <v>0.37795275590551114</v>
      </c>
      <c r="K10" s="345">
        <f>SubSegments!K156</f>
        <v>8.5836909871244482E-2</v>
      </c>
      <c r="L10" s="351">
        <f>SubSegments!L156</f>
        <v>504.14588207244873</v>
      </c>
      <c r="M10" s="363">
        <f>SubSegments!M156</f>
        <v>-380.32252767562869</v>
      </c>
      <c r="N10" s="357">
        <f>SubSegments!N156</f>
        <v>-0.43000125666891337</v>
      </c>
      <c r="O10" s="286">
        <f>SubSegments!O156</f>
        <v>66.422382354736328</v>
      </c>
      <c r="P10" s="283">
        <f>SubSegments!P156</f>
        <v>-60.11100959777832</v>
      </c>
      <c r="Q10" s="357">
        <f>SubSegments!Q156</f>
        <v>-0.4750604458650467</v>
      </c>
    </row>
    <row r="11" spans="1:17" x14ac:dyDescent="0.25">
      <c r="B11" s="494"/>
      <c r="C11" s="49" t="s">
        <v>136</v>
      </c>
      <c r="D11" s="282">
        <f>SubSegments!D157</f>
        <v>1189858.1267812916</v>
      </c>
      <c r="E11" s="283">
        <f>SubSegments!E157</f>
        <v>63591.695200745482</v>
      </c>
      <c r="F11" s="320">
        <f>SubSegments!F157</f>
        <v>5.6462390618802399E-2</v>
      </c>
      <c r="G11" s="338">
        <f>SubSegments!G157</f>
        <v>41.887479202141208</v>
      </c>
      <c r="H11" s="373">
        <f>SubSegments!H157</f>
        <v>2.7801067407930304</v>
      </c>
      <c r="I11" s="329">
        <f>SubSegments!I157</f>
        <v>2.8265529212288127</v>
      </c>
      <c r="J11" s="338">
        <f>SubSegments!J157</f>
        <v>9.1555936502679014E-2</v>
      </c>
      <c r="K11" s="345">
        <f>SubSegments!K157</f>
        <v>3.347569924719565E-2</v>
      </c>
      <c r="L11" s="351">
        <f>SubSegments!L157</f>
        <v>3363196.9641015027</v>
      </c>
      <c r="M11" s="363">
        <f>SubSegments!M157</f>
        <v>282861.66973044677</v>
      </c>
      <c r="N11" s="357">
        <f>SubSegments!N157</f>
        <v>9.1828207873130771E-2</v>
      </c>
      <c r="O11" s="286">
        <f>SubSegments!O157</f>
        <v>719639.04779517651</v>
      </c>
      <c r="P11" s="283">
        <f>SubSegments!P157</f>
        <v>39320.3894484716</v>
      </c>
      <c r="Q11" s="357">
        <f>SubSegments!Q157</f>
        <v>5.7797017568248274E-2</v>
      </c>
    </row>
    <row r="12" spans="1:17" x14ac:dyDescent="0.25">
      <c r="B12" s="494"/>
      <c r="C12" s="49" t="s">
        <v>137</v>
      </c>
      <c r="D12" s="282">
        <f>SubSegments!D158</f>
        <v>18401.067657142878</v>
      </c>
      <c r="E12" s="283">
        <f>SubSegments!E158</f>
        <v>-8170.6771400690086</v>
      </c>
      <c r="F12" s="320">
        <f>SubSegments!F158</f>
        <v>-0.30749494255741683</v>
      </c>
      <c r="G12" s="338">
        <f>SubSegments!G158</f>
        <v>0.6477867583010104</v>
      </c>
      <c r="H12" s="373">
        <f>SubSegments!H158</f>
        <v>-0.27486448264396124</v>
      </c>
      <c r="I12" s="329">
        <f>SubSegments!I158</f>
        <v>3.3967498183202371</v>
      </c>
      <c r="J12" s="338">
        <f>SubSegments!J158</f>
        <v>0.46934379255163039</v>
      </c>
      <c r="K12" s="345">
        <f>SubSegments!K158</f>
        <v>0.16032753516943438</v>
      </c>
      <c r="L12" s="351">
        <f>SubSegments!L158</f>
        <v>62503.823221298459</v>
      </c>
      <c r="M12" s="363">
        <f>SubSegments!M158</f>
        <v>-15282.462613245239</v>
      </c>
      <c r="N12" s="357">
        <f>SubSegments!N158</f>
        <v>-0.19646731360527991</v>
      </c>
      <c r="O12" s="286">
        <f>SubSegments!O158</f>
        <v>9418.6403762102127</v>
      </c>
      <c r="P12" s="283">
        <f>SubSegments!P158</f>
        <v>-4349.3960181474686</v>
      </c>
      <c r="Q12" s="357">
        <f>SubSegments!Q158</f>
        <v>-0.31590532546310723</v>
      </c>
    </row>
    <row r="13" spans="1:17" x14ac:dyDescent="0.25">
      <c r="B13" s="494"/>
      <c r="C13" s="49" t="s">
        <v>138</v>
      </c>
      <c r="D13" s="282">
        <f>SubSegments!D159</f>
        <v>1319236.2691145986</v>
      </c>
      <c r="E13" s="283">
        <f>SubSegments!E159</f>
        <v>-83841.680540292989</v>
      </c>
      <c r="F13" s="320">
        <f>SubSegments!F159</f>
        <v>-5.9755539997556888E-2</v>
      </c>
      <c r="G13" s="338">
        <f>SubSegments!G159</f>
        <v>46.442076195026388</v>
      </c>
      <c r="H13" s="373">
        <f>SubSegments!H159</f>
        <v>-2.2770283000403637</v>
      </c>
      <c r="I13" s="329">
        <f>SubSegments!I159</f>
        <v>2.1751028220393693</v>
      </c>
      <c r="J13" s="338">
        <f>SubSegments!J159</f>
        <v>8.6832695863536813E-3</v>
      </c>
      <c r="K13" s="345">
        <f>SubSegments!K159</f>
        <v>4.0081200229760208E-3</v>
      </c>
      <c r="L13" s="351">
        <f>SubSegments!L159</f>
        <v>2869474.5318878521</v>
      </c>
      <c r="M13" s="363">
        <f>SubSegments!M159</f>
        <v>-170180.97186019365</v>
      </c>
      <c r="N13" s="357">
        <f>SubSegments!N159</f>
        <v>-5.5986927350929104E-2</v>
      </c>
      <c r="O13" s="286">
        <f>SubSegments!O159</f>
        <v>745713.83963286877</v>
      </c>
      <c r="P13" s="283">
        <f>SubSegments!P159</f>
        <v>-70885.87822210358</v>
      </c>
      <c r="Q13" s="357">
        <f>SubSegments!Q159</f>
        <v>-8.6806150764177553E-2</v>
      </c>
    </row>
    <row r="14" spans="1:17" x14ac:dyDescent="0.25">
      <c r="B14" s="494"/>
      <c r="C14" s="49" t="s">
        <v>139</v>
      </c>
      <c r="D14" s="282">
        <f>SubSegments!D160</f>
        <v>98042.128826636341</v>
      </c>
      <c r="E14" s="283">
        <f>SubSegments!E160</f>
        <v>-21562.322874878388</v>
      </c>
      <c r="F14" s="320">
        <f>SubSegments!F160</f>
        <v>-0.1802802702418585</v>
      </c>
      <c r="G14" s="338">
        <f>SubSegments!G160</f>
        <v>3.451451513188883</v>
      </c>
      <c r="H14" s="373">
        <f>SubSegments!H160</f>
        <v>-0.70157632247377943</v>
      </c>
      <c r="I14" s="329">
        <f>SubSegments!I160</f>
        <v>3.4753193879650781</v>
      </c>
      <c r="J14" s="338">
        <f>SubSegments!J160</f>
        <v>3.9872850040459706E-2</v>
      </c>
      <c r="K14" s="345">
        <f>SubSegments!K160</f>
        <v>1.1606307826448442E-2</v>
      </c>
      <c r="L14" s="351">
        <f>SubSegments!L160</f>
        <v>340727.71114857914</v>
      </c>
      <c r="M14" s="363">
        <f>SubSegments!M160</f>
        <v>-70166.98836976185</v>
      </c>
      <c r="N14" s="357">
        <f>SubSegments!N160</f>
        <v>-0.17076635072687235</v>
      </c>
      <c r="O14" s="286">
        <f>SubSegments!O160</f>
        <v>78728.11535179615</v>
      </c>
      <c r="P14" s="283">
        <f>SubSegments!P160</f>
        <v>-15533.470663625892</v>
      </c>
      <c r="Q14" s="357">
        <f>SubSegments!Q160</f>
        <v>-0.16479110229573771</v>
      </c>
    </row>
    <row r="15" spans="1:17" x14ac:dyDescent="0.25">
      <c r="B15" s="494"/>
      <c r="C15" s="49" t="s">
        <v>140</v>
      </c>
      <c r="D15" s="282">
        <f>SubSegments!D161</f>
        <v>534.09113047033543</v>
      </c>
      <c r="E15" s="283">
        <f>SubSegments!E161</f>
        <v>-33.648115544974985</v>
      </c>
      <c r="F15" s="320">
        <f>SubSegments!F161</f>
        <v>-5.9266847907970037E-2</v>
      </c>
      <c r="G15" s="338">
        <f>SubSegments!G161</f>
        <v>1.8802015648825686E-2</v>
      </c>
      <c r="H15" s="373">
        <f>SubSegments!H161</f>
        <v>-9.1160586405865385E-4</v>
      </c>
      <c r="I15" s="329">
        <f>SubSegments!I161</f>
        <v>13.779793010435332</v>
      </c>
      <c r="J15" s="338">
        <f>SubSegments!J161</f>
        <v>-8.3969152458015071</v>
      </c>
      <c r="K15" s="345">
        <f>SubSegments!K161</f>
        <v>-0.37863668263030026</v>
      </c>
      <c r="L15" s="351">
        <f>SubSegments!L161</f>
        <v>7359.6652265906332</v>
      </c>
      <c r="M15" s="363">
        <f>SubSegments!M161</f>
        <v>-5230.9223979067801</v>
      </c>
      <c r="N15" s="357">
        <f>SubSegments!N161</f>
        <v>-0.41546292785644201</v>
      </c>
      <c r="O15" s="286">
        <f>SubSegments!O161</f>
        <v>631.26347899436951</v>
      </c>
      <c r="P15" s="283">
        <f>SubSegments!P161</f>
        <v>-68.255755186080933</v>
      </c>
      <c r="Q15" s="357">
        <f>SubSegments!Q161</f>
        <v>-9.757523717850114E-2</v>
      </c>
    </row>
    <row r="16" spans="1:17" x14ac:dyDescent="0.25">
      <c r="B16" s="494"/>
      <c r="C16" s="49" t="s">
        <v>141</v>
      </c>
      <c r="D16" s="282">
        <f>SubSegments!D162</f>
        <v>78.209999084472656</v>
      </c>
      <c r="E16" s="283">
        <f>SubSegments!E162</f>
        <v>78.209999084472656</v>
      </c>
      <c r="F16" s="320">
        <f>SubSegments!F162</f>
        <v>0</v>
      </c>
      <c r="G16" s="338">
        <f>SubSegments!G162</f>
        <v>2.7532859895762164E-3</v>
      </c>
      <c r="H16" s="373">
        <f>SubSegments!H162</f>
        <v>2.7532859895762164E-3</v>
      </c>
      <c r="I16" s="329">
        <f>SubSegments!I162</f>
        <v>8.59</v>
      </c>
      <c r="J16" s="338">
        <f>SubSegments!J162</f>
        <v>8.59</v>
      </c>
      <c r="K16" s="345">
        <f>SubSegments!K162</f>
        <v>0</v>
      </c>
      <c r="L16" s="351">
        <f>SubSegments!L162</f>
        <v>671.8238921356201</v>
      </c>
      <c r="M16" s="363">
        <f>SubSegments!M162</f>
        <v>671.8238921356201</v>
      </c>
      <c r="N16" s="357">
        <f>SubSegments!N162</f>
        <v>0</v>
      </c>
      <c r="O16" s="286">
        <f>SubSegments!O162</f>
        <v>78.209999084472656</v>
      </c>
      <c r="P16" s="283">
        <f>SubSegments!P162</f>
        <v>78.209999084472656</v>
      </c>
      <c r="Q16" s="357">
        <f>SubSegments!Q162</f>
        <v>0</v>
      </c>
    </row>
    <row r="17" spans="2:17" x14ac:dyDescent="0.25">
      <c r="B17" s="494"/>
      <c r="C17" s="49" t="s">
        <v>142</v>
      </c>
      <c r="D17" s="282">
        <f>SubSegments!D163</f>
        <v>74811.785780789796</v>
      </c>
      <c r="E17" s="283">
        <f>SubSegments!E163</f>
        <v>12076.02509608119</v>
      </c>
      <c r="F17" s="320">
        <f>SubSegments!F163</f>
        <v>0.19249029523642383</v>
      </c>
      <c r="G17" s="338">
        <f>SubSegments!G163</f>
        <v>2.6336561060811907</v>
      </c>
      <c r="H17" s="373">
        <f>SubSegments!H163</f>
        <v>0.45528099789308563</v>
      </c>
      <c r="I17" s="329">
        <f>SubSegments!I163</f>
        <v>6.6831600275385901</v>
      </c>
      <c r="J17" s="338">
        <f>SubSegments!J163</f>
        <v>-1.6172316826332489</v>
      </c>
      <c r="K17" s="345">
        <f>SubSegments!K163</f>
        <v>-0.19483799549500636</v>
      </c>
      <c r="L17" s="351">
        <f>SubSegments!L163</f>
        <v>499979.13631895423</v>
      </c>
      <c r="M17" s="363">
        <f>SubSegments!M163</f>
        <v>-20752.25159972551</v>
      </c>
      <c r="N17" s="357">
        <f>SubSegments!N163</f>
        <v>-3.9852123534689435E-2</v>
      </c>
      <c r="O17" s="286">
        <f>SubSegments!O163</f>
        <v>102173.98433637619</v>
      </c>
      <c r="P17" s="283">
        <f>SubSegments!P163</f>
        <v>-11686.169444404499</v>
      </c>
      <c r="Q17" s="357">
        <f>SubSegments!Q163</f>
        <v>-0.10263616424499415</v>
      </c>
    </row>
    <row r="18" spans="2:17" ht="15" thickBot="1" x14ac:dyDescent="0.3">
      <c r="B18" s="494"/>
      <c r="C18" s="385" t="s">
        <v>143</v>
      </c>
      <c r="D18" s="389">
        <f>SubSegments!D164</f>
        <v>112669.31844374537</v>
      </c>
      <c r="E18" s="390">
        <f>SubSegments!E164</f>
        <v>954.72630120813847</v>
      </c>
      <c r="F18" s="400">
        <f>SubSegments!F164</f>
        <v>8.5461199194998456E-3</v>
      </c>
      <c r="G18" s="401">
        <f>SubSegments!G164</f>
        <v>3.9663835770054718</v>
      </c>
      <c r="H18" s="402">
        <f>SubSegments!H164</f>
        <v>8.7315497035478806E-2</v>
      </c>
      <c r="I18" s="403">
        <f>SubSegments!I164</f>
        <v>3.667188344745421</v>
      </c>
      <c r="J18" s="401">
        <f>SubSegments!J164</f>
        <v>0.2743176066077071</v>
      </c>
      <c r="K18" s="404">
        <f>SubSegments!K164</f>
        <v>8.0851181132316027E-2</v>
      </c>
      <c r="L18" s="405">
        <f>SubSegments!L164</f>
        <v>413179.61140731332</v>
      </c>
      <c r="M18" s="406">
        <f>SubSegments!M164</f>
        <v>34146.440703909378</v>
      </c>
      <c r="N18" s="407">
        <f>SubSegments!N164</f>
        <v>9.0088264941405885E-2</v>
      </c>
      <c r="O18" s="408">
        <f>SubSegments!O164</f>
        <v>70130.304166674614</v>
      </c>
      <c r="P18" s="390">
        <f>SubSegments!P164</f>
        <v>3172.0503574609756</v>
      </c>
      <c r="Q18" s="407">
        <f>SubSegments!Q164</f>
        <v>4.7373552579480394E-2</v>
      </c>
    </row>
    <row r="19" spans="2:17" s="257" customFormat="1" x14ac:dyDescent="0.25">
      <c r="B19" s="494"/>
      <c r="C19" s="386" t="s">
        <v>282</v>
      </c>
      <c r="D19" s="409">
        <f>'RFG vs SS'!E46</f>
        <v>1184029.978106603</v>
      </c>
      <c r="E19" s="409">
        <f>'RFG vs SS'!F46</f>
        <v>60570.143930241233</v>
      </c>
      <c r="F19" s="414">
        <f>'RFG vs SS'!G46</f>
        <v>5.3913938075629393E-2</v>
      </c>
      <c r="G19" s="415">
        <f>'RFG vs SS'!H46</f>
        <v>41.682306458514716</v>
      </c>
      <c r="H19" s="416">
        <f>'RFG vs SS'!I46</f>
        <v>2.672387536539496</v>
      </c>
      <c r="I19" s="417">
        <f>'RFG vs SS'!J46</f>
        <v>2.822513869522846</v>
      </c>
      <c r="J19" s="415">
        <f>'RFG vs SS'!K46</f>
        <v>9.2211131980395322E-2</v>
      </c>
      <c r="K19" s="418">
        <f>'RFG vs SS'!L46</f>
        <v>3.3773226211315559E-2</v>
      </c>
      <c r="L19" s="419">
        <f>'RFG vs SS'!M46</f>
        <v>3341941.0351367188</v>
      </c>
      <c r="M19" s="420">
        <f>'RFG vs SS'!N46</f>
        <v>274555.57436601026</v>
      </c>
      <c r="N19" s="421">
        <f>'RFG vs SS'!O46</f>
        <v>8.950801191351597E-2</v>
      </c>
      <c r="O19" s="422">
        <f>'RFG vs SS'!P46</f>
        <v>714216.1818819046</v>
      </c>
      <c r="P19" s="423">
        <f>'RFG vs SS'!Q46</f>
        <v>36394.445220307331</v>
      </c>
      <c r="Q19" s="421">
        <f>'RFG vs SS'!R46</f>
        <v>5.3693240053877572E-2</v>
      </c>
    </row>
    <row r="20" spans="2:17" s="257" customFormat="1" ht="15" thickBot="1" x14ac:dyDescent="0.3">
      <c r="B20" s="495"/>
      <c r="C20" s="258" t="s">
        <v>283</v>
      </c>
      <c r="D20" s="410">
        <f>'RFG vs SS'!E47</f>
        <v>5828.1486746888395</v>
      </c>
      <c r="E20" s="410">
        <f>'RFG vs SS'!F47</f>
        <v>3021.5512705041783</v>
      </c>
      <c r="F20" s="424">
        <f>'RFG vs SS'!G47</f>
        <v>1.0765887782832761</v>
      </c>
      <c r="G20" s="425">
        <f>'RFG vs SS'!H47</f>
        <v>0.20517274362650859</v>
      </c>
      <c r="H20" s="426">
        <f>'RFG vs SS'!I47</f>
        <v>0.10771920425352674</v>
      </c>
      <c r="I20" s="427">
        <f>'RFG vs SS'!J47</f>
        <v>3.6471150876944618</v>
      </c>
      <c r="J20" s="425">
        <f>'RFG vs SS'!K47</f>
        <v>-0.96695374207067353</v>
      </c>
      <c r="K20" s="428">
        <f>'RFG vs SS'!L47</f>
        <v>-0.20956638874411704</v>
      </c>
      <c r="L20" s="429">
        <f>'RFG vs SS'!M47</f>
        <v>21255.928964784147</v>
      </c>
      <c r="M20" s="430">
        <f>'RFG vs SS'!N47</f>
        <v>8306.0953644359597</v>
      </c>
      <c r="N20" s="431">
        <f>'RFG vs SS'!O47</f>
        <v>0.64140556711189178</v>
      </c>
      <c r="O20" s="432">
        <f>'RFG vs SS'!P47</f>
        <v>5422.865913271904</v>
      </c>
      <c r="P20" s="433">
        <f>'RFG vs SS'!Q47</f>
        <v>2925.9442281642459</v>
      </c>
      <c r="Q20" s="431">
        <f>'RFG vs SS'!R47</f>
        <v>1.1718205843681035</v>
      </c>
    </row>
    <row r="21" spans="2:17" x14ac:dyDescent="0.25">
      <c r="B21" s="486" t="s">
        <v>274</v>
      </c>
      <c r="C21" s="44" t="s">
        <v>33</v>
      </c>
      <c r="D21" s="259">
        <f>'Fat Content'!D57</f>
        <v>2415.8614664077759</v>
      </c>
      <c r="E21" s="63">
        <f>'Fat Content'!E57</f>
        <v>1992.0869705677032</v>
      </c>
      <c r="F21" s="324">
        <f>'Fat Content'!F57</f>
        <v>4.7008184544439713</v>
      </c>
      <c r="G21" s="342">
        <f>'Fat Content'!G57</f>
        <v>8.5047405780345392E-2</v>
      </c>
      <c r="H21" s="377">
        <f>'Fat Content'!H57</f>
        <v>7.033267524790783E-2</v>
      </c>
      <c r="I21" s="333">
        <f>'Fat Content'!I57</f>
        <v>4.2961040520343996</v>
      </c>
      <c r="J21" s="342">
        <f>'Fat Content'!J57</f>
        <v>-1.1062278719630418</v>
      </c>
      <c r="K21" s="310">
        <f>'Fat Content'!K57</f>
        <v>-0.20476858651522681</v>
      </c>
      <c r="L21" s="311">
        <f>'Fat Content'!L57</f>
        <v>10378.792234988212</v>
      </c>
      <c r="M21" s="312">
        <f>'Fat Content'!M57</f>
        <v>8089.4217475354671</v>
      </c>
      <c r="N21" s="313">
        <f>'Fat Content'!N57</f>
        <v>3.533469917547559</v>
      </c>
      <c r="O21" s="62">
        <f>'Fat Content'!O57</f>
        <v>1460.6322674751282</v>
      </c>
      <c r="P21" s="63">
        <f>'Fat Content'!P57</f>
        <v>1085.8108764886856</v>
      </c>
      <c r="Q21" s="313">
        <f>'Fat Content'!Q57</f>
        <v>2.8968754254688731</v>
      </c>
    </row>
    <row r="22" spans="2:17" x14ac:dyDescent="0.25">
      <c r="B22" s="487"/>
      <c r="C22" s="49" t="s">
        <v>162</v>
      </c>
      <c r="D22" s="58">
        <f>'Fat Content'!D58</f>
        <v>50890.291399426758</v>
      </c>
      <c r="E22" s="278">
        <f>'Fat Content'!E58</f>
        <v>3431.5487351366974</v>
      </c>
      <c r="F22" s="280">
        <f>'Fat Content'!F58</f>
        <v>7.2305934428362723E-2</v>
      </c>
      <c r="G22" s="334">
        <f>'Fat Content'!G58</f>
        <v>1.791529573656657</v>
      </c>
      <c r="H22" s="369">
        <f>'Fat Content'!H58</f>
        <v>0.14361867630791192</v>
      </c>
      <c r="I22" s="325">
        <f>'Fat Content'!I58</f>
        <v>2.8089633185226353</v>
      </c>
      <c r="J22" s="334">
        <f>'Fat Content'!J58</f>
        <v>-2.8941989941691393E-2</v>
      </c>
      <c r="K22" s="291">
        <f>'Fat Content'!K58</f>
        <v>-1.0198363509652388E-2</v>
      </c>
      <c r="L22" s="295">
        <f>'Fat Content'!L58</f>
        <v>142948.9618099177</v>
      </c>
      <c r="M22" s="281">
        <f>'Fat Content'!M58</f>
        <v>8265.5440698865277</v>
      </c>
      <c r="N22" s="270">
        <f>'Fat Content'!N58</f>
        <v>6.1370168715504818E-2</v>
      </c>
      <c r="O22" s="285">
        <f>'Fat Content'!O58</f>
        <v>33210.273943781853</v>
      </c>
      <c r="P22" s="278">
        <f>'Fat Content'!P58</f>
        <v>225.14336109653232</v>
      </c>
      <c r="Q22" s="270">
        <f>'Fat Content'!Q58</f>
        <v>6.8256016307758809E-3</v>
      </c>
    </row>
    <row r="23" spans="2:17" x14ac:dyDescent="0.25">
      <c r="B23" s="487"/>
      <c r="C23" s="49" t="s">
        <v>163</v>
      </c>
      <c r="D23" s="58">
        <f>'Fat Content'!D59</f>
        <v>17.859439611434937</v>
      </c>
      <c r="E23" s="278">
        <f>'Fat Content'!E59</f>
        <v>-5.6239190101623535</v>
      </c>
      <c r="F23" s="280">
        <f>'Fat Content'!F59</f>
        <v>-0.23948529257608492</v>
      </c>
      <c r="G23" s="334">
        <f>'Fat Content'!G59</f>
        <v>6.2871941490162599E-4</v>
      </c>
      <c r="H23" s="369">
        <f>'Fat Content'!H59</f>
        <v>-1.8669372936603993E-4</v>
      </c>
      <c r="I23" s="325">
        <f>'Fat Content'!I59</f>
        <v>3.8137664130677558</v>
      </c>
      <c r="J23" s="334">
        <f>'Fat Content'!J59</f>
        <v>-4.1873726929317456E-2</v>
      </c>
      <c r="K23" s="291">
        <f>'Fat Content'!K59</f>
        <v>-1.0860382558769928E-2</v>
      </c>
      <c r="L23" s="295">
        <f>'Fat Content'!L59</f>
        <v>68.111730946302416</v>
      </c>
      <c r="M23" s="281">
        <f>'Fat Content'!M59</f>
        <v>-22.431649177074434</v>
      </c>
      <c r="N23" s="270">
        <f>'Fat Content'!N59</f>
        <v>-0.24774477324027958</v>
      </c>
      <c r="O23" s="285">
        <f>'Fat Content'!O59</f>
        <v>8.9297198057174683</v>
      </c>
      <c r="P23" s="278">
        <f>'Fat Content'!P59</f>
        <v>-2.8119595050811768</v>
      </c>
      <c r="Q23" s="270">
        <f>'Fat Content'!Q59</f>
        <v>-0.23948529257608492</v>
      </c>
    </row>
    <row r="24" spans="2:17" ht="15" thickBot="1" x14ac:dyDescent="0.3">
      <c r="B24" s="490"/>
      <c r="C24" s="52" t="s">
        <v>164</v>
      </c>
      <c r="D24" s="297">
        <f>'Fat Content'!D60</f>
        <v>2787281.6995810494</v>
      </c>
      <c r="E24" s="298">
        <f>'Fat Content'!E60</f>
        <v>-44746.08398066368</v>
      </c>
      <c r="F24" s="318">
        <f>'Fat Content'!F60</f>
        <v>-1.5800015889811843E-2</v>
      </c>
      <c r="G24" s="335">
        <f>'Fat Content'!G60</f>
        <v>98.122794301148133</v>
      </c>
      <c r="H24" s="370">
        <f>'Fat Content'!H60</f>
        <v>-0.21376465782641674</v>
      </c>
      <c r="I24" s="326">
        <f>'Fat Content'!I60</f>
        <v>2.6807762834869542</v>
      </c>
      <c r="J24" s="335">
        <f>'Fat Content'!J60</f>
        <v>4.6755331323424354E-2</v>
      </c>
      <c r="K24" s="343">
        <f>'Fat Content'!K60</f>
        <v>1.7750554066405775E-2</v>
      </c>
      <c r="L24" s="349">
        <f>'Fat Content'!L60</f>
        <v>7472078.6756340861</v>
      </c>
      <c r="M24" s="361">
        <f>'Fat Content'!M60</f>
        <v>12458.156623291783</v>
      </c>
      <c r="N24" s="355">
        <f>'Fat Content'!N60</f>
        <v>1.6700791402916881E-3</v>
      </c>
      <c r="O24" s="299">
        <f>'Fat Content'!O60</f>
        <v>1708649.9404035807</v>
      </c>
      <c r="P24" s="298">
        <f>'Fat Content'!P60</f>
        <v>-63316.963252181886</v>
      </c>
      <c r="Q24" s="355">
        <f>'Fat Content'!Q60</f>
        <v>-3.5732587962874492E-2</v>
      </c>
    </row>
    <row r="25" spans="2:17" ht="15" thickBot="1" x14ac:dyDescent="0.3">
      <c r="B25" s="486" t="s">
        <v>284</v>
      </c>
      <c r="C25" s="255" t="s">
        <v>284</v>
      </c>
      <c r="D25" s="260">
        <f>Flavors!D237</f>
        <v>1192795.3975558304</v>
      </c>
      <c r="E25" s="261">
        <f>Flavors!E237</f>
        <v>45859.70567498426</v>
      </c>
      <c r="F25" s="274">
        <f>Flavors!F237</f>
        <v>3.9984548392403306E-2</v>
      </c>
      <c r="G25" s="336">
        <f>Flavors!G237</f>
        <v>41.990882175748169</v>
      </c>
      <c r="H25" s="371">
        <f>Flavors!H237</f>
        <v>2.1658105640044738</v>
      </c>
      <c r="I25" s="327">
        <f>Flavors!I237</f>
        <v>2.8303482725098372</v>
      </c>
      <c r="J25" s="336">
        <f>Flavors!J237</f>
        <v>9.1853852185402651E-2</v>
      </c>
      <c r="K25" s="315">
        <f>Flavors!K237</f>
        <v>3.3541734284242418E-2</v>
      </c>
      <c r="L25" s="316">
        <f>Flavors!L237</f>
        <v>3376026.3929298292</v>
      </c>
      <c r="M25" s="273">
        <f>Flavors!M237</f>
        <v>235149.40024318686</v>
      </c>
      <c r="N25" s="275">
        <f>Flavors!N237</f>
        <v>7.486743377429908E-2</v>
      </c>
      <c r="O25" s="303">
        <f>Flavors!O237</f>
        <v>720391.90956401825</v>
      </c>
      <c r="P25" s="261">
        <f>Flavors!P237</f>
        <v>30053.52118353697</v>
      </c>
      <c r="Q25" s="275">
        <f>Flavors!Q237</f>
        <v>4.35344777132297E-2</v>
      </c>
    </row>
    <row r="26" spans="2:17" x14ac:dyDescent="0.25">
      <c r="B26" s="487"/>
      <c r="C26" s="379" t="s">
        <v>33</v>
      </c>
      <c r="D26" s="300">
        <f>Flavors!D238</f>
        <v>21657.18188726902</v>
      </c>
      <c r="E26" s="301">
        <f>Flavors!E238</f>
        <v>1109.9166429565885</v>
      </c>
      <c r="F26" s="319">
        <f>Flavors!F238</f>
        <v>5.4017730815239175E-2</v>
      </c>
      <c r="G26" s="337">
        <f>Flavors!G238</f>
        <v>0.76241422020115968</v>
      </c>
      <c r="H26" s="372">
        <f>Flavors!H238</f>
        <v>4.8951106643048581E-2</v>
      </c>
      <c r="I26" s="328">
        <f>Flavors!I238</f>
        <v>3.3131532607294258</v>
      </c>
      <c r="J26" s="337">
        <f>Flavors!J238</f>
        <v>6.5997707331226785E-2</v>
      </c>
      <c r="K26" s="344">
        <f>Flavors!K238</f>
        <v>2.0324775406019326E-2</v>
      </c>
      <c r="L26" s="350">
        <f>Flavors!L238</f>
        <v>71753.56278801561</v>
      </c>
      <c r="M26" s="362">
        <f>Flavors!M238</f>
        <v>5033.3963428006973</v>
      </c>
      <c r="N26" s="356">
        <f>Flavors!N238</f>
        <v>7.5440404468021027E-2</v>
      </c>
      <c r="O26" s="302">
        <f>Flavors!O238</f>
        <v>12816.940075039864</v>
      </c>
      <c r="P26" s="301">
        <f>Flavors!P238</f>
        <v>706.36725379161726</v>
      </c>
      <c r="Q26" s="356">
        <f>Flavors!Q238</f>
        <v>5.8326494065770493E-2</v>
      </c>
    </row>
    <row r="27" spans="2:17" x14ac:dyDescent="0.25">
      <c r="B27" s="487"/>
      <c r="C27" s="49" t="s">
        <v>145</v>
      </c>
      <c r="D27" s="282">
        <f>Flavors!D239</f>
        <v>387.69243431091309</v>
      </c>
      <c r="E27" s="283">
        <f>Flavors!E239</f>
        <v>-70.193225383758545</v>
      </c>
      <c r="F27" s="320">
        <f>Flavors!F239</f>
        <v>-0.15329858862704929</v>
      </c>
      <c r="G27" s="338">
        <f>Flavors!G239</f>
        <v>1.3648231174380056E-2</v>
      </c>
      <c r="H27" s="373">
        <f>Flavors!H239</f>
        <v>-2.2509420019528777E-3</v>
      </c>
      <c r="I27" s="329">
        <f>Flavors!I239</f>
        <v>2.8493231089916145</v>
      </c>
      <c r="J27" s="338">
        <f>Flavors!J239</f>
        <v>0.39395019825269317</v>
      </c>
      <c r="K27" s="345">
        <f>Flavors!K239</f>
        <v>0.16044414130729234</v>
      </c>
      <c r="L27" s="351">
        <f>Flavors!L239</f>
        <v>1104.6610122632981</v>
      </c>
      <c r="M27" s="363">
        <f>Flavors!M239</f>
        <v>-19.619032766818918</v>
      </c>
      <c r="N27" s="357">
        <f>Flavors!N239</f>
        <v>-1.7450307735643718E-2</v>
      </c>
      <c r="O27" s="286">
        <f>Flavors!O239</f>
        <v>193.84621715545654</v>
      </c>
      <c r="P27" s="283">
        <f>Flavors!P239</f>
        <v>-35.096612691879272</v>
      </c>
      <c r="Q27" s="357">
        <f>Flavors!Q239</f>
        <v>-0.15329858862704929</v>
      </c>
    </row>
    <row r="28" spans="2:17" x14ac:dyDescent="0.25">
      <c r="B28" s="487"/>
      <c r="C28" s="49" t="s">
        <v>146</v>
      </c>
      <c r="D28" s="282">
        <f>Flavors!D240</f>
        <v>31356.783695697784</v>
      </c>
      <c r="E28" s="283">
        <f>Flavors!E240</f>
        <v>1018.952474303238</v>
      </c>
      <c r="F28" s="320">
        <f>Flavors!F240</f>
        <v>3.3586859484690597E-2</v>
      </c>
      <c r="G28" s="338">
        <f>Flavors!G240</f>
        <v>1.103876668433269</v>
      </c>
      <c r="H28" s="373">
        <f>Flavors!H240</f>
        <v>5.0455531145520593E-2</v>
      </c>
      <c r="I28" s="329">
        <f>Flavors!I240</f>
        <v>3.5373535746024523</v>
      </c>
      <c r="J28" s="338">
        <f>Flavors!J240</f>
        <v>0.22672745277396178</v>
      </c>
      <c r="K28" s="345">
        <f>Flavors!K240</f>
        <v>6.848476524698538E-2</v>
      </c>
      <c r="L28" s="351">
        <f>Flavors!L240</f>
        <v>110920.03089401245</v>
      </c>
      <c r="M28" s="363">
        <f>Flavors!M240</f>
        <v>10482.814372839726</v>
      </c>
      <c r="N28" s="357">
        <f>Flavors!N240</f>
        <v>0.10437181291886848</v>
      </c>
      <c r="O28" s="286">
        <f>Flavors!O240</f>
        <v>20898.259841442108</v>
      </c>
      <c r="P28" s="283">
        <f>Flavors!P240</f>
        <v>2426.9745307376943</v>
      </c>
      <c r="Q28" s="357">
        <f>Flavors!Q240</f>
        <v>0.13139175157081368</v>
      </c>
    </row>
    <row r="29" spans="2:17" x14ac:dyDescent="0.25">
      <c r="B29" s="487"/>
      <c r="C29" s="49" t="s">
        <v>147</v>
      </c>
      <c r="D29" s="282">
        <f>Flavors!D241</f>
        <v>6718.1302279382944</v>
      </c>
      <c r="E29" s="283">
        <f>Flavors!E241</f>
        <v>420.66615778207779</v>
      </c>
      <c r="F29" s="320">
        <f>Flavors!F241</f>
        <v>6.6799294620134703E-2</v>
      </c>
      <c r="G29" s="338">
        <f>Flavors!G241</f>
        <v>0.23650344008766599</v>
      </c>
      <c r="H29" s="373">
        <f>Flavors!H241</f>
        <v>1.7836465695165116E-2</v>
      </c>
      <c r="I29" s="329">
        <f>Flavors!I241</f>
        <v>3.2766297479314699</v>
      </c>
      <c r="J29" s="338">
        <f>Flavors!J241</f>
        <v>-9.5388045957509604E-2</v>
      </c>
      <c r="K29" s="345">
        <f>Flavors!K241</f>
        <v>-2.8288120581800871E-2</v>
      </c>
      <c r="L29" s="351">
        <f>Flavors!L241</f>
        <v>22012.825355340243</v>
      </c>
      <c r="M29" s="363">
        <f>Flavors!M241</f>
        <v>777.66445439696327</v>
      </c>
      <c r="N29" s="357">
        <f>Flavors!N241</f>
        <v>3.6621547537340246E-2</v>
      </c>
      <c r="O29" s="286">
        <f>Flavors!O241</f>
        <v>3428.6800569295883</v>
      </c>
      <c r="P29" s="283">
        <f>Flavors!P241</f>
        <v>58.25314199924469</v>
      </c>
      <c r="Q29" s="357">
        <f>Flavors!Q241</f>
        <v>1.7283609308124875E-2</v>
      </c>
    </row>
    <row r="30" spans="2:17" x14ac:dyDescent="0.25">
      <c r="B30" s="487"/>
      <c r="C30" s="49" t="s">
        <v>148</v>
      </c>
      <c r="D30" s="282">
        <f>Flavors!D242</f>
        <v>244.80696883797646</v>
      </c>
      <c r="E30" s="283">
        <f>Flavors!E242</f>
        <v>-597.2093468606472</v>
      </c>
      <c r="F30" s="320">
        <f>Flavors!F242</f>
        <v>-0.7092610151682639</v>
      </c>
      <c r="G30" s="338">
        <f>Flavors!G242</f>
        <v>8.6181256276991695E-3</v>
      </c>
      <c r="H30" s="373">
        <f>Flavors!H242</f>
        <v>-2.0619224215310178E-2</v>
      </c>
      <c r="I30" s="329">
        <f>Flavors!I242</f>
        <v>3.7274297850152012</v>
      </c>
      <c r="J30" s="338">
        <f>Flavors!J242</f>
        <v>-0.48389169647432784</v>
      </c>
      <c r="K30" s="345">
        <f>Flavors!K242</f>
        <v>-0.11490257834772973</v>
      </c>
      <c r="L30" s="351">
        <f>Flavors!L242</f>
        <v>912.50078722596163</v>
      </c>
      <c r="M30" s="363">
        <f>Flavors!M242</f>
        <v>-2633.5006108403209</v>
      </c>
      <c r="N30" s="357">
        <f>Flavors!N242</f>
        <v>-0.74266767415163182</v>
      </c>
      <c r="O30" s="286">
        <f>Flavors!O242</f>
        <v>137.86364638805389</v>
      </c>
      <c r="P30" s="283">
        <f>Flavors!P242</f>
        <v>-331.26738095283508</v>
      </c>
      <c r="Q30" s="357">
        <f>Flavors!Q242</f>
        <v>-0.70612976257510085</v>
      </c>
    </row>
    <row r="31" spans="2:17" x14ac:dyDescent="0.25">
      <c r="B31" s="487"/>
      <c r="C31" s="49" t="s">
        <v>149</v>
      </c>
      <c r="D31" s="282">
        <f>Flavors!D243</f>
        <v>540.60452246665955</v>
      </c>
      <c r="E31" s="283">
        <f>Flavors!E243</f>
        <v>-1124.9980246839523</v>
      </c>
      <c r="F31" s="320">
        <f>Flavors!F243</f>
        <v>-0.67543005779410858</v>
      </c>
      <c r="G31" s="338">
        <f>Flavors!G243</f>
        <v>1.9031311533469909E-2</v>
      </c>
      <c r="H31" s="373">
        <f>Flavors!H243</f>
        <v>-3.8803439958305153E-2</v>
      </c>
      <c r="I31" s="329">
        <f>Flavors!I243</f>
        <v>2.9846732478701141</v>
      </c>
      <c r="J31" s="338">
        <f>Flavors!J243</f>
        <v>-2.3328022478485977E-4</v>
      </c>
      <c r="K31" s="345">
        <f>Flavors!K243</f>
        <v>-7.8153276355273228E-5</v>
      </c>
      <c r="L31" s="351">
        <f>Flavors!L243</f>
        <v>1613.5278558838368</v>
      </c>
      <c r="M31" s="363">
        <f>Flavors!M243</f>
        <v>-3358.1400603175166</v>
      </c>
      <c r="N31" s="357">
        <f>Flavors!N243</f>
        <v>-0.67545542399849845</v>
      </c>
      <c r="O31" s="286">
        <f>Flavors!O243</f>
        <v>270.30226123332977</v>
      </c>
      <c r="P31" s="283">
        <f>Flavors!P243</f>
        <v>-570.94825506210327</v>
      </c>
      <c r="Q31" s="357">
        <f>Flavors!Q243</f>
        <v>-0.6786899312423077</v>
      </c>
    </row>
    <row r="32" spans="2:17" x14ac:dyDescent="0.25">
      <c r="B32" s="487"/>
      <c r="C32" s="49" t="s">
        <v>150</v>
      </c>
      <c r="D32" s="282">
        <f>Flavors!D244</f>
        <v>332566.08979196555</v>
      </c>
      <c r="E32" s="283">
        <f>Flavors!E244</f>
        <v>-9005.4717775474419</v>
      </c>
      <c r="F32" s="320">
        <f>Flavors!F244</f>
        <v>-2.636481718843196E-2</v>
      </c>
      <c r="G32" s="338">
        <f>Flavors!G244</f>
        <v>11.707576605945171</v>
      </c>
      <c r="H32" s="373">
        <f>Flavors!H244</f>
        <v>-0.15281974961108169</v>
      </c>
      <c r="I32" s="329">
        <f>Flavors!I244</f>
        <v>2.7819106001581209</v>
      </c>
      <c r="J32" s="338">
        <f>Flavors!J244</f>
        <v>5.0058029801616666E-2</v>
      </c>
      <c r="K32" s="345">
        <f>Flavors!K244</f>
        <v>1.832384014598714E-2</v>
      </c>
      <c r="L32" s="351">
        <f>Flavors!L244</f>
        <v>925169.13044540642</v>
      </c>
      <c r="M32" s="363">
        <f>Flavors!M244</f>
        <v>-7954.0179889525753</v>
      </c>
      <c r="N32" s="357">
        <f>Flavors!N244</f>
        <v>-8.5240817380837965E-3</v>
      </c>
      <c r="O32" s="286">
        <f>Flavors!O244</f>
        <v>204826.01806175709</v>
      </c>
      <c r="P32" s="283">
        <f>Flavors!P244</f>
        <v>-9975.1282436712063</v>
      </c>
      <c r="Q32" s="357">
        <f>Flavors!Q244</f>
        <v>-4.6438896696982486E-2</v>
      </c>
    </row>
    <row r="33" spans="2:17" x14ac:dyDescent="0.25">
      <c r="B33" s="487"/>
      <c r="C33" s="49" t="s">
        <v>151</v>
      </c>
      <c r="D33" s="282">
        <f>Flavors!D245</f>
        <v>59455.349658250809</v>
      </c>
      <c r="E33" s="283">
        <f>Flavors!E245</f>
        <v>4029.3386303218722</v>
      </c>
      <c r="F33" s="320">
        <f>Flavors!F245</f>
        <v>7.2697611745710961E-2</v>
      </c>
      <c r="G33" s="338">
        <f>Flavors!G245</f>
        <v>2.0930518237522482</v>
      </c>
      <c r="H33" s="373">
        <f>Flavors!H245</f>
        <v>0.16849330319494715</v>
      </c>
      <c r="I33" s="329">
        <f>Flavors!I245</f>
        <v>2.0044141930588788</v>
      </c>
      <c r="J33" s="338">
        <f>Flavors!J245</f>
        <v>9.2477117940904741E-2</v>
      </c>
      <c r="K33" s="345">
        <f>Flavors!K245</f>
        <v>4.8368285308342869E-2</v>
      </c>
      <c r="L33" s="351">
        <f>Flavors!L245</f>
        <v>119173.14670827627</v>
      </c>
      <c r="M33" s="363">
        <f>Flavors!M245</f>
        <v>13202.101298081237</v>
      </c>
      <c r="N33" s="357">
        <f>Flavors!N245</f>
        <v>0.12458215588020535</v>
      </c>
      <c r="O33" s="286">
        <f>Flavors!O245</f>
        <v>29718.99974322319</v>
      </c>
      <c r="P33" s="283">
        <f>Flavors!P245</f>
        <v>2005.994229258722</v>
      </c>
      <c r="Q33" s="357">
        <f>Flavors!Q245</f>
        <v>7.2384578722358706E-2</v>
      </c>
    </row>
    <row r="34" spans="2:17" x14ac:dyDescent="0.25">
      <c r="B34" s="487"/>
      <c r="C34" s="49" t="s">
        <v>152</v>
      </c>
      <c r="D34" s="282">
        <f>Flavors!D246</f>
        <v>0</v>
      </c>
      <c r="E34" s="283">
        <f>Flavors!E246</f>
        <v>0</v>
      </c>
      <c r="F34" s="320">
        <f>Flavors!F246</f>
        <v>0</v>
      </c>
      <c r="G34" s="338">
        <f>Flavors!G246</f>
        <v>0</v>
      </c>
      <c r="H34" s="373">
        <f>Flavors!H246</f>
        <v>0</v>
      </c>
      <c r="I34" s="329">
        <f>Flavors!I246</f>
        <v>0</v>
      </c>
      <c r="J34" s="338">
        <f>Flavors!J246</f>
        <v>0</v>
      </c>
      <c r="K34" s="345">
        <f>Flavors!K246</f>
        <v>0</v>
      </c>
      <c r="L34" s="351">
        <f>Flavors!L246</f>
        <v>0</v>
      </c>
      <c r="M34" s="363">
        <f>Flavors!M246</f>
        <v>0</v>
      </c>
      <c r="N34" s="357">
        <f>Flavors!N246</f>
        <v>0</v>
      </c>
      <c r="O34" s="286">
        <f>Flavors!O246</f>
        <v>0</v>
      </c>
      <c r="P34" s="283">
        <f>Flavors!P246</f>
        <v>0</v>
      </c>
      <c r="Q34" s="357">
        <f>Flavors!Q246</f>
        <v>0</v>
      </c>
    </row>
    <row r="35" spans="2:17" x14ac:dyDescent="0.25">
      <c r="B35" s="487"/>
      <c r="C35" s="49" t="s">
        <v>153</v>
      </c>
      <c r="D35" s="282">
        <f>Flavors!D247</f>
        <v>0</v>
      </c>
      <c r="E35" s="283">
        <f>Flavors!E247</f>
        <v>0</v>
      </c>
      <c r="F35" s="320">
        <f>Flavors!F247</f>
        <v>0</v>
      </c>
      <c r="G35" s="338">
        <f>Flavors!G247</f>
        <v>0</v>
      </c>
      <c r="H35" s="373">
        <f>Flavors!H247</f>
        <v>0</v>
      </c>
      <c r="I35" s="329">
        <f>Flavors!I247</f>
        <v>0</v>
      </c>
      <c r="J35" s="338">
        <f>Flavors!J247</f>
        <v>0</v>
      </c>
      <c r="K35" s="345">
        <f>Flavors!K247</f>
        <v>0</v>
      </c>
      <c r="L35" s="351">
        <f>Flavors!L247</f>
        <v>0</v>
      </c>
      <c r="M35" s="363">
        <f>Flavors!M247</f>
        <v>0</v>
      </c>
      <c r="N35" s="357">
        <f>Flavors!N247</f>
        <v>0</v>
      </c>
      <c r="O35" s="286">
        <f>Flavors!O247</f>
        <v>0</v>
      </c>
      <c r="P35" s="283">
        <f>Flavors!P247</f>
        <v>0</v>
      </c>
      <c r="Q35" s="357">
        <f>Flavors!Q247</f>
        <v>0</v>
      </c>
    </row>
    <row r="36" spans="2:17" x14ac:dyDescent="0.25">
      <c r="B36" s="487"/>
      <c r="C36" s="49" t="s">
        <v>154</v>
      </c>
      <c r="D36" s="282">
        <f>Flavors!D248</f>
        <v>8720.8749558329582</v>
      </c>
      <c r="E36" s="283">
        <f>Flavors!E248</f>
        <v>-4579.5990663184893</v>
      </c>
      <c r="F36" s="320">
        <f>Flavors!F248</f>
        <v>-0.34431848509243629</v>
      </c>
      <c r="G36" s="338">
        <f>Flavors!G248</f>
        <v>0.30700758360586677</v>
      </c>
      <c r="H36" s="373">
        <f>Flavors!H248</f>
        <v>-0.15482504934121855</v>
      </c>
      <c r="I36" s="329">
        <f>Flavors!I248</f>
        <v>2.5861882315740803</v>
      </c>
      <c r="J36" s="338">
        <f>Flavors!J248</f>
        <v>-0.13423494260434721</v>
      </c>
      <c r="K36" s="345">
        <f>Flavors!K248</f>
        <v>-4.9343405054945687E-2</v>
      </c>
      <c r="L36" s="351">
        <f>Flavors!L248</f>
        <v>22553.824179804324</v>
      </c>
      <c r="M36" s="363">
        <f>Flavors!M248</f>
        <v>-13629.093577614636</v>
      </c>
      <c r="N36" s="357">
        <f>Flavors!N248</f>
        <v>-0.37667204366956064</v>
      </c>
      <c r="O36" s="286">
        <f>Flavors!O248</f>
        <v>4358.4109193086624</v>
      </c>
      <c r="P36" s="283">
        <f>Flavors!P248</f>
        <v>-2380.5054851181394</v>
      </c>
      <c r="Q36" s="357">
        <f>Flavors!Q248</f>
        <v>-0.353247516700813</v>
      </c>
    </row>
    <row r="37" spans="2:17" x14ac:dyDescent="0.25">
      <c r="B37" s="487"/>
      <c r="C37" s="49" t="s">
        <v>155</v>
      </c>
      <c r="D37" s="282">
        <f>Flavors!D249</f>
        <v>1641092.1841027283</v>
      </c>
      <c r="E37" s="283">
        <f>Flavors!E249</f>
        <v>-85608.444026736077</v>
      </c>
      <c r="F37" s="320">
        <f>Flavors!F249</f>
        <v>-4.9579204774759217E-2</v>
      </c>
      <c r="G37" s="338">
        <f>Flavors!G249</f>
        <v>57.77261438416425</v>
      </c>
      <c r="H37" s="373">
        <f>Flavors!H249</f>
        <v>-2.1836470296995358</v>
      </c>
      <c r="I37" s="329">
        <f>Flavors!I249</f>
        <v>2.5759889444821962</v>
      </c>
      <c r="J37" s="338">
        <f>Flavors!J249</f>
        <v>7.7546919500783851E-3</v>
      </c>
      <c r="K37" s="345">
        <f>Flavors!K249</f>
        <v>3.0194644209081572E-3</v>
      </c>
      <c r="L37" s="351">
        <f>Flavors!L249</f>
        <v>4227435.3231247691</v>
      </c>
      <c r="M37" s="363">
        <f>Flavors!M249</f>
        <v>-207136.37390604429</v>
      </c>
      <c r="N37" s="357">
        <f>Flavors!N249</f>
        <v>-4.6709442998685381E-2</v>
      </c>
      <c r="O37" s="286">
        <f>Flavors!O249</f>
        <v>1019509.1867136955</v>
      </c>
      <c r="P37" s="283">
        <f>Flavors!P249</f>
        <v>-92120.595299638342</v>
      </c>
      <c r="Q37" s="357">
        <f>Flavors!Q249</f>
        <v>-8.2869851806951111E-2</v>
      </c>
    </row>
    <row r="38" spans="2:17" x14ac:dyDescent="0.25">
      <c r="B38" s="487"/>
      <c r="C38" s="49" t="s">
        <v>156</v>
      </c>
      <c r="D38" s="282">
        <f>Flavors!D250</f>
        <v>7918.1989076281552</v>
      </c>
      <c r="E38" s="283">
        <f>Flavors!E250</f>
        <v>1412.6633784914975</v>
      </c>
      <c r="F38" s="320">
        <f>Flavors!F250</f>
        <v>0.21714789999447909</v>
      </c>
      <c r="G38" s="338">
        <f>Flavors!G250</f>
        <v>0.27875036913762818</v>
      </c>
      <c r="H38" s="373">
        <f>Flavors!H250</f>
        <v>5.2858525196715939E-2</v>
      </c>
      <c r="I38" s="329">
        <f>Flavors!I250</f>
        <v>3.1620511171600389</v>
      </c>
      <c r="J38" s="338">
        <f>Flavors!J250</f>
        <v>0.57353747797469845</v>
      </c>
      <c r="K38" s="345">
        <f>Flavors!K250</f>
        <v>0.22157019738756437</v>
      </c>
      <c r="L38" s="351">
        <f>Flavors!L250</f>
        <v>25037.749701761008</v>
      </c>
      <c r="M38" s="363">
        <f>Flavors!M250</f>
        <v>8198.0822543859467</v>
      </c>
      <c r="N38" s="357">
        <f>Flavors!N250</f>
        <v>0.48683160044611512</v>
      </c>
      <c r="O38" s="286">
        <f>Flavors!O250</f>
        <v>4139.530054807663</v>
      </c>
      <c r="P38" s="283">
        <f>Flavors!P250</f>
        <v>887.39968073368073</v>
      </c>
      <c r="Q38" s="357">
        <f>Flavors!Q250</f>
        <v>0.27286719124425035</v>
      </c>
    </row>
    <row r="39" spans="2:17" x14ac:dyDescent="0.25">
      <c r="B39" s="487"/>
      <c r="C39" s="49" t="s">
        <v>157</v>
      </c>
      <c r="D39" s="282">
        <f>Flavors!D251</f>
        <v>0</v>
      </c>
      <c r="E39" s="283">
        <f>Flavors!E251</f>
        <v>-402.8761944770813</v>
      </c>
      <c r="F39" s="320">
        <f>Flavors!F251</f>
        <v>-1</v>
      </c>
      <c r="G39" s="338">
        <f>Flavors!G251</f>
        <v>0</v>
      </c>
      <c r="H39" s="373">
        <f>Flavors!H251</f>
        <v>-1.3989078384512769E-2</v>
      </c>
      <c r="I39" s="329">
        <f>Flavors!I251</f>
        <v>0</v>
      </c>
      <c r="J39" s="338">
        <f>Flavors!J251</f>
        <v>-3.9344902260697587</v>
      </c>
      <c r="K39" s="345">
        <f>Flavors!K251</f>
        <v>-1</v>
      </c>
      <c r="L39" s="351">
        <f>Flavors!L251</f>
        <v>0</v>
      </c>
      <c r="M39" s="363">
        <f>Flavors!M251</f>
        <v>-1585.1124494862556</v>
      </c>
      <c r="N39" s="357">
        <f>Flavors!N251</f>
        <v>-1</v>
      </c>
      <c r="O39" s="286">
        <f>Flavors!O251</f>
        <v>0</v>
      </c>
      <c r="P39" s="283">
        <f>Flavors!P251</f>
        <v>-201.43809723854065</v>
      </c>
      <c r="Q39" s="357">
        <f>Flavors!Q251</f>
        <v>-1</v>
      </c>
    </row>
    <row r="40" spans="2:17" x14ac:dyDescent="0.25">
      <c r="B40" s="487"/>
      <c r="C40" s="49" t="s">
        <v>158</v>
      </c>
      <c r="D40" s="282">
        <f>Flavors!D252</f>
        <v>44970.971560075879</v>
      </c>
      <c r="E40" s="283">
        <f>Flavors!E252</f>
        <v>3133.6898868408753</v>
      </c>
      <c r="F40" s="320">
        <f>Flavors!F252</f>
        <v>7.4901852164205571E-2</v>
      </c>
      <c r="G40" s="338">
        <f>Flavors!G252</f>
        <v>1.5831472622861793</v>
      </c>
      <c r="H40" s="373">
        <f>Flavors!H252</f>
        <v>0.13043047051475987</v>
      </c>
      <c r="I40" s="329">
        <f>Flavors!I252</f>
        <v>3.15404278696511</v>
      </c>
      <c r="J40" s="338">
        <f>Flavors!J252</f>
        <v>0.19712931264205702</v>
      </c>
      <c r="K40" s="345">
        <f>Flavors!K252</f>
        <v>6.6667257717842834E-2</v>
      </c>
      <c r="L40" s="351">
        <f>Flavors!L252</f>
        <v>141840.36847187043</v>
      </c>
      <c r="M40" s="363">
        <f>Flavors!M252</f>
        <v>18131.146563232935</v>
      </c>
      <c r="N40" s="357">
        <f>Flavors!N252</f>
        <v>0.14656261096382339</v>
      </c>
      <c r="O40" s="286">
        <f>Flavors!O252</f>
        <v>22435.557195305824</v>
      </c>
      <c r="P40" s="283">
        <f>Flavors!P252</f>
        <v>1596.6860334089361</v>
      </c>
      <c r="Q40" s="357">
        <f>Flavors!Q252</f>
        <v>7.6620562649689875E-2</v>
      </c>
    </row>
    <row r="41" spans="2:17" x14ac:dyDescent="0.25">
      <c r="B41" s="487"/>
      <c r="C41" s="49" t="s">
        <v>159</v>
      </c>
      <c r="D41" s="282">
        <f>Flavors!D253</f>
        <v>0</v>
      </c>
      <c r="E41" s="283">
        <f>Flavors!E253</f>
        <v>0</v>
      </c>
      <c r="F41" s="320">
        <f>Flavors!F253</f>
        <v>0</v>
      </c>
      <c r="G41" s="338">
        <f>Flavors!G253</f>
        <v>0</v>
      </c>
      <c r="H41" s="373">
        <f>Flavors!H253</f>
        <v>0</v>
      </c>
      <c r="I41" s="329">
        <f>Flavors!I253</f>
        <v>0</v>
      </c>
      <c r="J41" s="338">
        <f>Flavors!J253</f>
        <v>0</v>
      </c>
      <c r="K41" s="345">
        <f>Flavors!K253</f>
        <v>0</v>
      </c>
      <c r="L41" s="351">
        <f>Flavors!L253</f>
        <v>0</v>
      </c>
      <c r="M41" s="363">
        <f>Flavors!M253</f>
        <v>0</v>
      </c>
      <c r="N41" s="357">
        <f>Flavors!N253</f>
        <v>0</v>
      </c>
      <c r="O41" s="286">
        <f>Flavors!O253</f>
        <v>0</v>
      </c>
      <c r="P41" s="283">
        <f>Flavors!P253</f>
        <v>0</v>
      </c>
      <c r="Q41" s="357">
        <f>Flavors!Q253</f>
        <v>0</v>
      </c>
    </row>
    <row r="42" spans="2:17" x14ac:dyDescent="0.25">
      <c r="B42" s="487"/>
      <c r="C42" s="49" t="s">
        <v>160</v>
      </c>
      <c r="D42" s="282">
        <f>Flavors!D254</f>
        <v>683675.23537444149</v>
      </c>
      <c r="E42" s="283">
        <f>Flavors!E254</f>
        <v>51234.706416775472</v>
      </c>
      <c r="F42" s="320">
        <f>Flavors!F254</f>
        <v>8.1011105504601513E-2</v>
      </c>
      <c r="G42" s="338">
        <f>Flavors!G254</f>
        <v>24.0679384862745</v>
      </c>
      <c r="H42" s="373">
        <f>Flavors!H254</f>
        <v>2.1076929954359791</v>
      </c>
      <c r="I42" s="329">
        <f>Flavors!I254</f>
        <v>2.8549402021308588</v>
      </c>
      <c r="J42" s="338">
        <f>Flavors!J254</f>
        <v>0.10048510583784287</v>
      </c>
      <c r="K42" s="345">
        <f>Flavors!K254</f>
        <v>3.6480938089380049E-2</v>
      </c>
      <c r="L42" s="351">
        <f>Flavors!L254</f>
        <v>1951851.9146717703</v>
      </c>
      <c r="M42" s="363">
        <f>Flavors!M254</f>
        <v>209822.87658207654</v>
      </c>
      <c r="N42" s="357">
        <f>Flavors!N254</f>
        <v>0.12044740471844716</v>
      </c>
      <c r="O42" s="286">
        <f>Flavors!O254</f>
        <v>419945.37764883041</v>
      </c>
      <c r="P42" s="283">
        <f>Flavors!P254</f>
        <v>36074.090590058244</v>
      </c>
      <c r="Q42" s="357">
        <f>Flavors!Q254</f>
        <v>9.3974443534077509E-2</v>
      </c>
    </row>
    <row r="43" spans="2:17" ht="15" thickBot="1" x14ac:dyDescent="0.3">
      <c r="B43" s="487"/>
      <c r="C43" s="52" t="s">
        <v>161</v>
      </c>
      <c r="D43" s="304">
        <f>Flavors!D255</f>
        <v>1301.6077990531921</v>
      </c>
      <c r="E43" s="305">
        <f>Flavors!E255</f>
        <v>-299.21411943435669</v>
      </c>
      <c r="F43" s="321">
        <f>Flavors!F255</f>
        <v>-0.18691280771383564</v>
      </c>
      <c r="G43" s="339">
        <f>Flavors!G255</f>
        <v>4.5821487776590161E-2</v>
      </c>
      <c r="H43" s="374">
        <f>Flavors!H255</f>
        <v>-9.763884614139115E-3</v>
      </c>
      <c r="I43" s="330">
        <f>Flavors!I255</f>
        <v>3.1468583827777308</v>
      </c>
      <c r="J43" s="339">
        <f>Flavors!J255</f>
        <v>0.24990350589003141</v>
      </c>
      <c r="K43" s="346">
        <f>Flavors!K255</f>
        <v>8.6264203796819761E-2</v>
      </c>
      <c r="L43" s="352">
        <f>Flavors!L255</f>
        <v>4095.9754135394096</v>
      </c>
      <c r="M43" s="364">
        <f>Flavors!M255</f>
        <v>-541.53345025181807</v>
      </c>
      <c r="N43" s="358">
        <f>Flavors!N255</f>
        <v>-0.11677248845387801</v>
      </c>
      <c r="O43" s="306">
        <f>Flavors!O255</f>
        <v>650.80389952659607</v>
      </c>
      <c r="P43" s="305">
        <f>Flavors!P255</f>
        <v>-149.60705971717834</v>
      </c>
      <c r="Q43" s="358">
        <f>Flavors!Q255</f>
        <v>-0.18691280771383564</v>
      </c>
    </row>
    <row r="44" spans="2:17" x14ac:dyDescent="0.25">
      <c r="B44" s="486" t="s">
        <v>275</v>
      </c>
      <c r="C44" s="55" t="s">
        <v>276</v>
      </c>
      <c r="D44" s="307">
        <f>'NB vs PL'!D33</f>
        <v>2186416.7649584124</v>
      </c>
      <c r="E44" s="54">
        <f>'NB vs PL'!E33</f>
        <v>-98945.954601061996</v>
      </c>
      <c r="F44" s="322">
        <f>'NB vs PL'!F33</f>
        <v>-4.3295514429383349E-2</v>
      </c>
      <c r="G44" s="340">
        <f>'NB vs PL'!G33</f>
        <v>76.970089717462912</v>
      </c>
      <c r="H44" s="375">
        <f>'NB vs PL'!H33</f>
        <v>-2.3846069839811435</v>
      </c>
      <c r="I44" s="331">
        <f>'NB vs PL'!I33</f>
        <v>2.9149610967406465</v>
      </c>
      <c r="J44" s="340">
        <f>'NB vs PL'!J33</f>
        <v>7.9331125086439691E-2</v>
      </c>
      <c r="K44" s="347">
        <f>'NB vs PL'!K33</f>
        <v>2.7976543441653883E-2</v>
      </c>
      <c r="L44" s="353">
        <f>'NB vs PL'!L33</f>
        <v>6373319.8111153105</v>
      </c>
      <c r="M44" s="365">
        <f>'NB vs PL'!M33</f>
        <v>-107123.21256870311</v>
      </c>
      <c r="N44" s="359">
        <f>'NB vs PL'!N33</f>
        <v>-1.6530229827991839E-2</v>
      </c>
      <c r="O44" s="53">
        <f>'NB vs PL'!O33</f>
        <v>1402168.9340502024</v>
      </c>
      <c r="P44" s="54">
        <f>'NB vs PL'!P33</f>
        <v>-87803.866973740514</v>
      </c>
      <c r="Q44" s="359">
        <f>'NB vs PL'!Q33</f>
        <v>-5.8929845506843964E-2</v>
      </c>
    </row>
    <row r="45" spans="2:17" ht="15" thickBot="1" x14ac:dyDescent="0.3">
      <c r="B45" s="490"/>
      <c r="C45" s="56" t="s">
        <v>144</v>
      </c>
      <c r="D45" s="308">
        <f>'NB vs PL'!D34</f>
        <v>654003.85558262269</v>
      </c>
      <c r="E45" s="48">
        <f>'NB vs PL'!E34</f>
        <v>59454.186701117083</v>
      </c>
      <c r="F45" s="323">
        <f>'NB vs PL'!F34</f>
        <v>9.9998687768113728E-2</v>
      </c>
      <c r="G45" s="341">
        <f>'NB vs PL'!G34</f>
        <v>23.023394371346498</v>
      </c>
      <c r="H45" s="376">
        <f>'NB vs PL'!H34</f>
        <v>2.3788339940203436</v>
      </c>
      <c r="I45" s="332">
        <f>'NB vs PL'!I34</f>
        <v>1.9131489875956866</v>
      </c>
      <c r="J45" s="341">
        <f>'NB vs PL'!J34</f>
        <v>3.5910229414470418E-2</v>
      </c>
      <c r="K45" s="348">
        <f>'NB vs PL'!K34</f>
        <v>1.9129281908318602E-2</v>
      </c>
      <c r="L45" s="354">
        <f>'NB vs PL'!L34</f>
        <v>1251206.8141915703</v>
      </c>
      <c r="M45" s="366">
        <f>'NB vs PL'!M34</f>
        <v>135095.13210339937</v>
      </c>
      <c r="N45" s="360">
        <f>'NB vs PL'!N34</f>
        <v>0.12104087276521051</v>
      </c>
      <c r="O45" s="47">
        <f>'NB vs PL'!O34</f>
        <v>340990.56743097305</v>
      </c>
      <c r="P45" s="48">
        <f>'NB vs PL'!P34</f>
        <v>25631.753379218047</v>
      </c>
      <c r="Q45" s="360">
        <f>'NB vs PL'!Q34</f>
        <v>8.1278062439096757E-2</v>
      </c>
    </row>
    <row r="46" spans="2:17" x14ac:dyDescent="0.25">
      <c r="B46" s="487" t="s">
        <v>457</v>
      </c>
      <c r="C46" s="44" t="s">
        <v>39</v>
      </c>
      <c r="D46" s="259">
        <f>Size!D93</f>
        <v>236.48324631429912</v>
      </c>
      <c r="E46" s="63">
        <f>Size!E93</f>
        <v>-601.82511944372663</v>
      </c>
      <c r="F46" s="324">
        <f>Size!F93</f>
        <v>-0.71790422716292079</v>
      </c>
      <c r="G46" s="342">
        <f>Size!G93</f>
        <v>8.3250993027556286E-3</v>
      </c>
      <c r="H46" s="377">
        <f>Size!H93</f>
        <v>-2.0783499318225838E-2</v>
      </c>
      <c r="I46" s="333">
        <f>Size!I93</f>
        <v>3.1928194701816199</v>
      </c>
      <c r="J46" s="342">
        <f>Size!J93</f>
        <v>-0.33978778796126008</v>
      </c>
      <c r="K46" s="310">
        <f>Size!K93</f>
        <v>-9.6186120655792698E-2</v>
      </c>
      <c r="L46" s="311">
        <f>Size!L93</f>
        <v>755.04831320405003</v>
      </c>
      <c r="M46" s="312">
        <f>Size!M93</f>
        <v>-2206.365904234648</v>
      </c>
      <c r="N46" s="313">
        <f>Size!N93</f>
        <v>-0.74503792520551726</v>
      </c>
      <c r="O46" s="62">
        <f>Size!O93</f>
        <v>173.15942978858948</v>
      </c>
      <c r="P46" s="63">
        <f>Size!P93</f>
        <v>-381.30127239227295</v>
      </c>
      <c r="Q46" s="313">
        <f>Size!Q93</f>
        <v>-0.68769756069726706</v>
      </c>
    </row>
    <row r="47" spans="2:17" x14ac:dyDescent="0.25">
      <c r="B47" s="487"/>
      <c r="C47" s="49" t="s">
        <v>173</v>
      </c>
      <c r="D47" s="58">
        <f>Size!D94</f>
        <v>1919467.5612925137</v>
      </c>
      <c r="E47" s="278">
        <f>Size!E94</f>
        <v>-45430.315307751298</v>
      </c>
      <c r="F47" s="280">
        <f>Size!F94</f>
        <v>-2.3120954960955231E-2</v>
      </c>
      <c r="G47" s="334">
        <f>Size!G94</f>
        <v>67.572474182548987</v>
      </c>
      <c r="H47" s="369">
        <f>Size!H94</f>
        <v>-0.65471518762737446</v>
      </c>
      <c r="I47" s="325">
        <f>Size!I94</f>
        <v>2.2877970054853338</v>
      </c>
      <c r="J47" s="334">
        <f>Size!J94</f>
        <v>7.8537229850449197E-2</v>
      </c>
      <c r="K47" s="291">
        <f>Size!K94</f>
        <v>3.5549115009745565E-2</v>
      </c>
      <c r="L47" s="295">
        <f>Size!L94</f>
        <v>4391352.1388512496</v>
      </c>
      <c r="M47" s="281">
        <f>Size!M94</f>
        <v>50382.296847886406</v>
      </c>
      <c r="N47" s="270">
        <f>Size!N94</f>
        <v>1.1606230561748134E-2</v>
      </c>
      <c r="O47" s="285">
        <f>Size!O94</f>
        <v>960113.16019845009</v>
      </c>
      <c r="P47" s="278">
        <f>Size!P94</f>
        <v>-22830.86230869568</v>
      </c>
      <c r="Q47" s="270">
        <f>Size!Q94</f>
        <v>-2.3227021870952682E-2</v>
      </c>
    </row>
    <row r="48" spans="2:17" x14ac:dyDescent="0.25">
      <c r="B48" s="487"/>
      <c r="C48" s="49" t="s">
        <v>174</v>
      </c>
      <c r="D48" s="58">
        <f>Size!D95</f>
        <v>514.11030483796594</v>
      </c>
      <c r="E48" s="278">
        <f>Size!E95</f>
        <v>-3575.9680093249558</v>
      </c>
      <c r="F48" s="280">
        <f>Size!F95</f>
        <v>-0.87430306577315886</v>
      </c>
      <c r="G48" s="334">
        <f>Size!G95</f>
        <v>1.8098615470872107E-2</v>
      </c>
      <c r="H48" s="369">
        <f>Size!H95</f>
        <v>-0.12392125792940623</v>
      </c>
      <c r="I48" s="325">
        <f>Size!I95</f>
        <v>3.8470946660601633</v>
      </c>
      <c r="J48" s="334">
        <f>Size!J95</f>
        <v>0.46999627916898001</v>
      </c>
      <c r="K48" s="291">
        <f>Size!K95</f>
        <v>0.13917162762961108</v>
      </c>
      <c r="L48" s="295">
        <f>Size!L95</f>
        <v>1977.8310115087033</v>
      </c>
      <c r="M48" s="281">
        <f>Size!M95</f>
        <v>-11834.765865509511</v>
      </c>
      <c r="N48" s="270">
        <f>Size!N95</f>
        <v>-0.85680961884875728</v>
      </c>
      <c r="O48" s="285">
        <f>Size!O95</f>
        <v>166.84402239322662</v>
      </c>
      <c r="P48" s="278">
        <f>Size!P95</f>
        <v>-1186.3978154659271</v>
      </c>
      <c r="Q48" s="270">
        <f>Size!Q95</f>
        <v>-0.87670790414137945</v>
      </c>
    </row>
    <row r="49" spans="2:20" x14ac:dyDescent="0.25">
      <c r="B49" s="487"/>
      <c r="C49" s="49" t="s">
        <v>175</v>
      </c>
      <c r="D49" s="58">
        <f>Size!D96</f>
        <v>8774.5806314200163</v>
      </c>
      <c r="E49" s="278">
        <f>Size!E96</f>
        <v>8524.6721632778645</v>
      </c>
      <c r="F49" s="280">
        <f>Size!F96</f>
        <v>34.111177690981236</v>
      </c>
      <c r="G49" s="334">
        <f>Size!G96</f>
        <v>0.30889822528705213</v>
      </c>
      <c r="H49" s="369">
        <f>Size!H96</f>
        <v>0.30022064840929258</v>
      </c>
      <c r="I49" s="325">
        <f>Size!I96</f>
        <v>2.4812022155926998</v>
      </c>
      <c r="J49" s="334">
        <f>Size!J96</f>
        <v>0.23351428907558658</v>
      </c>
      <c r="K49" s="291">
        <f>Size!K96</f>
        <v>0.10389088552761271</v>
      </c>
      <c r="L49" s="295">
        <f>Size!L96</f>
        <v>21771.508903576134</v>
      </c>
      <c r="M49" s="281">
        <f>Size!M96</f>
        <v>21209.792656998634</v>
      </c>
      <c r="N49" s="270">
        <f>Size!N96</f>
        <v>37.758909033214636</v>
      </c>
      <c r="O49" s="285">
        <f>Size!O96</f>
        <v>2500.711860537529</v>
      </c>
      <c r="P49" s="278">
        <f>Size!P96</f>
        <v>2430.7055885791779</v>
      </c>
      <c r="Q49" s="270">
        <f>Size!Q96</f>
        <v>34.721254547382252</v>
      </c>
    </row>
    <row r="50" spans="2:20" x14ac:dyDescent="0.25">
      <c r="B50" s="487"/>
      <c r="C50" s="49" t="s">
        <v>176</v>
      </c>
      <c r="D50" s="58">
        <f>Size!D97</f>
        <v>168581.89594021923</v>
      </c>
      <c r="E50" s="278">
        <f>Size!E97</f>
        <v>4270.3641001244541</v>
      </c>
      <c r="F50" s="280">
        <f>Size!F97</f>
        <v>2.5989436360926273E-2</v>
      </c>
      <c r="G50" s="334">
        <f>Size!G97</f>
        <v>5.934716502004818</v>
      </c>
      <c r="H50" s="369">
        <f>Size!H97</f>
        <v>0.22932380345158254</v>
      </c>
      <c r="I50" s="325">
        <f>Size!I97</f>
        <v>1.7090803648486752</v>
      </c>
      <c r="J50" s="334">
        <f>Size!J97</f>
        <v>2.8190074800882758E-2</v>
      </c>
      <c r="K50" s="291">
        <f>Size!K97</f>
        <v>1.6770918939677637E-2</v>
      </c>
      <c r="L50" s="295">
        <f>Size!L97</f>
        <v>288120.00822039129</v>
      </c>
      <c r="M50" s="281">
        <f>Size!M97</f>
        <v>11930.349807497289</v>
      </c>
      <c r="N50" s="270">
        <f>Size!N97</f>
        <v>4.319622203110092E-2</v>
      </c>
      <c r="O50" s="285">
        <f>Size!O97</f>
        <v>42000.438125491142</v>
      </c>
      <c r="P50" s="278">
        <f>Size!P97</f>
        <v>1008.8214144706726</v>
      </c>
      <c r="Q50" s="270">
        <f>Size!Q97</f>
        <v>2.4610432459460766E-2</v>
      </c>
    </row>
    <row r="51" spans="2:20" x14ac:dyDescent="0.25">
      <c r="B51" s="487"/>
      <c r="C51" s="49" t="s">
        <v>177</v>
      </c>
      <c r="D51" s="58">
        <f>Size!D98</f>
        <v>720689.04623751913</v>
      </c>
      <c r="E51" s="278">
        <f>Size!E98</f>
        <v>4755.496001538937</v>
      </c>
      <c r="F51" s="280">
        <f>Size!F98</f>
        <v>6.6423706501413E-3</v>
      </c>
      <c r="G51" s="334">
        <f>Size!G98</f>
        <v>25.370963777964704</v>
      </c>
      <c r="H51" s="369">
        <f>Size!H98</f>
        <v>0.5115883925486564</v>
      </c>
      <c r="I51" s="325">
        <f>Size!I98</f>
        <v>4.0246295484816486</v>
      </c>
      <c r="J51" s="334">
        <f>Size!J98</f>
        <v>-7.5374844310436728E-2</v>
      </c>
      <c r="K51" s="291">
        <f>Size!K98</f>
        <v>-1.8384088671453053E-2</v>
      </c>
      <c r="L51" s="295">
        <f>Size!L98</f>
        <v>2900506.4307545768</v>
      </c>
      <c r="M51" s="281">
        <f>Size!M98</f>
        <v>-34824.270160174929</v>
      </c>
      <c r="N51" s="270">
        <f>Size!N98</f>
        <v>-1.186383195233248E-2</v>
      </c>
      <c r="O51" s="285">
        <f>Size!O98</f>
        <v>734650.29927825928</v>
      </c>
      <c r="P51" s="278">
        <f>Size!P98</f>
        <v>-39839.582699691644</v>
      </c>
      <c r="Q51" s="270">
        <f>Size!Q98</f>
        <v>-5.1439771682938326E-2</v>
      </c>
    </row>
    <row r="52" spans="2:20" ht="15" thickBot="1" x14ac:dyDescent="0.3">
      <c r="B52" s="487"/>
      <c r="C52" s="52" t="s">
        <v>178</v>
      </c>
      <c r="D52" s="297">
        <f>Size!D99</f>
        <v>22342.034233671569</v>
      </c>
      <c r="E52" s="298">
        <f>Size!E99</f>
        <v>-7270.4960223911767</v>
      </c>
      <c r="F52" s="318">
        <f>Size!F99</f>
        <v>-0.24552093183265369</v>
      </c>
      <c r="G52" s="335">
        <f>Size!G99</f>
        <v>0.78652359742084177</v>
      </c>
      <c r="H52" s="370">
        <f>Size!H99</f>
        <v>-0.24171289953451236</v>
      </c>
      <c r="I52" s="326">
        <f>Size!I99</f>
        <v>0.93955524084712627</v>
      </c>
      <c r="J52" s="335">
        <f>Size!J99</f>
        <v>3.2576954489488608E-2</v>
      </c>
      <c r="K52" s="343">
        <f>Size!K99</f>
        <v>3.5918119517850219E-2</v>
      </c>
      <c r="L52" s="349">
        <f>Size!L99</f>
        <v>20991.575355432033</v>
      </c>
      <c r="M52" s="361">
        <f>Size!M99</f>
        <v>-5866.3465909254555</v>
      </c>
      <c r="N52" s="355">
        <f>Size!N99</f>
        <v>-0.21842146248850269</v>
      </c>
      <c r="O52" s="299">
        <f>Size!O99</f>
        <v>3725.1634197235107</v>
      </c>
      <c r="P52" s="298">
        <f>Size!P99</f>
        <v>-1210.203880906105</v>
      </c>
      <c r="Q52" s="355">
        <f>Size!Q99</f>
        <v>-0.24521049948029536</v>
      </c>
    </row>
    <row r="53" spans="2:20" x14ac:dyDescent="0.25">
      <c r="B53" s="486" t="s">
        <v>24</v>
      </c>
      <c r="C53" s="55" t="s">
        <v>453</v>
      </c>
      <c r="D53" s="307">
        <f>Organic!D33</f>
        <v>3172.0286772251129</v>
      </c>
      <c r="E53" s="54">
        <f>Organic!E33</f>
        <v>-1118.7753496885298</v>
      </c>
      <c r="F53" s="322">
        <f>Organic!F33</f>
        <v>-0.26073792759378484</v>
      </c>
      <c r="G53" s="340">
        <f>Organic!G33</f>
        <v>0.11166733432773791</v>
      </c>
      <c r="H53" s="375">
        <f>Organic!H33</f>
        <v>-3.7322342123578697E-2</v>
      </c>
      <c r="I53" s="331">
        <f>Organic!I33</f>
        <v>4.1292302376969747</v>
      </c>
      <c r="J53" s="340">
        <f>Organic!J33</f>
        <v>-0.8148146461595136</v>
      </c>
      <c r="K53" s="347">
        <f>Organic!K33</f>
        <v>-0.16480729145887854</v>
      </c>
      <c r="L53" s="353">
        <f>Organic!L33</f>
        <v>13098.036728839874</v>
      </c>
      <c r="M53" s="365">
        <f>Organic!M33</f>
        <v>-8115.8909680533397</v>
      </c>
      <c r="N53" s="359">
        <f>Organic!N33</f>
        <v>-0.38257370742533053</v>
      </c>
      <c r="O53" s="53">
        <f>Organic!O33</f>
        <v>2048.4299986362457</v>
      </c>
      <c r="P53" s="54">
        <f>Organic!P33</f>
        <v>-1539.9751460552216</v>
      </c>
      <c r="Q53" s="359">
        <f>Organic!Q33</f>
        <v>-0.42915308722410977</v>
      </c>
    </row>
    <row r="54" spans="2:20" ht="15" thickBot="1" x14ac:dyDescent="0.3">
      <c r="B54" s="490"/>
      <c r="C54" s="56" t="s">
        <v>454</v>
      </c>
      <c r="D54" s="308">
        <f>Organic!D34</f>
        <v>2837433.6832092707</v>
      </c>
      <c r="E54" s="48">
        <f>Organic!E34</f>
        <v>-38209.296844280325</v>
      </c>
      <c r="F54" s="323">
        <f>Organic!F34</f>
        <v>-1.3287218583570059E-2</v>
      </c>
      <c r="G54" s="341">
        <f>Organic!G34</f>
        <v>99.888332665672266</v>
      </c>
      <c r="H54" s="376">
        <f>Organic!H34</f>
        <v>3.7322342123573549E-2</v>
      </c>
      <c r="I54" s="332">
        <f>Organic!I34</f>
        <v>2.6828385627928202</v>
      </c>
      <c r="J54" s="341">
        <f>Organic!J34</f>
        <v>4.848166401659082E-2</v>
      </c>
      <c r="K54" s="348">
        <f>Organic!K34</f>
        <v>1.8403605084456327E-2</v>
      </c>
      <c r="L54" s="354">
        <f>Organic!L34</f>
        <v>7612376.5046810983</v>
      </c>
      <c r="M54" s="366">
        <f>Organic!M34</f>
        <v>36906.581759590656</v>
      </c>
      <c r="N54" s="360">
        <f>Organic!N34</f>
        <v>4.8718537774033559E-3</v>
      </c>
      <c r="O54" s="47">
        <f>Organic!O34</f>
        <v>1741281.3463360071</v>
      </c>
      <c r="P54" s="48">
        <f>Organic!P34</f>
        <v>-60468.845828046557</v>
      </c>
      <c r="Q54" s="360">
        <f>Organic!Q34</f>
        <v>-3.3561170738890492E-2</v>
      </c>
    </row>
    <row r="55" spans="2:20" x14ac:dyDescent="0.25">
      <c r="B55" s="486" t="s">
        <v>277</v>
      </c>
      <c r="C55" s="44" t="s">
        <v>459</v>
      </c>
      <c r="D55" s="57">
        <f>Form!D33</f>
        <v>391949.62522809184</v>
      </c>
      <c r="E55" s="46">
        <f>Form!E33</f>
        <v>28867.142195581982</v>
      </c>
      <c r="F55" s="268">
        <f>Form!F33</f>
        <v>7.9505741930814278E-2</v>
      </c>
      <c r="G55" s="380">
        <f>Form!G33</f>
        <v>13.798100299101037</v>
      </c>
      <c r="H55" s="381">
        <f>Form!H33</f>
        <v>1.1907797752911957</v>
      </c>
      <c r="I55" s="382">
        <f>Form!I33</f>
        <v>2.1046782070176615</v>
      </c>
      <c r="J55" s="380">
        <f>Form!J33</f>
        <v>0.132485587249491</v>
      </c>
      <c r="K55" s="383">
        <f>Form!K33</f>
        <v>6.7176799021316971E-2</v>
      </c>
      <c r="L55" s="384">
        <f>Form!L33</f>
        <v>824927.83446630475</v>
      </c>
      <c r="M55" s="267">
        <f>Form!M33</f>
        <v>108859.24106248678</v>
      </c>
      <c r="N55" s="269">
        <f>Form!N33</f>
        <v>0.15202348219885822</v>
      </c>
      <c r="O55" s="45">
        <f>Form!O33</f>
        <v>191314.17693519592</v>
      </c>
      <c r="P55" s="46">
        <f>Form!P33</f>
        <v>16314.15521303378</v>
      </c>
      <c r="Q55" s="269">
        <f>Form!Q33</f>
        <v>9.3223732502929979E-2</v>
      </c>
    </row>
    <row r="56" spans="2:20" ht="15" thickBot="1" x14ac:dyDescent="0.3">
      <c r="B56" s="490"/>
      <c r="C56" s="52" t="s">
        <v>165</v>
      </c>
      <c r="D56" s="61">
        <f>Form!D34</f>
        <v>2448656.0866584047</v>
      </c>
      <c r="E56" s="51">
        <f>Form!E34</f>
        <v>-68195.2143895505</v>
      </c>
      <c r="F56" s="264">
        <f>Form!F34</f>
        <v>-2.7095448333064286E-2</v>
      </c>
      <c r="G56" s="368">
        <f>Form!G34</f>
        <v>86.201899700898963</v>
      </c>
      <c r="H56" s="378">
        <f>Form!H34</f>
        <v>-1.1907797752912046</v>
      </c>
      <c r="I56" s="367">
        <f>Form!I34</f>
        <v>2.7772567752558923</v>
      </c>
      <c r="J56" s="368">
        <f>Form!J34</f>
        <v>4.3438033421735689E-2</v>
      </c>
      <c r="K56" s="292">
        <f>Form!K34</f>
        <v>1.5889141718515146E-2</v>
      </c>
      <c r="L56" s="296">
        <f>Form!L34</f>
        <v>6800546.706943634</v>
      </c>
      <c r="M56" s="265">
        <f>Form!M34</f>
        <v>-80068.550270946696</v>
      </c>
      <c r="N56" s="271">
        <f>Form!N34</f>
        <v>-1.1636830033039829E-2</v>
      </c>
      <c r="O56" s="50">
        <f>Form!O34</f>
        <v>1552015.5993994474</v>
      </c>
      <c r="P56" s="51">
        <f>Form!P34</f>
        <v>-78322.976187136024</v>
      </c>
      <c r="Q56" s="271">
        <f>Form!Q34</f>
        <v>-4.8040926811141672E-2</v>
      </c>
    </row>
    <row r="57" spans="2:20" x14ac:dyDescent="0.25">
      <c r="B57" s="487" t="s">
        <v>279</v>
      </c>
      <c r="C57" s="44" t="s">
        <v>37</v>
      </c>
      <c r="D57" s="259">
        <f>'Package Type'!D105</f>
        <v>77564.842459782871</v>
      </c>
      <c r="E57" s="63">
        <f>'Package Type'!E105</f>
        <v>13653.878159430824</v>
      </c>
      <c r="F57" s="324">
        <f>'Package Type'!F105</f>
        <v>0.21363905722442078</v>
      </c>
      <c r="G57" s="342">
        <f>'Package Type'!G105</f>
        <v>2.7305740509924807</v>
      </c>
      <c r="H57" s="377">
        <f>'Package Type'!H105</f>
        <v>0.5113923234945954</v>
      </c>
      <c r="I57" s="333">
        <f>'Package Type'!I105</f>
        <v>6.7287589228049782</v>
      </c>
      <c r="J57" s="342">
        <f>'Package Type'!J105</f>
        <v>-1.6587598448012013</v>
      </c>
      <c r="K57" s="310">
        <f>'Package Type'!K105</f>
        <v>-0.19776526178487655</v>
      </c>
      <c r="L57" s="311">
        <f>'Package Type'!L105</f>
        <v>521915.12579722644</v>
      </c>
      <c r="M57" s="312">
        <f>'Package Type'!M105</f>
        <v>-14139.2867277849</v>
      </c>
      <c r="N57" s="313">
        <f>'Package Type'!N105</f>
        <v>-2.637658863991757E-2</v>
      </c>
      <c r="O57" s="62">
        <f>'Package Type'!O105</f>
        <v>105194.57817924023</v>
      </c>
      <c r="P57" s="63">
        <f>'Package Type'!P105</f>
        <v>-9772.9292753561895</v>
      </c>
      <c r="Q57" s="313">
        <f>'Package Type'!Q105</f>
        <v>-8.5006011626509059E-2</v>
      </c>
    </row>
    <row r="58" spans="2:20" x14ac:dyDescent="0.25">
      <c r="B58" s="487"/>
      <c r="C58" s="49" t="s">
        <v>166</v>
      </c>
      <c r="D58" s="58">
        <f>'Package Type'!D106</f>
        <v>201731.80274917578</v>
      </c>
      <c r="E58" s="278">
        <f>'Package Type'!E106</f>
        <v>-13264.982433802303</v>
      </c>
      <c r="F58" s="280">
        <f>'Package Type'!F106</f>
        <v>-6.1698515270881035E-2</v>
      </c>
      <c r="G58" s="334">
        <f>'Package Type'!G106</f>
        <v>7.1017178450719296</v>
      </c>
      <c r="H58" s="369">
        <f>'Package Type'!H106</f>
        <v>-0.36361994746431847</v>
      </c>
      <c r="I58" s="325">
        <f>'Package Type'!I106</f>
        <v>1.608455602068513</v>
      </c>
      <c r="J58" s="334">
        <f>'Package Type'!J106</f>
        <v>1.7170670061109172E-2</v>
      </c>
      <c r="K58" s="291">
        <f>'Package Type'!K106</f>
        <v>1.079044344336774E-2</v>
      </c>
      <c r="L58" s="295">
        <f>'Package Type'!L106</f>
        <v>324476.64824729203</v>
      </c>
      <c r="M58" s="281">
        <f>'Package Type'!M106</f>
        <v>-17644.496444413671</v>
      </c>
      <c r="N58" s="270">
        <f>'Package Type'!N106</f>
        <v>-5.1573826167083558E-2</v>
      </c>
      <c r="O58" s="285">
        <f>'Package Type'!O106</f>
        <v>103301.0789321661</v>
      </c>
      <c r="P58" s="278">
        <f>'Package Type'!P106</f>
        <v>-4387.1309901434433</v>
      </c>
      <c r="Q58" s="270">
        <f>'Package Type'!Q106</f>
        <v>-4.0739195064236747E-2</v>
      </c>
    </row>
    <row r="59" spans="2:20" x14ac:dyDescent="0.25">
      <c r="B59" s="487"/>
      <c r="C59" s="49" t="s">
        <v>167</v>
      </c>
      <c r="D59" s="58">
        <f>'Package Type'!D107</f>
        <v>1483141.3227435085</v>
      </c>
      <c r="E59" s="278">
        <f>'Package Type'!E107</f>
        <v>-84096.723164313473</v>
      </c>
      <c r="F59" s="280">
        <f>'Package Type'!F107</f>
        <v>-5.3659189415351694E-2</v>
      </c>
      <c r="G59" s="334">
        <f>'Package Type'!G107</f>
        <v>52.212150265604045</v>
      </c>
      <c r="H59" s="369">
        <f>'Package Type'!H107</f>
        <v>-2.207088627009135</v>
      </c>
      <c r="I59" s="325">
        <f>'Package Type'!I107</f>
        <v>2.399707223025267</v>
      </c>
      <c r="J59" s="334">
        <f>'Package Type'!J107</f>
        <v>2.1089579336488473E-2</v>
      </c>
      <c r="K59" s="291">
        <f>'Package Type'!K107</f>
        <v>8.8663175405453536E-3</v>
      </c>
      <c r="L59" s="295">
        <f>'Package Type'!L107</f>
        <v>3559104.9449548461</v>
      </c>
      <c r="M59" s="281">
        <f>'Package Type'!M107</f>
        <v>-168755.12290182337</v>
      </c>
      <c r="N59" s="270">
        <f>'Package Type'!N107</f>
        <v>-4.5268631287131177E-2</v>
      </c>
      <c r="O59" s="285">
        <f>'Package Type'!O107</f>
        <v>863116.36280071735</v>
      </c>
      <c r="P59" s="278">
        <f>'Package Type'!P107</f>
        <v>-73894.613671747968</v>
      </c>
      <c r="Q59" s="270">
        <f>'Package Type'!Q107</f>
        <v>-7.8862057678274602E-2</v>
      </c>
    </row>
    <row r="60" spans="2:20" ht="15" customHeight="1" x14ac:dyDescent="0.25">
      <c r="B60" s="487"/>
      <c r="C60" s="49" t="s">
        <v>168</v>
      </c>
      <c r="D60" s="58">
        <f>'Package Type'!D108</f>
        <v>226737.2158202854</v>
      </c>
      <c r="E60" s="278">
        <f>'Package Type'!E108</f>
        <v>19467.9262103847</v>
      </c>
      <c r="F60" s="280">
        <f>'Package Type'!F108</f>
        <v>9.3925763179991947E-2</v>
      </c>
      <c r="G60" s="334">
        <f>'Package Type'!G108</f>
        <v>7.982002390247442</v>
      </c>
      <c r="H60" s="369">
        <f>'Package Type'!H108</f>
        <v>0.78498658538302912</v>
      </c>
      <c r="I60" s="325">
        <f>'Package Type'!I108</f>
        <v>1.8976512414703239</v>
      </c>
      <c r="J60" s="334">
        <f>'Package Type'!J108</f>
        <v>0.10345399241702946</v>
      </c>
      <c r="K60" s="291">
        <f>'Package Type'!K108</f>
        <v>5.7660322727401798E-2</v>
      </c>
      <c r="L60" s="295">
        <f>'Package Type'!L108</f>
        <v>430268.15908888937</v>
      </c>
      <c r="M60" s="281">
        <f>'Package Type'!M108</f>
        <v>58386.169857574918</v>
      </c>
      <c r="N60" s="270">
        <f>'Package Type'!N108</f>
        <v>0.15700187572476954</v>
      </c>
      <c r="O60" s="285">
        <f>'Package Type'!O108</f>
        <v>113452.87664139271</v>
      </c>
      <c r="P60" s="278">
        <f>'Package Type'!P108</f>
        <v>9812.9824791922147</v>
      </c>
      <c r="Q60" s="270">
        <f>'Package Type'!Q108</f>
        <v>9.4683447513314839E-2</v>
      </c>
    </row>
    <row r="61" spans="2:20" x14ac:dyDescent="0.25">
      <c r="B61" s="487"/>
      <c r="C61" s="49" t="s">
        <v>169</v>
      </c>
      <c r="D61" s="58">
        <f>'Package Type'!D109</f>
        <v>892.48778343200684</v>
      </c>
      <c r="E61" s="278">
        <f>'Package Type'!E109</f>
        <v>-320.90411853790283</v>
      </c>
      <c r="F61" s="280">
        <f>'Package Type'!F109</f>
        <v>-0.26446865024970373</v>
      </c>
      <c r="G61" s="334">
        <f>'Package Type'!G109</f>
        <v>3.1418925185477085E-2</v>
      </c>
      <c r="H61" s="369">
        <f>'Package Type'!H109</f>
        <v>-1.0713706775619711E-2</v>
      </c>
      <c r="I61" s="325">
        <f>'Package Type'!I109</f>
        <v>2.7620714966972981</v>
      </c>
      <c r="J61" s="334">
        <f>'Package Type'!J109</f>
        <v>-0.9517005027831491</v>
      </c>
      <c r="K61" s="291">
        <f>'Package Type'!K109</f>
        <v>-0.25626250155267771</v>
      </c>
      <c r="L61" s="295">
        <f>'Package Type'!L109</f>
        <v>2465.1150677680971</v>
      </c>
      <c r="M61" s="281">
        <f>'Package Type'!M109</f>
        <v>-2041.1458021640774</v>
      </c>
      <c r="N61" s="270">
        <f>'Package Type'!N109</f>
        <v>-0.45295775390713222</v>
      </c>
      <c r="O61" s="285">
        <f>'Package Type'!O109</f>
        <v>892.48778343200684</v>
      </c>
      <c r="P61" s="278">
        <f>'Package Type'!P109</f>
        <v>-401.31049633026123</v>
      </c>
      <c r="Q61" s="270">
        <f>'Package Type'!Q109</f>
        <v>-0.310180112779251</v>
      </c>
    </row>
    <row r="62" spans="2:20" x14ac:dyDescent="0.25">
      <c r="B62" s="487"/>
      <c r="C62" s="49" t="s">
        <v>170</v>
      </c>
      <c r="D62" s="58">
        <f>'Package Type'!D110</f>
        <v>850078.00879829179</v>
      </c>
      <c r="E62" s="278">
        <f>'Package Type'!E110</f>
        <v>25133.515248519834</v>
      </c>
      <c r="F62" s="280">
        <f>'Package Type'!F110</f>
        <v>3.0466916798691786E-2</v>
      </c>
      <c r="G62" s="334">
        <f>'Package Type'!G110</f>
        <v>29.92594168353412</v>
      </c>
      <c r="H62" s="369">
        <f>'Package Type'!H110</f>
        <v>1.281377072019307</v>
      </c>
      <c r="I62" s="325">
        <f>'Package Type'!I110</f>
        <v>3.2774253715691617</v>
      </c>
      <c r="J62" s="334">
        <f>'Package Type'!J110</f>
        <v>0.11047381669655465</v>
      </c>
      <c r="K62" s="291">
        <f>'Package Type'!K110</f>
        <v>3.4883330162276051E-2</v>
      </c>
      <c r="L62" s="295">
        <f>'Package Type'!L110</f>
        <v>2786067.2338485145</v>
      </c>
      <c r="M62" s="281">
        <f>'Package Type'!M110</f>
        <v>173507.98731746897</v>
      </c>
      <c r="N62" s="270">
        <f>'Package Type'!N110</f>
        <v>6.6413034478683214E-2</v>
      </c>
      <c r="O62" s="285">
        <f>'Package Type'!O110</f>
        <v>557106.57789111137</v>
      </c>
      <c r="P62" s="278">
        <f>'Package Type'!P110</f>
        <v>16819.274995167041</v>
      </c>
      <c r="Q62" s="270">
        <f>'Package Type'!Q110</f>
        <v>3.1130242937443819E-2</v>
      </c>
    </row>
    <row r="63" spans="2:20" x14ac:dyDescent="0.25">
      <c r="B63" s="487"/>
      <c r="C63" s="49" t="s">
        <v>171</v>
      </c>
      <c r="D63" s="58">
        <f>'Package Type'!D111</f>
        <v>375.94365379254816</v>
      </c>
      <c r="E63" s="278">
        <f>'Package Type'!E111</f>
        <v>94.444788237226021</v>
      </c>
      <c r="F63" s="280">
        <f>'Package Type'!F111</f>
        <v>0.33550681652272968</v>
      </c>
      <c r="G63" s="334">
        <f>'Package Type'!G111</f>
        <v>1.3234629931898485E-2</v>
      </c>
      <c r="H63" s="369">
        <f>'Package Type'!H111</f>
        <v>3.4601390352196858E-3</v>
      </c>
      <c r="I63" s="325">
        <f>'Package Type'!I111</f>
        <v>2.1565507408197466</v>
      </c>
      <c r="J63" s="334">
        <f>'Package Type'!J111</f>
        <v>-2.901801413210563</v>
      </c>
      <c r="K63" s="291">
        <f>'Package Type'!K111</f>
        <v>-0.57366536074371843</v>
      </c>
      <c r="L63" s="295">
        <f>'Package Type'!L111</f>
        <v>810.74156509280203</v>
      </c>
      <c r="M63" s="281">
        <f>'Package Type'!M111</f>
        <v>-613.17882784605024</v>
      </c>
      <c r="N63" s="270">
        <f>'Package Type'!N111</f>
        <v>-0.43062718315347709</v>
      </c>
      <c r="O63" s="285">
        <f>'Package Type'!O111</f>
        <v>164.23690092563629</v>
      </c>
      <c r="P63" s="278">
        <f>'Package Type'!P111</f>
        <v>-207.35645842552185</v>
      </c>
      <c r="Q63" s="270">
        <f>'Package Type'!Q111</f>
        <v>-0.55801981711295501</v>
      </c>
      <c r="T63" s="60"/>
    </row>
    <row r="64" spans="2:20" ht="15" thickBot="1" x14ac:dyDescent="0.3">
      <c r="B64" s="487"/>
      <c r="C64" s="52" t="s">
        <v>172</v>
      </c>
      <c r="D64" s="297">
        <f>'Package Type'!D112</f>
        <v>84.087878227233887</v>
      </c>
      <c r="E64" s="298">
        <f>'Package Type'!E112</f>
        <v>4.7731161117553711</v>
      </c>
      <c r="F64" s="318">
        <f>'Package Type'!F112</f>
        <v>6.0179416598462987E-2</v>
      </c>
      <c r="G64" s="335">
        <f>'Package Type'!G112</f>
        <v>2.9602094326350442E-3</v>
      </c>
      <c r="H64" s="370">
        <f>'Package Type'!H112</f>
        <v>2.0616131687939019E-4</v>
      </c>
      <c r="I64" s="326">
        <f>'Package Type'!I112</f>
        <v>4.3594017120819641</v>
      </c>
      <c r="J64" s="335">
        <f>'Package Type'!J112</f>
        <v>0.86940171208196437</v>
      </c>
      <c r="K64" s="343">
        <f>'Package Type'!K112</f>
        <v>0.24911223841890098</v>
      </c>
      <c r="L64" s="349">
        <f>'Package Type'!L112</f>
        <v>366.57284030914309</v>
      </c>
      <c r="M64" s="361">
        <f>'Package Type'!M112</f>
        <v>89.764320526123072</v>
      </c>
      <c r="N64" s="355">
        <f>'Package Type'!N112</f>
        <v>0.32428308419295043</v>
      </c>
      <c r="O64" s="299">
        <f>'Package Type'!O112</f>
        <v>101.57720565795898</v>
      </c>
      <c r="P64" s="298">
        <f>'Package Type'!P112</f>
        <v>22.262443542480469</v>
      </c>
      <c r="Q64" s="355">
        <f>'Package Type'!Q112</f>
        <v>0.28068474201646615</v>
      </c>
    </row>
    <row r="65" spans="2:17" ht="15.5" customHeight="1" thickBot="1" x14ac:dyDescent="0.3">
      <c r="B65" s="486" t="s">
        <v>280</v>
      </c>
      <c r="C65" s="255" t="s">
        <v>44</v>
      </c>
      <c r="D65" s="260">
        <f>'Sugar Content'!D57</f>
        <v>2840605.7118864949</v>
      </c>
      <c r="E65" s="261">
        <f>'Sugar Content'!E57</f>
        <v>-39328.072193971369</v>
      </c>
      <c r="F65" s="272">
        <f>'Sugar Content'!F57</f>
        <v>-1.3655894594301731E-2</v>
      </c>
      <c r="G65" s="336">
        <f>'Sugar Content'!G57</f>
        <v>99.999999999999957</v>
      </c>
      <c r="H65" s="371">
        <f>'Sugar Content'!H57</f>
        <v>-2.8421709430404007E-14</v>
      </c>
      <c r="I65" s="327">
        <f>'Sugar Content'!I57</f>
        <v>2.6844537098201249</v>
      </c>
      <c r="J65" s="336">
        <f>'Sugar Content'!J57</f>
        <v>4.665561438789112E-2</v>
      </c>
      <c r="K65" s="315">
        <f>'Sugar Content'!K57</f>
        <v>1.7687333412167796E-2</v>
      </c>
      <c r="L65" s="316">
        <f>'Sugar Content'!L57</f>
        <v>7625474.5414099386</v>
      </c>
      <c r="M65" s="273">
        <f>'Sugar Content'!M57</f>
        <v>28790.690791538917</v>
      </c>
      <c r="N65" s="275">
        <f>'Sugar Content'!N57</f>
        <v>3.7899024571353252E-3</v>
      </c>
      <c r="O65" s="303">
        <f>'Sugar Content'!O57</f>
        <v>1743329.7763346434</v>
      </c>
      <c r="P65" s="261">
        <f>'Sugar Content'!P57</f>
        <v>-62008.820974102244</v>
      </c>
      <c r="Q65" s="317">
        <f>'Sugar Content'!Q57</f>
        <v>-3.4347474244742805E-2</v>
      </c>
    </row>
    <row r="66" spans="2:17" ht="15.5" customHeight="1" x14ac:dyDescent="0.25">
      <c r="B66" s="491"/>
      <c r="C66" s="44" t="s">
        <v>33</v>
      </c>
      <c r="D66" s="259">
        <f>'Sugar Content'!D58</f>
        <v>2831578.7154512545</v>
      </c>
      <c r="E66" s="63">
        <f>'Sugar Content'!E58</f>
        <v>-41742.523852011189</v>
      </c>
      <c r="F66" s="309">
        <f>'Sugar Content'!F58</f>
        <v>-1.4527621652959724E-2</v>
      </c>
      <c r="G66" s="342">
        <f>'Sugar Content'!G58</f>
        <v>99.682215789489263</v>
      </c>
      <c r="H66" s="377">
        <f>'Sugar Content'!H58</f>
        <v>-8.8176682249056171E-2</v>
      </c>
      <c r="I66" s="333">
        <f>'Sugar Content'!I58</f>
        <v>2.6835711928958608</v>
      </c>
      <c r="J66" s="342">
        <f>'Sugar Content'!J58</f>
        <v>4.6260946852917595E-2</v>
      </c>
      <c r="K66" s="310">
        <f>'Sugar Content'!K58</f>
        <v>1.7540957466922278E-2</v>
      </c>
      <c r="L66" s="311">
        <f>'Sugar Content'!L58</f>
        <v>7598743.0712020518</v>
      </c>
      <c r="M66" s="312">
        <f>'Sugar Content'!M58</f>
        <v>20903.526614742354</v>
      </c>
      <c r="N66" s="313">
        <f>'Sugar Content'!N58</f>
        <v>2.7585074204524826E-3</v>
      </c>
      <c r="O66" s="62">
        <f>'Sugar Content'!O58</f>
        <v>1738567.0564908981</v>
      </c>
      <c r="P66" s="63">
        <f>'Sugar Content'!P58</f>
        <v>-63317.03113864921</v>
      </c>
      <c r="Q66" s="314">
        <f>'Sugar Content'!Q58</f>
        <v>-3.5139347515935594E-2</v>
      </c>
    </row>
    <row r="67" spans="2:17" ht="15.5" customHeight="1" x14ac:dyDescent="0.25">
      <c r="B67" s="491"/>
      <c r="C67" s="49" t="s">
        <v>455</v>
      </c>
      <c r="D67" s="58">
        <f>'Sugar Content'!D59</f>
        <v>8848.4524329735759</v>
      </c>
      <c r="E67" s="278">
        <f>'Sugar Content'!E59</f>
        <v>2239.751584295559</v>
      </c>
      <c r="F67" s="279">
        <f>'Sugar Content'!F59</f>
        <v>0.3389095127136208</v>
      </c>
      <c r="G67" s="334">
        <f>'Sugar Content'!G59</f>
        <v>0.31149879041456846</v>
      </c>
      <c r="H67" s="369">
        <f>'Sugar Content'!H59</f>
        <v>8.2024734962001605E-2</v>
      </c>
      <c r="I67" s="325">
        <f>'Sugar Content'!I59</f>
        <v>2.916160549894963</v>
      </c>
      <c r="J67" s="334">
        <f>'Sugar Content'!J59</f>
        <v>6.7579596904760564E-2</v>
      </c>
      <c r="K67" s="291">
        <f>'Sugar Content'!K59</f>
        <v>2.3723951686828892E-2</v>
      </c>
      <c r="L67" s="295">
        <f>'Sugar Content'!L59</f>
        <v>25803.507912659647</v>
      </c>
      <c r="M67" s="281">
        <f>'Sugar Content'!M59</f>
        <v>6978.088551105262</v>
      </c>
      <c r="N67" s="270">
        <f>'Sugar Content'!N59</f>
        <v>0.3706737373062744</v>
      </c>
      <c r="O67" s="285">
        <f>'Sugar Content'!O59</f>
        <v>4593.692103266716</v>
      </c>
      <c r="P67" s="278">
        <f>'Sugar Content'!P59</f>
        <v>1142.8214740753174</v>
      </c>
      <c r="Q67" s="262">
        <f>'Sugar Content'!Q59</f>
        <v>0.33116902859470598</v>
      </c>
    </row>
    <row r="68" spans="2:17" ht="15.5" customHeight="1" thickBot="1" x14ac:dyDescent="0.3">
      <c r="B68" s="492"/>
      <c r="C68" s="52" t="s">
        <v>456</v>
      </c>
      <c r="D68" s="61">
        <f>'Sugar Content'!D60</f>
        <v>178.54400226745605</v>
      </c>
      <c r="E68" s="51">
        <f>'Sugar Content'!E60</f>
        <v>174.70007374520301</v>
      </c>
      <c r="F68" s="263">
        <f>'Sugar Content'!F60</f>
        <v>45.44831485128821</v>
      </c>
      <c r="G68" s="368">
        <f>'Sugar Content'!G60</f>
        <v>6.2854200961555435E-3</v>
      </c>
      <c r="H68" s="378">
        <f>'Sugar Content'!H60</f>
        <v>6.151947287040928E-3</v>
      </c>
      <c r="I68" s="367">
        <f>'Sugar Content'!I60</f>
        <v>5.1973871059358139</v>
      </c>
      <c r="J68" s="368">
        <f>'Sugar Content'!J60</f>
        <v>0.28401022436807732</v>
      </c>
      <c r="K68" s="292">
        <f>'Sugar Content'!K60</f>
        <v>5.7803468208092498E-2</v>
      </c>
      <c r="L68" s="296">
        <f>'Sugar Content'!L60</f>
        <v>927.96229522705073</v>
      </c>
      <c r="M68" s="265">
        <f>'Sugar Content'!M60</f>
        <v>909.07562569141385</v>
      </c>
      <c r="N68" s="271">
        <f>'Sugar Content'!N60</f>
        <v>48.133188542114119</v>
      </c>
      <c r="O68" s="50">
        <f>'Sugar Content'!O60</f>
        <v>169.02774047851563</v>
      </c>
      <c r="P68" s="51">
        <f>'Sugar Content'!P60</f>
        <v>165.38869047164917</v>
      </c>
      <c r="Q68" s="266">
        <f>'Sugar Content'!Q60</f>
        <v>45.44831485128821</v>
      </c>
    </row>
    <row r="69" spans="2:17" x14ac:dyDescent="0.25">
      <c r="B69" s="64"/>
      <c r="C69" s="65"/>
      <c r="D69" s="66"/>
      <c r="E69" s="66"/>
      <c r="F69" s="67"/>
      <c r="G69" s="68"/>
      <c r="H69" s="68"/>
      <c r="I69" s="69"/>
      <c r="J69" s="69"/>
      <c r="K69" s="67"/>
      <c r="L69" s="70"/>
      <c r="M69" s="70"/>
      <c r="N69" s="67"/>
      <c r="O69" s="66"/>
      <c r="P69" s="66"/>
      <c r="Q69" s="67"/>
    </row>
    <row r="70" spans="2:17" ht="23.5" x14ac:dyDescent="0.25">
      <c r="B70" s="497" t="s">
        <v>249</v>
      </c>
      <c r="C70" s="497"/>
      <c r="D70" s="497"/>
      <c r="E70" s="497"/>
      <c r="F70" s="497"/>
      <c r="G70" s="497"/>
      <c r="H70" s="497"/>
      <c r="I70" s="497"/>
      <c r="J70" s="497"/>
      <c r="K70" s="497"/>
      <c r="L70" s="497"/>
      <c r="M70" s="497"/>
      <c r="N70" s="497"/>
      <c r="O70" s="497"/>
      <c r="P70" s="497"/>
      <c r="Q70" s="497"/>
    </row>
    <row r="71" spans="2:17" x14ac:dyDescent="0.25">
      <c r="B71" s="496" t="s">
        <v>255</v>
      </c>
      <c r="C71" s="496"/>
      <c r="D71" s="496"/>
      <c r="E71" s="496"/>
      <c r="F71" s="496"/>
      <c r="G71" s="496"/>
      <c r="H71" s="496"/>
      <c r="I71" s="496"/>
      <c r="J71" s="496"/>
      <c r="K71" s="496"/>
      <c r="L71" s="496"/>
      <c r="M71" s="496"/>
      <c r="N71" s="496"/>
      <c r="O71" s="496"/>
      <c r="P71" s="496"/>
      <c r="Q71" s="496"/>
    </row>
    <row r="72" spans="2:17" ht="15" thickBot="1" x14ac:dyDescent="0.3">
      <c r="B72" s="496" t="str">
        <f>'HOME PAGE'!H6</f>
        <v>LATEST 52 WEEKS ENDING 12-29-2024</v>
      </c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  <c r="O72" s="496"/>
      <c r="P72" s="496"/>
      <c r="Q72" s="496"/>
    </row>
    <row r="73" spans="2:17" x14ac:dyDescent="0.25">
      <c r="D73" s="498" t="s">
        <v>266</v>
      </c>
      <c r="E73" s="499"/>
      <c r="F73" s="500"/>
      <c r="G73" s="501" t="s">
        <v>267</v>
      </c>
      <c r="H73" s="502"/>
      <c r="I73" s="498" t="s">
        <v>268</v>
      </c>
      <c r="J73" s="499"/>
      <c r="K73" s="500"/>
      <c r="L73" s="501" t="s">
        <v>269</v>
      </c>
      <c r="M73" s="499"/>
      <c r="N73" s="502"/>
      <c r="O73" s="498" t="s">
        <v>270</v>
      </c>
      <c r="P73" s="499"/>
      <c r="Q73" s="500"/>
    </row>
    <row r="74" spans="2:17" s="35" customFormat="1" ht="29.5" thickBot="1" x14ac:dyDescent="0.3">
      <c r="C74" s="36"/>
      <c r="D74" s="37" t="s">
        <v>271</v>
      </c>
      <c r="E74" s="38" t="s">
        <v>272</v>
      </c>
      <c r="F74" s="39" t="s">
        <v>273</v>
      </c>
      <c r="G74" s="40" t="s">
        <v>271</v>
      </c>
      <c r="H74" s="41" t="s">
        <v>272</v>
      </c>
      <c r="I74" s="42" t="s">
        <v>271</v>
      </c>
      <c r="J74" s="43" t="s">
        <v>272</v>
      </c>
      <c r="K74" s="39" t="s">
        <v>273</v>
      </c>
      <c r="L74" s="40" t="s">
        <v>271</v>
      </c>
      <c r="M74" s="43" t="s">
        <v>272</v>
      </c>
      <c r="N74" s="41" t="s">
        <v>273</v>
      </c>
      <c r="O74" s="42" t="s">
        <v>271</v>
      </c>
      <c r="P74" s="43" t="s">
        <v>272</v>
      </c>
      <c r="Q74" s="39" t="s">
        <v>273</v>
      </c>
    </row>
    <row r="75" spans="2:17" ht="15" thickBot="1" x14ac:dyDescent="0.3">
      <c r="C75" s="255" t="s">
        <v>281</v>
      </c>
      <c r="D75" s="260">
        <f>SubSegments!D165</f>
        <v>34301392.623651601</v>
      </c>
      <c r="E75" s="261">
        <f>SubSegments!E165</f>
        <v>-1388523.5497870892</v>
      </c>
      <c r="F75" s="274">
        <f>SubSegments!F165</f>
        <v>-3.8905206250399164E-2</v>
      </c>
      <c r="G75" s="336">
        <f>SubSegments!G165</f>
        <v>100</v>
      </c>
      <c r="H75" s="371">
        <f>SubSegments!H165</f>
        <v>0</v>
      </c>
      <c r="I75" s="327">
        <f>SubSegments!I165</f>
        <v>2.6402756865645678</v>
      </c>
      <c r="J75" s="336">
        <f>SubSegments!J165</f>
        <v>4.3608609934355336E-2</v>
      </c>
      <c r="K75" s="315">
        <f>SubSegments!K165</f>
        <v>1.6794070493991776E-2</v>
      </c>
      <c r="L75" s="316">
        <f>SubSegments!L165</f>
        <v>90565132.959532529</v>
      </c>
      <c r="M75" s="273">
        <f>SubSegments!M165</f>
        <v>-2109697.3357278556</v>
      </c>
      <c r="N75" s="275">
        <f>SubSegments!N165</f>
        <v>-2.2764512532759941E-2</v>
      </c>
      <c r="O75" s="303">
        <f>SubSegments!O165</f>
        <v>21201881.089194506</v>
      </c>
      <c r="P75" s="261">
        <f>SubSegments!P165</f>
        <v>-1475451.8425900117</v>
      </c>
      <c r="Q75" s="275">
        <f>SubSegments!Q165</f>
        <v>-6.5062846985944292E-2</v>
      </c>
    </row>
    <row r="76" spans="2:17" x14ac:dyDescent="0.25">
      <c r="B76" s="493" t="s">
        <v>278</v>
      </c>
      <c r="C76" s="49" t="s">
        <v>28</v>
      </c>
      <c r="D76" s="387">
        <f>SubSegments!D166</f>
        <v>41804.858474888591</v>
      </c>
      <c r="E76" s="388">
        <f>SubSegments!E166</f>
        <v>-2873.3119508418749</v>
      </c>
      <c r="F76" s="391">
        <f>SubSegments!F166</f>
        <v>-6.4311316319862435E-2</v>
      </c>
      <c r="G76" s="392">
        <f>SubSegments!G166</f>
        <v>0.12187510557825917</v>
      </c>
      <c r="H76" s="393">
        <f>SubSegments!H166</f>
        <v>-3.3091907608313043E-3</v>
      </c>
      <c r="I76" s="394">
        <f>SubSegments!I166</f>
        <v>5.4500643704000149</v>
      </c>
      <c r="J76" s="392">
        <f>SubSegments!J166</f>
        <v>-0.44512835906691706</v>
      </c>
      <c r="K76" s="395">
        <f>SubSegments!K166</f>
        <v>-7.5507007063900927E-2</v>
      </c>
      <c r="L76" s="396">
        <f>SubSegments!L166</f>
        <v>227839.16968360543</v>
      </c>
      <c r="M76" s="397">
        <f>SubSegments!M166</f>
        <v>-35547.25577604532</v>
      </c>
      <c r="N76" s="398">
        <f>SubSegments!N166</f>
        <v>-0.13496236836811071</v>
      </c>
      <c r="O76" s="399">
        <f>SubSegments!O166</f>
        <v>68422.35504424572</v>
      </c>
      <c r="P76" s="388">
        <f>SubSegments!P166</f>
        <v>-8325.1082847118378</v>
      </c>
      <c r="Q76" s="398">
        <f>SubSegments!Q166</f>
        <v>-0.10847405143579116</v>
      </c>
    </row>
    <row r="77" spans="2:17" x14ac:dyDescent="0.25">
      <c r="B77" s="494"/>
      <c r="C77" s="49" t="s">
        <v>134</v>
      </c>
      <c r="D77" s="282">
        <f>SubSegments!D167</f>
        <v>300597.28543722734</v>
      </c>
      <c r="E77" s="283">
        <f>SubSegments!E167</f>
        <v>27858.025713430601</v>
      </c>
      <c r="F77" s="320">
        <f>SubSegments!F167</f>
        <v>0.10214160492201396</v>
      </c>
      <c r="G77" s="338">
        <f>SubSegments!G167</f>
        <v>0.87634134489909477</v>
      </c>
      <c r="H77" s="373">
        <f>SubSegments!H167</f>
        <v>0.11214997387319148</v>
      </c>
      <c r="I77" s="329">
        <f>SubSegments!I167</f>
        <v>2.1298566282754412</v>
      </c>
      <c r="J77" s="338">
        <f>SubSegments!J167</f>
        <v>9.3812090904825673E-3</v>
      </c>
      <c r="K77" s="345">
        <f>SubSegments!K167</f>
        <v>4.4241065025353594E-3</v>
      </c>
      <c r="L77" s="351">
        <f>SubSegments!L167</f>
        <v>640229.12083008338</v>
      </c>
      <c r="M77" s="363">
        <f>SubSegments!M167</f>
        <v>61892.224739070167</v>
      </c>
      <c r="N77" s="357">
        <f>SubSegments!N167</f>
        <v>0.10701759676306412</v>
      </c>
      <c r="O77" s="286">
        <f>SubSegments!O167</f>
        <v>150466.87001580925</v>
      </c>
      <c r="P77" s="283">
        <f>SubSegments!P167</f>
        <v>12938.55104060538</v>
      </c>
      <c r="Q77" s="357">
        <f>SubSegments!Q167</f>
        <v>9.4079176834395678E-2</v>
      </c>
    </row>
    <row r="78" spans="2:17" x14ac:dyDescent="0.25">
      <c r="B78" s="494"/>
      <c r="C78" s="49" t="s">
        <v>135</v>
      </c>
      <c r="D78" s="282">
        <f>SubSegments!D168</f>
        <v>1971.2516186237335</v>
      </c>
      <c r="E78" s="283">
        <f>SubSegments!E168</f>
        <v>-1833.1394140005118</v>
      </c>
      <c r="F78" s="320">
        <f>SubSegments!F168</f>
        <v>-0.48184831640085735</v>
      </c>
      <c r="G78" s="338">
        <f>SubSegments!G168</f>
        <v>5.7468559374598393E-3</v>
      </c>
      <c r="H78" s="373">
        <f>SubSegments!H168</f>
        <v>-4.9127124799509207E-3</v>
      </c>
      <c r="I78" s="329">
        <f>SubSegments!I168</f>
        <v>4.4737926773213426</v>
      </c>
      <c r="J78" s="338">
        <f>SubSegments!J168</f>
        <v>0.61537308835129201</v>
      </c>
      <c r="K78" s="345">
        <f>SubSegments!K168</f>
        <v>0.15948837967504642</v>
      </c>
      <c r="L78" s="351">
        <f>SubSegments!L168</f>
        <v>8818.971056556702</v>
      </c>
      <c r="M78" s="363">
        <f>SubSegments!M168</f>
        <v>-5859.9658278226852</v>
      </c>
      <c r="N78" s="357">
        <f>SubSegments!N168</f>
        <v>-0.39920914395773283</v>
      </c>
      <c r="O78" s="286">
        <f>SubSegments!O168</f>
        <v>1241.7333030700684</v>
      </c>
      <c r="P78" s="283">
        <f>SubSegments!P168</f>
        <v>-1154.4475293159485</v>
      </c>
      <c r="Q78" s="357">
        <f>SubSegments!Q168</f>
        <v>-0.48178648026593129</v>
      </c>
    </row>
    <row r="79" spans="2:17" x14ac:dyDescent="0.25">
      <c r="B79" s="494"/>
      <c r="C79" s="49" t="s">
        <v>136</v>
      </c>
      <c r="D79" s="282">
        <f>SubSegments!D169</f>
        <v>13956584.939833641</v>
      </c>
      <c r="E79" s="283">
        <f>SubSegments!E169</f>
        <v>348077.13697602972</v>
      </c>
      <c r="F79" s="320">
        <f>SubSegments!F169</f>
        <v>2.5577906264119422E-2</v>
      </c>
      <c r="G79" s="338">
        <f>SubSegments!G169</f>
        <v>40.68810002253452</v>
      </c>
      <c r="H79" s="373">
        <f>SubSegments!H169</f>
        <v>2.5582603873677812</v>
      </c>
      <c r="I79" s="329">
        <f>SubSegments!I169</f>
        <v>2.8162017951161329</v>
      </c>
      <c r="J79" s="338">
        <f>SubSegments!J169</f>
        <v>6.8767997363021749E-3</v>
      </c>
      <c r="K79" s="345">
        <f>SubSegments!K169</f>
        <v>2.4478477027797233E-3</v>
      </c>
      <c r="L79" s="351">
        <f>SubSegments!L169</f>
        <v>39304559.561250284</v>
      </c>
      <c r="M79" s="363">
        <f>SubSegments!M169</f>
        <v>1073838.4408609346</v>
      </c>
      <c r="N79" s="357">
        <f>SubSegments!N169</f>
        <v>2.8088364785989639E-2</v>
      </c>
      <c r="O79" s="286">
        <f>SubSegments!O169</f>
        <v>8545604.0905965846</v>
      </c>
      <c r="P79" s="283">
        <f>SubSegments!P169</f>
        <v>-153373.40531345829</v>
      </c>
      <c r="Q79" s="357">
        <f>SubSegments!Q169</f>
        <v>-1.7631199228365535E-2</v>
      </c>
    </row>
    <row r="80" spans="2:17" x14ac:dyDescent="0.25">
      <c r="B80" s="494"/>
      <c r="C80" s="49" t="s">
        <v>137</v>
      </c>
      <c r="D80" s="282">
        <f>SubSegments!D170</f>
        <v>276390.31005139538</v>
      </c>
      <c r="E80" s="283">
        <f>SubSegments!E170</f>
        <v>-37145.289999967092</v>
      </c>
      <c r="F80" s="320">
        <f>SubSegments!F170</f>
        <v>-0.11847232018910153</v>
      </c>
      <c r="G80" s="338">
        <f>SubSegments!G170</f>
        <v>0.80576993792612917</v>
      </c>
      <c r="H80" s="373">
        <f>SubSegments!H170</f>
        <v>-7.2729183584005819E-2</v>
      </c>
      <c r="I80" s="329">
        <f>SubSegments!I170</f>
        <v>3.1351694052901502</v>
      </c>
      <c r="J80" s="338">
        <f>SubSegments!J170</f>
        <v>3.9873281505340863E-2</v>
      </c>
      <c r="K80" s="345">
        <f>SubSegments!K170</f>
        <v>1.2881895596013394E-2</v>
      </c>
      <c r="L80" s="351">
        <f>SubSegments!L170</f>
        <v>866530.44399179344</v>
      </c>
      <c r="M80" s="363">
        <f>SubSegments!M170</f>
        <v>-103955.08351573301</v>
      </c>
      <c r="N80" s="357">
        <f>SubSegments!N170</f>
        <v>-0.10711657265278159</v>
      </c>
      <c r="O80" s="286">
        <f>SubSegments!O170</f>
        <v>142532.3421869278</v>
      </c>
      <c r="P80" s="283">
        <f>SubSegments!P170</f>
        <v>-24613.245863507327</v>
      </c>
      <c r="Q80" s="357">
        <f>SubSegments!Q170</f>
        <v>-0.14725632994919635</v>
      </c>
    </row>
    <row r="81" spans="2:17" x14ac:dyDescent="0.25">
      <c r="B81" s="494"/>
      <c r="C81" s="49" t="s">
        <v>138</v>
      </c>
      <c r="D81" s="282">
        <f>SubSegments!D171</f>
        <v>16720252.626970893</v>
      </c>
      <c r="E81" s="283">
        <f>SubSegments!E171</f>
        <v>-1605101.0172434729</v>
      </c>
      <c r="F81" s="320">
        <f>SubSegments!F171</f>
        <v>-8.7589088232970139E-2</v>
      </c>
      <c r="G81" s="338">
        <f>SubSegments!G171</f>
        <v>48.745113093285582</v>
      </c>
      <c r="H81" s="373">
        <f>SubSegments!H171</f>
        <v>-2.6009129247092204</v>
      </c>
      <c r="I81" s="329">
        <f>SubSegments!I171</f>
        <v>2.1486993278920576</v>
      </c>
      <c r="J81" s="338">
        <f>SubSegments!J171</f>
        <v>4.1794541196694013E-2</v>
      </c>
      <c r="K81" s="345">
        <f>SubSegments!K171</f>
        <v>1.9836938745698082E-2</v>
      </c>
      <c r="L81" s="351">
        <f>SubSegments!L171</f>
        <v>35926795.581757762</v>
      </c>
      <c r="M81" s="363">
        <f>SubSegments!M171</f>
        <v>-2682979.7291228473</v>
      </c>
      <c r="N81" s="357">
        <f>SubSegments!N171</f>
        <v>-6.9489648865342077E-2</v>
      </c>
      <c r="O81" s="286">
        <f>SubSegments!O171</f>
        <v>9539102.7293120231</v>
      </c>
      <c r="P81" s="283">
        <f>SubSegments!P171</f>
        <v>-1025093.9280940145</v>
      </c>
      <c r="Q81" s="357">
        <f>SubSegments!Q171</f>
        <v>-9.7034726003076791E-2</v>
      </c>
    </row>
    <row r="82" spans="2:17" x14ac:dyDescent="0.25">
      <c r="B82" s="494"/>
      <c r="C82" s="49" t="s">
        <v>139</v>
      </c>
      <c r="D82" s="282">
        <f>SubSegments!D172</f>
        <v>1144002.4993434337</v>
      </c>
      <c r="E82" s="283">
        <f>SubSegments!E172</f>
        <v>-157355.54846440605</v>
      </c>
      <c r="F82" s="320">
        <f>SubSegments!F172</f>
        <v>-0.12091641399496027</v>
      </c>
      <c r="G82" s="338">
        <f>SubSegments!G172</f>
        <v>3.3351488433580903</v>
      </c>
      <c r="H82" s="373">
        <f>SubSegments!H172</f>
        <v>-0.3111417264593368</v>
      </c>
      <c r="I82" s="329">
        <f>SubSegments!I172</f>
        <v>3.369034698725113</v>
      </c>
      <c r="J82" s="338">
        <f>SubSegments!J172</f>
        <v>0.12159124378865105</v>
      </c>
      <c r="K82" s="345">
        <f>SubSegments!K172</f>
        <v>3.744214348176543E-2</v>
      </c>
      <c r="L82" s="351">
        <f>SubSegments!L172</f>
        <v>3854184.1157162813</v>
      </c>
      <c r="M82" s="363">
        <f>SubSegments!M172</f>
        <v>-371902.55916617811</v>
      </c>
      <c r="N82" s="357">
        <f>SubSegments!N172</f>
        <v>-8.8001640235294484E-2</v>
      </c>
      <c r="O82" s="286">
        <f>SubSegments!O172</f>
        <v>896669.750069072</v>
      </c>
      <c r="P82" s="283">
        <f>SubSegments!P172</f>
        <v>-98909.700702017522</v>
      </c>
      <c r="Q82" s="357">
        <f>SubSegments!Q172</f>
        <v>-9.9348877304981181E-2</v>
      </c>
    </row>
    <row r="83" spans="2:17" x14ac:dyDescent="0.25">
      <c r="B83" s="494"/>
      <c r="C83" s="49" t="s">
        <v>140</v>
      </c>
      <c r="D83" s="282">
        <f>SubSegments!D173</f>
        <v>3612.9260844128971</v>
      </c>
      <c r="E83" s="283">
        <f>SubSegments!E173</f>
        <v>-1590.912773608638</v>
      </c>
      <c r="F83" s="320">
        <f>SubSegments!F173</f>
        <v>-0.30571906952043715</v>
      </c>
      <c r="G83" s="338">
        <f>SubSegments!G173</f>
        <v>1.0532884550937156E-2</v>
      </c>
      <c r="H83" s="373">
        <f>SubSegments!H173</f>
        <v>-4.0478133490886199E-3</v>
      </c>
      <c r="I83" s="329">
        <f>SubSegments!I173</f>
        <v>21.396223110579509</v>
      </c>
      <c r="J83" s="338">
        <f>SubSegments!J173</f>
        <v>2.9672861070415735</v>
      </c>
      <c r="K83" s="345">
        <f>SubSegments!K173</f>
        <v>0.16101233112207841</v>
      </c>
      <c r="L83" s="351">
        <f>SubSegments!L173</f>
        <v>77302.972584130766</v>
      </c>
      <c r="M83" s="363">
        <f>SubSegments!M173</f>
        <v>-18598.245906910888</v>
      </c>
      <c r="N83" s="357">
        <f>SubSegments!N173</f>
        <v>-0.19393127845031699</v>
      </c>
      <c r="O83" s="286">
        <f>SubSegments!O173</f>
        <v>4351.6697118282318</v>
      </c>
      <c r="P83" s="283">
        <f>SubSegments!P173</f>
        <v>-1893.6447062492371</v>
      </c>
      <c r="Q83" s="357">
        <f>SubSegments!Q173</f>
        <v>-0.30321046779773958</v>
      </c>
    </row>
    <row r="84" spans="2:17" x14ac:dyDescent="0.25">
      <c r="B84" s="494"/>
      <c r="C84" s="49" t="s">
        <v>141</v>
      </c>
      <c r="D84" s="282">
        <f>SubSegments!D174</f>
        <v>239.88665188848972</v>
      </c>
      <c r="E84" s="283">
        <f>SubSegments!E174</f>
        <v>-1412.1171710508108</v>
      </c>
      <c r="F84" s="320">
        <f>SubSegments!F174</f>
        <v>-0.8547904983284631</v>
      </c>
      <c r="G84" s="338">
        <f>SubSegments!G174</f>
        <v>6.9934959936023802E-4</v>
      </c>
      <c r="H84" s="373">
        <f>SubSegments!H174</f>
        <v>-3.9294195322656924E-3</v>
      </c>
      <c r="I84" s="329">
        <f>SubSegments!I174</f>
        <v>8.5619645249569984</v>
      </c>
      <c r="J84" s="338">
        <f>SubSegments!J174</f>
        <v>3.8776098123477221</v>
      </c>
      <c r="K84" s="345">
        <f>SubSegments!K174</f>
        <v>0.82777886181634142</v>
      </c>
      <c r="L84" s="351">
        <f>SubSegments!L174</f>
        <v>2053.9010034799576</v>
      </c>
      <c r="M84" s="363">
        <f>SubSegments!M174</f>
        <v>-5684.6708897542958</v>
      </c>
      <c r="N84" s="357">
        <f>SubSegments!N174</f>
        <v>-0.73458914230988015</v>
      </c>
      <c r="O84" s="286">
        <f>SubSegments!O174</f>
        <v>240.04746794700623</v>
      </c>
      <c r="P84" s="283">
        <f>SubSegments!P174</f>
        <v>-1323.9057867527008</v>
      </c>
      <c r="Q84" s="357">
        <f>SubSegments!Q174</f>
        <v>-0.84651237674421576</v>
      </c>
    </row>
    <row r="85" spans="2:17" x14ac:dyDescent="0.25">
      <c r="B85" s="494"/>
      <c r="C85" s="49" t="s">
        <v>142</v>
      </c>
      <c r="D85" s="282">
        <f>SubSegments!D175</f>
        <v>676530.7155448104</v>
      </c>
      <c r="E85" s="283">
        <f>SubSegments!E175</f>
        <v>-24849.675688036834</v>
      </c>
      <c r="F85" s="320">
        <f>SubSegments!F175</f>
        <v>-3.5429669832025765E-2</v>
      </c>
      <c r="G85" s="338">
        <f>SubSegments!G175</f>
        <v>1.9723126782856242</v>
      </c>
      <c r="H85" s="373">
        <f>SubSegments!H175</f>
        <v>7.1066300998574583E-3</v>
      </c>
      <c r="I85" s="329">
        <f>SubSegments!I175</f>
        <v>7.7577189394381119</v>
      </c>
      <c r="J85" s="338">
        <f>SubSegments!J175</f>
        <v>-0.35659691669457594</v>
      </c>
      <c r="K85" s="345">
        <f>SubSegments!K175</f>
        <v>-4.3946639866756593E-2</v>
      </c>
      <c r="L85" s="351">
        <f>SubSegments!L175</f>
        <v>5248335.1450935937</v>
      </c>
      <c r="M85" s="363">
        <f>SubSegments!M175</f>
        <v>-442886.88466764707</v>
      </c>
      <c r="N85" s="357">
        <f>SubSegments!N175</f>
        <v>-7.7819294758076266E-2</v>
      </c>
      <c r="O85" s="286">
        <f>SubSegments!O175</f>
        <v>1094972.87280796</v>
      </c>
      <c r="P85" s="283">
        <f>SubSegments!P175</f>
        <v>-148306.12320332089</v>
      </c>
      <c r="Q85" s="357">
        <f>SubSegments!Q175</f>
        <v>-0.11928627739961854</v>
      </c>
    </row>
    <row r="86" spans="2:17" ht="15" thickBot="1" x14ac:dyDescent="0.3">
      <c r="B86" s="494"/>
      <c r="C86" s="385" t="s">
        <v>143</v>
      </c>
      <c r="D86" s="389">
        <f>SubSegments!D176</f>
        <v>1179405.3236403912</v>
      </c>
      <c r="E86" s="390">
        <f>SubSegments!E176</f>
        <v>67702.300228820881</v>
      </c>
      <c r="F86" s="400">
        <f>SubSegments!F176</f>
        <v>6.0899627691087421E-2</v>
      </c>
      <c r="G86" s="401">
        <f>SubSegments!G176</f>
        <v>3.438359884044953</v>
      </c>
      <c r="H86" s="402">
        <f>SubSegments!H176</f>
        <v>0.32346597953383238</v>
      </c>
      <c r="I86" s="403">
        <f>SubSegments!I176</f>
        <v>3.7378871268424856</v>
      </c>
      <c r="J86" s="401">
        <f>SubSegments!J176</f>
        <v>0.15194960659881263</v>
      </c>
      <c r="K86" s="404">
        <f>SubSegments!K176</f>
        <v>4.2373746263288853E-2</v>
      </c>
      <c r="L86" s="405">
        <f>SubSegments!L176</f>
        <v>4408483.976564914</v>
      </c>
      <c r="M86" s="406">
        <f>SubSegments!M176</f>
        <v>421986.39354503341</v>
      </c>
      <c r="N86" s="407">
        <f>SubSegments!N176</f>
        <v>0.10585391932568719</v>
      </c>
      <c r="O86" s="408">
        <f>SubSegments!O176</f>
        <v>758276.62867903709</v>
      </c>
      <c r="P86" s="390">
        <f>SubSegments!P176</f>
        <v>-25396.884147289093</v>
      </c>
      <c r="Q86" s="407">
        <f>SubSegments!Q176</f>
        <v>-3.240748057911895E-2</v>
      </c>
    </row>
    <row r="87" spans="2:17" s="257" customFormat="1" x14ac:dyDescent="0.25">
      <c r="B87" s="494"/>
      <c r="C87" s="386" t="s">
        <v>282</v>
      </c>
      <c r="D87" s="409">
        <f>'RFG vs SS'!E49</f>
        <v>13891293.507661095</v>
      </c>
      <c r="E87" s="409">
        <f>'RFG vs SS'!F49</f>
        <v>338755.68968759291</v>
      </c>
      <c r="F87" s="414">
        <f>'RFG vs SS'!G49</f>
        <v>2.4995738380329917E-2</v>
      </c>
      <c r="G87" s="415">
        <f>'RFG vs SS'!H49</f>
        <v>40.497753721179016</v>
      </c>
      <c r="H87" s="416">
        <f>'RFG vs SS'!I49</f>
        <v>2.5247370513902823</v>
      </c>
      <c r="I87" s="417">
        <f>'RFG vs SS'!J49</f>
        <v>2.8146266744724677</v>
      </c>
      <c r="J87" s="415">
        <f>'RFG vs SS'!K49</f>
        <v>8.1092681891679064E-3</v>
      </c>
      <c r="K87" s="418">
        <f>'RFG vs SS'!L49</f>
        <v>2.8894416157949632E-3</v>
      </c>
      <c r="L87" s="419">
        <f>'RFG vs SS'!M49</f>
        <v>39098805.24958913</v>
      </c>
      <c r="M87" s="420">
        <f>'RFG vs SS'!N49</f>
        <v>1063371.9641338065</v>
      </c>
      <c r="N87" s="421">
        <f>'RFG vs SS'!O49</f>
        <v>2.7957403722818585E-2</v>
      </c>
      <c r="O87" s="422">
        <f>'RFG vs SS'!P49</f>
        <v>8501283.8368211538</v>
      </c>
      <c r="P87" s="423">
        <f>'RFG vs SS'!Q49</f>
        <v>-159896.50234852917</v>
      </c>
      <c r="Q87" s="421">
        <f>'RFG vs SS'!R49</f>
        <v>-1.846128311465893E-2</v>
      </c>
    </row>
    <row r="88" spans="2:17" s="257" customFormat="1" ht="15" thickBot="1" x14ac:dyDescent="0.3">
      <c r="B88" s="495"/>
      <c r="C88" s="258" t="s">
        <v>283</v>
      </c>
      <c r="D88" s="410">
        <f>'RFG vs SS'!E50</f>
        <v>65291.432172540452</v>
      </c>
      <c r="E88" s="410">
        <f>'RFG vs SS'!F50</f>
        <v>9321.4472884378993</v>
      </c>
      <c r="F88" s="424">
        <f>'RFG vs SS'!G50</f>
        <v>0.16654368064847411</v>
      </c>
      <c r="G88" s="425">
        <f>'RFG vs SS'!H50</f>
        <v>0.19034630135547467</v>
      </c>
      <c r="H88" s="426">
        <f>'RFG vs SS'!I50</f>
        <v>3.3523335977492713E-2</v>
      </c>
      <c r="I88" s="427">
        <f>'RFG vs SS'!J50</f>
        <v>3.1513217709397661</v>
      </c>
      <c r="J88" s="425">
        <f>'RFG vs SS'!K50</f>
        <v>-0.33783112660736014</v>
      </c>
      <c r="K88" s="428">
        <f>'RFG vs SS'!L50</f>
        <v>-9.6823250951500392E-2</v>
      </c>
      <c r="L88" s="429">
        <f>'RFG vs SS'!M50</f>
        <v>205754.31166116378</v>
      </c>
      <c r="M88" s="430">
        <f>'RFG vs SS'!N50</f>
        <v>10466.476727128495</v>
      </c>
      <c r="N88" s="431">
        <f>'RFG vs SS'!O50</f>
        <v>5.359512911115985E-2</v>
      </c>
      <c r="O88" s="432">
        <f>'RFG vs SS'!P50</f>
        <v>44320.253775434023</v>
      </c>
      <c r="P88" s="433">
        <f>'RFG vs SS'!Q50</f>
        <v>6523.0970350723146</v>
      </c>
      <c r="Q88" s="431">
        <f>'RFG vs SS'!R50</f>
        <v>0.17258168596863327</v>
      </c>
    </row>
    <row r="89" spans="2:17" x14ac:dyDescent="0.25">
      <c r="B89" s="486" t="s">
        <v>274</v>
      </c>
      <c r="C89" s="44" t="s">
        <v>33</v>
      </c>
      <c r="D89" s="259">
        <f>'Fat Content'!D61</f>
        <v>23566.486696958542</v>
      </c>
      <c r="E89" s="63">
        <f>'Fat Content'!E61</f>
        <v>10270.542073488235</v>
      </c>
      <c r="F89" s="324">
        <f>'Fat Content'!F61</f>
        <v>0.77245674258889729</v>
      </c>
      <c r="G89" s="342">
        <f>'Fat Content'!G61</f>
        <v>6.8704168823480655E-2</v>
      </c>
      <c r="H89" s="377">
        <f>'Fat Content'!H61</f>
        <v>3.1450103672816428E-2</v>
      </c>
      <c r="I89" s="333">
        <f>'Fat Content'!I61</f>
        <v>4.5141764525771357</v>
      </c>
      <c r="J89" s="342">
        <f>'Fat Content'!J61</f>
        <v>0.51816312712619483</v>
      </c>
      <c r="K89" s="310">
        <f>'Fat Content'!K61</f>
        <v>0.12967001982350029</v>
      </c>
      <c r="L89" s="311">
        <f>'Fat Content'!L61</f>
        <v>106383.27931738258</v>
      </c>
      <c r="M89" s="312">
        <f>'Fat Content'!M61</f>
        <v>53252.507427537443</v>
      </c>
      <c r="N89" s="313">
        <f>'Fat Content'!N61</f>
        <v>1.0022912435366966</v>
      </c>
      <c r="O89" s="62">
        <f>'Fat Content'!O61</f>
        <v>16790.376637816429</v>
      </c>
      <c r="P89" s="63">
        <f>'Fat Content'!P61</f>
        <v>5002.219285607338</v>
      </c>
      <c r="Q89" s="313">
        <f>'Fat Content'!Q61</f>
        <v>0.42434276504376028</v>
      </c>
    </row>
    <row r="90" spans="2:17" x14ac:dyDescent="0.25">
      <c r="B90" s="487"/>
      <c r="C90" s="49" t="s">
        <v>162</v>
      </c>
      <c r="D90" s="58">
        <f>'Fat Content'!D62</f>
        <v>590324.9395946908</v>
      </c>
      <c r="E90" s="278">
        <f>'Fat Content'!E62</f>
        <v>28075.642793523381</v>
      </c>
      <c r="F90" s="280">
        <f>'Fat Content'!F62</f>
        <v>4.9934509395130444E-2</v>
      </c>
      <c r="G90" s="334">
        <f>'Fat Content'!G62</f>
        <v>1.720994089282684</v>
      </c>
      <c r="H90" s="369">
        <f>'Fat Content'!H62</f>
        <v>0.14562110698465669</v>
      </c>
      <c r="I90" s="325">
        <f>'Fat Content'!I62</f>
        <v>2.9354024900604125</v>
      </c>
      <c r="J90" s="334">
        <f>'Fat Content'!J62</f>
        <v>0.30445597058832874</v>
      </c>
      <c r="K90" s="291">
        <f>'Fat Content'!K62</f>
        <v>0.11572107921426687</v>
      </c>
      <c r="L90" s="295">
        <f>'Fat Content'!L62</f>
        <v>1732841.2976310181</v>
      </c>
      <c r="M90" s="281">
        <f>'Fat Content'!M62</f>
        <v>253593.46713636001</v>
      </c>
      <c r="N90" s="270">
        <f>'Fat Content'!N62</f>
        <v>0.17143406392663679</v>
      </c>
      <c r="O90" s="285">
        <f>'Fat Content'!O62</f>
        <v>408514.94078159338</v>
      </c>
      <c r="P90" s="278">
        <f>'Fat Content'!P62</f>
        <v>48195.599355869344</v>
      </c>
      <c r="Q90" s="270">
        <f>'Fat Content'!Q62</f>
        <v>0.13375801355865974</v>
      </c>
    </row>
    <row r="91" spans="2:17" x14ac:dyDescent="0.25">
      <c r="B91" s="487"/>
      <c r="C91" s="49" t="s">
        <v>163</v>
      </c>
      <c r="D91" s="58">
        <f>'Fat Content'!D63</f>
        <v>225.700270652771</v>
      </c>
      <c r="E91" s="278">
        <f>'Fat Content'!E63</f>
        <v>-4544.3901975154877</v>
      </c>
      <c r="F91" s="280">
        <f>'Fat Content'!F63</f>
        <v>-0.95268427880793605</v>
      </c>
      <c r="G91" s="334">
        <f>'Fat Content'!G63</f>
        <v>6.5799156649151735E-4</v>
      </c>
      <c r="H91" s="369">
        <f>'Fat Content'!H63</f>
        <v>-1.2707381568563011E-2</v>
      </c>
      <c r="I91" s="325">
        <f>'Fat Content'!I63</f>
        <v>3.7212414645458773</v>
      </c>
      <c r="J91" s="334">
        <f>'Fat Content'!J63</f>
        <v>0.74380408949542653</v>
      </c>
      <c r="K91" s="291">
        <f>'Fat Content'!K63</f>
        <v>0.24981351269657628</v>
      </c>
      <c r="L91" s="295">
        <f>'Fat Content'!L63</f>
        <v>839.88520571231845</v>
      </c>
      <c r="M91" s="281">
        <f>'Fat Content'!M63</f>
        <v>-13362.760436583758</v>
      </c>
      <c r="N91" s="270">
        <f>'Fat Content'!N63</f>
        <v>-0.94086417229117469</v>
      </c>
      <c r="O91" s="285">
        <f>'Fat Content'!O63</f>
        <v>112.8501353263855</v>
      </c>
      <c r="P91" s="278">
        <f>'Fat Content'!P63</f>
        <v>-2272.1950987577438</v>
      </c>
      <c r="Q91" s="270">
        <f>'Fat Content'!Q63</f>
        <v>-0.95268427880793605</v>
      </c>
    </row>
    <row r="92" spans="2:17" ht="15" thickBot="1" x14ac:dyDescent="0.3">
      <c r="B92" s="490"/>
      <c r="C92" s="52" t="s">
        <v>164</v>
      </c>
      <c r="D92" s="297">
        <f>'Fat Content'!D64</f>
        <v>33687275.497089282</v>
      </c>
      <c r="E92" s="298">
        <f>'Fat Content'!E64</f>
        <v>-1422325.344456628</v>
      </c>
      <c r="F92" s="318">
        <f>'Fat Content'!F64</f>
        <v>-4.0511008680382411E-2</v>
      </c>
      <c r="G92" s="335">
        <f>'Fat Content'!G64</f>
        <v>98.209643750327274</v>
      </c>
      <c r="H92" s="370">
        <f>'Fat Content'!H64</f>
        <v>-0.16436382908898395</v>
      </c>
      <c r="I92" s="326">
        <f>'Fat Content'!I64</f>
        <v>2.6337858193680446</v>
      </c>
      <c r="J92" s="335">
        <f>'Fat Content'!J64</f>
        <v>3.8249360309256186E-2</v>
      </c>
      <c r="K92" s="343">
        <f>'Fat Content'!K64</f>
        <v>1.4736591418610409E-2</v>
      </c>
      <c r="L92" s="349">
        <f>'Fat Content'!L64</f>
        <v>88725068.497378349</v>
      </c>
      <c r="M92" s="361">
        <f>'Fat Content'!M64</f>
        <v>-2403180.5498551726</v>
      </c>
      <c r="N92" s="355">
        <f>'Fat Content'!N64</f>
        <v>-2.6371411444650474E-2</v>
      </c>
      <c r="O92" s="299">
        <f>'Fat Content'!O64</f>
        <v>20776462.921639774</v>
      </c>
      <c r="P92" s="298">
        <f>'Fat Content'!P64</f>
        <v>-1526377.4661327451</v>
      </c>
      <c r="Q92" s="355">
        <f>'Fat Content'!Q64</f>
        <v>-6.8438702855515121E-2</v>
      </c>
    </row>
    <row r="93" spans="2:17" ht="15" thickBot="1" x14ac:dyDescent="0.3">
      <c r="B93" s="486" t="s">
        <v>284</v>
      </c>
      <c r="C93" s="255" t="s">
        <v>284</v>
      </c>
      <c r="D93" s="260">
        <f>Flavors!D256</f>
        <v>14114502.515407259</v>
      </c>
      <c r="E93" s="261">
        <f>Flavors!E256</f>
        <v>358700.27539011464</v>
      </c>
      <c r="F93" s="274">
        <f>Flavors!F256</f>
        <v>2.607628905471002E-2</v>
      </c>
      <c r="G93" s="336">
        <f>Flavors!G256</f>
        <v>41.148482425389879</v>
      </c>
      <c r="H93" s="371">
        <f>Flavors!H256</f>
        <v>2.6059367573937493</v>
      </c>
      <c r="I93" s="327">
        <f>Flavors!I256</f>
        <v>2.8136323514193258</v>
      </c>
      <c r="J93" s="336">
        <f>Flavors!J256</f>
        <v>1.9717282850875151E-3</v>
      </c>
      <c r="K93" s="315">
        <f>Flavors!K256</f>
        <v>7.0126823588316761E-4</v>
      </c>
      <c r="L93" s="316">
        <f>Flavors!L256</f>
        <v>39713020.901539311</v>
      </c>
      <c r="M93" s="273">
        <f>Flavors!M256</f>
        <v>1036373.4036613554</v>
      </c>
      <c r="N93" s="275">
        <f>Flavors!N256</f>
        <v>2.6795843763816843E-2</v>
      </c>
      <c r="O93" s="303">
        <f>Flavors!O256</f>
        <v>8617267.6167782191</v>
      </c>
      <c r="P93" s="261">
        <f>Flavors!P256</f>
        <v>-158908.73604712263</v>
      </c>
      <c r="Q93" s="275">
        <f>Flavors!Q256</f>
        <v>-1.8106830316367176E-2</v>
      </c>
    </row>
    <row r="94" spans="2:17" x14ac:dyDescent="0.25">
      <c r="B94" s="487"/>
      <c r="C94" s="379" t="s">
        <v>33</v>
      </c>
      <c r="D94" s="300">
        <f>Flavors!D257</f>
        <v>219861.08608829166</v>
      </c>
      <c r="E94" s="301">
        <f>Flavors!E257</f>
        <v>68498.982149044488</v>
      </c>
      <c r="F94" s="319">
        <f>Flavors!F257</f>
        <v>0.45255040968866422</v>
      </c>
      <c r="G94" s="337">
        <f>Flavors!G257</f>
        <v>0.64096839594988453</v>
      </c>
      <c r="H94" s="372">
        <f>Flavors!H257</f>
        <v>0.21686511926050256</v>
      </c>
      <c r="I94" s="328">
        <f>Flavors!I257</f>
        <v>3.3113838893866085</v>
      </c>
      <c r="J94" s="337">
        <f>Flavors!J257</f>
        <v>-2.4642523296988017E-2</v>
      </c>
      <c r="K94" s="344">
        <f>Flavors!K257</f>
        <v>-7.3867890263988817E-3</v>
      </c>
      <c r="L94" s="350">
        <f>Flavors!L257</f>
        <v>728044.45837581123</v>
      </c>
      <c r="M94" s="362">
        <f>Flavors!M257</f>
        <v>223096.48175512278</v>
      </c>
      <c r="N94" s="356">
        <f>Flavors!N257</f>
        <v>0.4418207262620848</v>
      </c>
      <c r="O94" s="302">
        <f>Flavors!O257</f>
        <v>134593.07805220337</v>
      </c>
      <c r="P94" s="301">
        <f>Flavors!P257</f>
        <v>37342.277251388645</v>
      </c>
      <c r="Q94" s="356">
        <f>Flavors!Q257</f>
        <v>0.38397912350224889</v>
      </c>
    </row>
    <row r="95" spans="2:17" x14ac:dyDescent="0.25">
      <c r="B95" s="487"/>
      <c r="C95" s="49" t="s">
        <v>145</v>
      </c>
      <c r="D95" s="282">
        <f>Flavors!D258</f>
        <v>5641.822084903717</v>
      </c>
      <c r="E95" s="283">
        <f>Flavors!E258</f>
        <v>-1476.1941916942596</v>
      </c>
      <c r="F95" s="320">
        <f>Flavors!F258</f>
        <v>-0.20738842597867729</v>
      </c>
      <c r="G95" s="338">
        <f>Flavors!G258</f>
        <v>1.644779308760062E-2</v>
      </c>
      <c r="H95" s="373">
        <f>Flavors!H258</f>
        <v>-3.4962612553887835E-3</v>
      </c>
      <c r="I95" s="329">
        <f>Flavors!I258</f>
        <v>2.891442386100064</v>
      </c>
      <c r="J95" s="338">
        <f>Flavors!J258</f>
        <v>0.19497091773578878</v>
      </c>
      <c r="K95" s="345">
        <f>Flavors!K258</f>
        <v>7.230594501860664E-2</v>
      </c>
      <c r="L95" s="351">
        <f>Flavors!L258</f>
        <v>16313.003511126042</v>
      </c>
      <c r="M95" s="363">
        <f>Flavors!M258</f>
        <v>-2880.5242900729154</v>
      </c>
      <c r="N95" s="357">
        <f>Flavors!N258</f>
        <v>-0.15007789708638025</v>
      </c>
      <c r="O95" s="286">
        <f>Flavors!O258</f>
        <v>2820.9110424518585</v>
      </c>
      <c r="P95" s="283">
        <f>Flavors!P258</f>
        <v>-738.09709584712982</v>
      </c>
      <c r="Q95" s="357">
        <f>Flavors!Q258</f>
        <v>-0.20738842597867729</v>
      </c>
    </row>
    <row r="96" spans="2:17" x14ac:dyDescent="0.25">
      <c r="B96" s="487"/>
      <c r="C96" s="49" t="s">
        <v>146</v>
      </c>
      <c r="D96" s="282">
        <f>Flavors!D259</f>
        <v>377888.45882872515</v>
      </c>
      <c r="E96" s="283">
        <f>Flavors!E259</f>
        <v>-19487.945569112082</v>
      </c>
      <c r="F96" s="320">
        <f>Flavors!F259</f>
        <v>-4.9041526757591616E-2</v>
      </c>
      <c r="G96" s="338">
        <f>Flavors!G259</f>
        <v>1.1016708941670268</v>
      </c>
      <c r="H96" s="373">
        <f>Flavors!H259</f>
        <v>-1.1742772782335376E-2</v>
      </c>
      <c r="I96" s="329">
        <f>Flavors!I259</f>
        <v>3.4587315713677387</v>
      </c>
      <c r="J96" s="338">
        <f>Flavors!J259</f>
        <v>0.12636197800488658</v>
      </c>
      <c r="K96" s="345">
        <f>Flavors!K259</f>
        <v>3.7919556779225295E-2</v>
      </c>
      <c r="L96" s="351">
        <f>Flavors!L259</f>
        <v>1307014.7430064096</v>
      </c>
      <c r="M96" s="363">
        <f>Flavors!M259</f>
        <v>-17190.304128803546</v>
      </c>
      <c r="N96" s="357">
        <f>Flavors!N259</f>
        <v>-1.2981602936790697E-2</v>
      </c>
      <c r="O96" s="286">
        <f>Flavors!O259</f>
        <v>248891.11364176721</v>
      </c>
      <c r="P96" s="283">
        <f>Flavors!P259</f>
        <v>-11601.479698380805</v>
      </c>
      <c r="Q96" s="357">
        <f>Flavors!Q259</f>
        <v>-4.4536696992500416E-2</v>
      </c>
    </row>
    <row r="97" spans="2:17" x14ac:dyDescent="0.25">
      <c r="B97" s="487"/>
      <c r="C97" s="49" t="s">
        <v>147</v>
      </c>
      <c r="D97" s="282">
        <f>Flavors!D260</f>
        <v>69341.808079687704</v>
      </c>
      <c r="E97" s="283">
        <f>Flavors!E260</f>
        <v>-1519.2410499771941</v>
      </c>
      <c r="F97" s="320">
        <f>Flavors!F260</f>
        <v>-2.1439719967978669E-2</v>
      </c>
      <c r="G97" s="338">
        <f>Flavors!G260</f>
        <v>0.20215449804179358</v>
      </c>
      <c r="H97" s="373">
        <f>Flavors!H260</f>
        <v>3.608082899464321E-3</v>
      </c>
      <c r="I97" s="329">
        <f>Flavors!I260</f>
        <v>3.2158556540924637</v>
      </c>
      <c r="J97" s="338">
        <f>Flavors!J260</f>
        <v>-7.267586031372586E-2</v>
      </c>
      <c r="K97" s="345">
        <f>Flavors!K260</f>
        <v>-2.2099791349224442E-2</v>
      </c>
      <c r="L97" s="351">
        <f>Flavors!L260</f>
        <v>222993.24557805818</v>
      </c>
      <c r="M97" s="363">
        <f>Flavors!M260</f>
        <v>-10035.547628730128</v>
      </c>
      <c r="N97" s="357">
        <f>Flavors!N260</f>
        <v>-4.3065697979325003E-2</v>
      </c>
      <c r="O97" s="286">
        <f>Flavors!O260</f>
        <v>36109.265069740744</v>
      </c>
      <c r="P97" s="283">
        <f>Flavors!P260</f>
        <v>-1292.3419637503903</v>
      </c>
      <c r="Q97" s="357">
        <f>Flavors!Q260</f>
        <v>-3.4553113255084665E-2</v>
      </c>
    </row>
    <row r="98" spans="2:17" x14ac:dyDescent="0.25">
      <c r="B98" s="487"/>
      <c r="C98" s="49" t="s">
        <v>148</v>
      </c>
      <c r="D98" s="282">
        <f>Flavors!D261</f>
        <v>3050.206174170426</v>
      </c>
      <c r="E98" s="283">
        <f>Flavors!E261</f>
        <v>-11158.617813373157</v>
      </c>
      <c r="F98" s="320">
        <f>Flavors!F261</f>
        <v>-0.78533014577107563</v>
      </c>
      <c r="G98" s="338">
        <f>Flavors!G261</f>
        <v>8.892368329288294E-3</v>
      </c>
      <c r="H98" s="373">
        <f>Flavors!H261</f>
        <v>-3.0919504353444809E-2</v>
      </c>
      <c r="I98" s="329">
        <f>Flavors!I261</f>
        <v>3.899723689587907</v>
      </c>
      <c r="J98" s="338">
        <f>Flavors!J261</f>
        <v>0.56872095556660973</v>
      </c>
      <c r="K98" s="345">
        <f>Flavors!K261</f>
        <v>0.17073566159461864</v>
      </c>
      <c r="L98" s="351">
        <f>Flavors!L261</f>
        <v>11894.961275539708</v>
      </c>
      <c r="M98" s="363">
        <f>Flavors!M261</f>
        <v>-35434.670274195356</v>
      </c>
      <c r="N98" s="357">
        <f>Flavors!N261</f>
        <v>-0.74867834618487972</v>
      </c>
      <c r="O98" s="286">
        <f>Flavors!O261</f>
        <v>1709.5094664421933</v>
      </c>
      <c r="P98" s="283">
        <f>Flavors!P261</f>
        <v>-5915.3483441743001</v>
      </c>
      <c r="Q98" s="357">
        <f>Flavors!Q261</f>
        <v>-0.77579785631386433</v>
      </c>
    </row>
    <row r="99" spans="2:17" x14ac:dyDescent="0.25">
      <c r="B99" s="487"/>
      <c r="C99" s="49" t="s">
        <v>149</v>
      </c>
      <c r="D99" s="282">
        <f>Flavors!D262</f>
        <v>13402.412177062297</v>
      </c>
      <c r="E99" s="283">
        <f>Flavors!E262</f>
        <v>-3683.2812365512855</v>
      </c>
      <c r="F99" s="320">
        <f>Flavors!F262</f>
        <v>-0.21557692435336054</v>
      </c>
      <c r="G99" s="338">
        <f>Flavors!G262</f>
        <v>3.9072501586483767E-2</v>
      </c>
      <c r="H99" s="373">
        <f>Flavors!H262</f>
        <v>-8.8001057084842529E-3</v>
      </c>
      <c r="I99" s="329">
        <f>Flavors!I262</f>
        <v>2.8785685241778203</v>
      </c>
      <c r="J99" s="338">
        <f>Flavors!J262</f>
        <v>0.12999550314805353</v>
      </c>
      <c r="K99" s="345">
        <f>Flavors!K262</f>
        <v>4.7295633826511932E-2</v>
      </c>
      <c r="L99" s="351">
        <f>Flavors!L262</f>
        <v>38579.761840949061</v>
      </c>
      <c r="M99" s="363">
        <f>Flavors!M262</f>
        <v>-8381.5141212952149</v>
      </c>
      <c r="N99" s="357">
        <f>Flavors!N262</f>
        <v>-0.17847713780251093</v>
      </c>
      <c r="O99" s="286">
        <f>Flavors!O262</f>
        <v>6703.2773678302765</v>
      </c>
      <c r="P99" s="283">
        <f>Flavors!P262</f>
        <v>-1878.343946814537</v>
      </c>
      <c r="Q99" s="357">
        <f>Flavors!Q262</f>
        <v>-0.21887984542141034</v>
      </c>
    </row>
    <row r="100" spans="2:17" x14ac:dyDescent="0.25">
      <c r="B100" s="487"/>
      <c r="C100" s="49" t="s">
        <v>150</v>
      </c>
      <c r="D100" s="282">
        <f>Flavors!D263</f>
        <v>3990881.4992475188</v>
      </c>
      <c r="E100" s="283">
        <f>Flavors!E263</f>
        <v>-50446.438751532696</v>
      </c>
      <c r="F100" s="320">
        <f>Flavors!F263</f>
        <v>-1.2482639252609085E-2</v>
      </c>
      <c r="G100" s="338">
        <f>Flavors!G263</f>
        <v>11.634750644193128</v>
      </c>
      <c r="H100" s="373">
        <f>Flavors!H263</f>
        <v>0.31130589761592198</v>
      </c>
      <c r="I100" s="329">
        <f>Flavors!I263</f>
        <v>2.7545287857841507</v>
      </c>
      <c r="J100" s="338">
        <f>Flavors!J263</f>
        <v>-2.5438537689621565E-2</v>
      </c>
      <c r="K100" s="345">
        <f>Flavors!K263</f>
        <v>-9.1506606839659738E-3</v>
      </c>
      <c r="L100" s="351">
        <f>Flavors!L263</f>
        <v>10992997.970330698</v>
      </c>
      <c r="M100" s="363">
        <f>Flavors!M263</f>
        <v>-241761.64074830338</v>
      </c>
      <c r="N100" s="357">
        <f>Flavors!N263</f>
        <v>-2.1519075540334082E-2</v>
      </c>
      <c r="O100" s="286">
        <f>Flavors!O263</f>
        <v>2478881.1669247057</v>
      </c>
      <c r="P100" s="283">
        <f>Flavors!P263</f>
        <v>-166708.88409011532</v>
      </c>
      <c r="Q100" s="357">
        <f>Flavors!Q263</f>
        <v>-6.301387625273519E-2</v>
      </c>
    </row>
    <row r="101" spans="2:17" x14ac:dyDescent="0.25">
      <c r="B101" s="487"/>
      <c r="C101" s="49" t="s">
        <v>151</v>
      </c>
      <c r="D101" s="282">
        <f>Flavors!D264</f>
        <v>687745.50811369519</v>
      </c>
      <c r="E101" s="283">
        <f>Flavors!E264</f>
        <v>168845.55120409455</v>
      </c>
      <c r="F101" s="320">
        <f>Flavors!F264</f>
        <v>0.32539133787885383</v>
      </c>
      <c r="G101" s="338">
        <f>Flavors!G264</f>
        <v>2.0050075390801445</v>
      </c>
      <c r="H101" s="373">
        <f>Flavors!H264</f>
        <v>0.55109558706559003</v>
      </c>
      <c r="I101" s="329">
        <f>Flavors!I264</f>
        <v>1.9917371482532502</v>
      </c>
      <c r="J101" s="338">
        <f>Flavors!J264</f>
        <v>4.1349708244451389E-3</v>
      </c>
      <c r="K101" s="345">
        <f>Flavors!K264</f>
        <v>2.0803815126597442E-3</v>
      </c>
      <c r="L101" s="351">
        <f>Flavors!L264</f>
        <v>1369808.2770543538</v>
      </c>
      <c r="M101" s="363">
        <f>Flavors!M264</f>
        <v>338441.59283311851</v>
      </c>
      <c r="N101" s="357">
        <f>Flavors!N264</f>
        <v>0.32814865751521644</v>
      </c>
      <c r="O101" s="286">
        <f>Flavors!O264</f>
        <v>343827.44561497023</v>
      </c>
      <c r="P101" s="283">
        <f>Flavors!P264</f>
        <v>84385.679476384947</v>
      </c>
      <c r="Q101" s="357">
        <f>Flavors!Q264</f>
        <v>0.32525865334769916</v>
      </c>
    </row>
    <row r="102" spans="2:17" x14ac:dyDescent="0.25">
      <c r="B102" s="487"/>
      <c r="C102" s="49" t="s">
        <v>152</v>
      </c>
      <c r="D102" s="282">
        <f>Flavors!D265</f>
        <v>0</v>
      </c>
      <c r="E102" s="283">
        <f>Flavors!E265</f>
        <v>-1911.1757900714874</v>
      </c>
      <c r="F102" s="320">
        <f>Flavors!F265</f>
        <v>-1</v>
      </c>
      <c r="G102" s="338">
        <f>Flavors!G265</f>
        <v>0</v>
      </c>
      <c r="H102" s="373">
        <f>Flavors!H265</f>
        <v>-5.3549461444065572E-3</v>
      </c>
      <c r="I102" s="329">
        <f>Flavors!I265</f>
        <v>0</v>
      </c>
      <c r="J102" s="338">
        <f>Flavors!J265</f>
        <v>-2.9956336428873738</v>
      </c>
      <c r="K102" s="345">
        <f>Flavors!K265</f>
        <v>-1</v>
      </c>
      <c r="L102" s="351">
        <f>Flavors!L265</f>
        <v>0</v>
      </c>
      <c r="M102" s="363">
        <f>Flavors!M265</f>
        <v>-5725.1824942100047</v>
      </c>
      <c r="N102" s="357">
        <f>Flavors!N265</f>
        <v>-1</v>
      </c>
      <c r="O102" s="286">
        <f>Flavors!O265</f>
        <v>0</v>
      </c>
      <c r="P102" s="283">
        <f>Flavors!P265</f>
        <v>-955.58789503574371</v>
      </c>
      <c r="Q102" s="357">
        <f>Flavors!Q265</f>
        <v>-1</v>
      </c>
    </row>
    <row r="103" spans="2:17" x14ac:dyDescent="0.25">
      <c r="B103" s="487"/>
      <c r="C103" s="49" t="s">
        <v>153</v>
      </c>
      <c r="D103" s="282">
        <f>Flavors!D266</f>
        <v>0</v>
      </c>
      <c r="E103" s="283">
        <f>Flavors!E266</f>
        <v>0</v>
      </c>
      <c r="F103" s="320">
        <f>Flavors!F266</f>
        <v>0</v>
      </c>
      <c r="G103" s="338">
        <f>Flavors!G266</f>
        <v>0</v>
      </c>
      <c r="H103" s="373">
        <f>Flavors!H266</f>
        <v>0</v>
      </c>
      <c r="I103" s="329">
        <f>Flavors!I266</f>
        <v>0</v>
      </c>
      <c r="J103" s="338">
        <f>Flavors!J266</f>
        <v>0</v>
      </c>
      <c r="K103" s="345">
        <f>Flavors!K266</f>
        <v>0</v>
      </c>
      <c r="L103" s="351">
        <f>Flavors!L266</f>
        <v>0</v>
      </c>
      <c r="M103" s="363">
        <f>Flavors!M266</f>
        <v>0</v>
      </c>
      <c r="N103" s="357">
        <f>Flavors!N266</f>
        <v>0</v>
      </c>
      <c r="O103" s="286">
        <f>Flavors!O266</f>
        <v>0</v>
      </c>
      <c r="P103" s="283">
        <f>Flavors!P266</f>
        <v>0</v>
      </c>
      <c r="Q103" s="357">
        <f>Flavors!Q266</f>
        <v>0</v>
      </c>
    </row>
    <row r="104" spans="2:17" x14ac:dyDescent="0.25">
      <c r="B104" s="487"/>
      <c r="C104" s="49" t="s">
        <v>154</v>
      </c>
      <c r="D104" s="282">
        <f>Flavors!D267</f>
        <v>48801.478599413029</v>
      </c>
      <c r="E104" s="283">
        <f>Flavors!E267</f>
        <v>287.1194968363925</v>
      </c>
      <c r="F104" s="320">
        <f>Flavors!F267</f>
        <v>5.9182374486143286E-3</v>
      </c>
      <c r="G104" s="338">
        <f>Flavors!G267</f>
        <v>0.14227258681550814</v>
      </c>
      <c r="H104" s="373">
        <f>Flavors!H267</f>
        <v>6.3396278620146962E-3</v>
      </c>
      <c r="I104" s="329">
        <f>Flavors!I267</f>
        <v>2.8283484235274177</v>
      </c>
      <c r="J104" s="338">
        <f>Flavors!J267</f>
        <v>8.5541012340062395E-4</v>
      </c>
      <c r="K104" s="345">
        <f>Flavors!K267</f>
        <v>3.0253306351084357E-4</v>
      </c>
      <c r="L104" s="351">
        <f>Flavors!L267</f>
        <v>138027.58506245684</v>
      </c>
      <c r="M104" s="363">
        <f>Flavors!M267</f>
        <v>853.57365014782408</v>
      </c>
      <c r="N104" s="357">
        <f>Flavors!N267</f>
        <v>6.2225609746310185E-3</v>
      </c>
      <c r="O104" s="286">
        <f>Flavors!O267</f>
        <v>24316.342801771458</v>
      </c>
      <c r="P104" s="283">
        <f>Flavors!P267</f>
        <v>-474.81701190067906</v>
      </c>
      <c r="Q104" s="357">
        <f>Flavors!Q267</f>
        <v>-1.9152674399639063E-2</v>
      </c>
    </row>
    <row r="105" spans="2:17" x14ac:dyDescent="0.25">
      <c r="B105" s="487"/>
      <c r="C105" s="49" t="s">
        <v>155</v>
      </c>
      <c r="D105" s="282">
        <f>Flavors!D268</f>
        <v>20117548.300164659</v>
      </c>
      <c r="E105" s="283">
        <f>Flavors!E268</f>
        <v>-1745704.5841272511</v>
      </c>
      <c r="F105" s="320">
        <f>Flavors!F268</f>
        <v>-7.9846516589555036E-2</v>
      </c>
      <c r="G105" s="338">
        <f>Flavors!G268</f>
        <v>58.649363076568342</v>
      </c>
      <c r="H105" s="373">
        <f>Flavors!H268</f>
        <v>-2.6095448402932817</v>
      </c>
      <c r="I105" s="329">
        <f>Flavors!I268</f>
        <v>2.5166644591578167</v>
      </c>
      <c r="J105" s="338">
        <f>Flavors!J268</f>
        <v>5.7508253595911718E-2</v>
      </c>
      <c r="K105" s="345">
        <f>Flavors!K268</f>
        <v>2.338536017591911E-2</v>
      </c>
      <c r="L105" s="351">
        <f>Flavors!L268</f>
        <v>50629118.812415145</v>
      </c>
      <c r="M105" s="363">
        <f>Flavors!M268</f>
        <v>-3136035.1917605251</v>
      </c>
      <c r="N105" s="357">
        <f>Flavors!N268</f>
        <v>-5.8328395962875229E-2</v>
      </c>
      <c r="O105" s="286">
        <f>Flavors!O268</f>
        <v>12548504.207346553</v>
      </c>
      <c r="P105" s="283">
        <f>Flavors!P268</f>
        <v>-1315250.7645791452</v>
      </c>
      <c r="Q105" s="357">
        <f>Flavors!Q268</f>
        <v>-9.4869735309268441E-2</v>
      </c>
    </row>
    <row r="106" spans="2:17" x14ac:dyDescent="0.25">
      <c r="B106" s="487"/>
      <c r="C106" s="49" t="s">
        <v>156</v>
      </c>
      <c r="D106" s="282">
        <f>Flavors!D269</f>
        <v>67400.630545637236</v>
      </c>
      <c r="E106" s="283">
        <f>Flavors!E269</f>
        <v>21482.94836206</v>
      </c>
      <c r="F106" s="320">
        <f>Flavors!F269</f>
        <v>0.46785785650442785</v>
      </c>
      <c r="G106" s="338">
        <f>Flavors!G269</f>
        <v>0.19649531809143791</v>
      </c>
      <c r="H106" s="373">
        <f>Flavors!H269</f>
        <v>6.7838019036893488E-2</v>
      </c>
      <c r="I106" s="329">
        <f>Flavors!I269</f>
        <v>2.8984547523100885</v>
      </c>
      <c r="J106" s="338">
        <f>Flavors!J269</f>
        <v>0.20775336890227836</v>
      </c>
      <c r="K106" s="345">
        <f>Flavors!K269</f>
        <v>7.7211603704293585E-2</v>
      </c>
      <c r="L106" s="351">
        <f>Flavors!L269</f>
        <v>195357.67791369878</v>
      </c>
      <c r="M106" s="363">
        <f>Flavors!M269</f>
        <v>71806.906939467342</v>
      </c>
      <c r="N106" s="357">
        <f>Flavors!N269</f>
        <v>0.58119351561508159</v>
      </c>
      <c r="O106" s="286">
        <f>Flavors!O269</f>
        <v>34143.654932828736</v>
      </c>
      <c r="P106" s="283">
        <f>Flavors!P269</f>
        <v>11280.624507968063</v>
      </c>
      <c r="Q106" s="357">
        <f>Flavors!Q269</f>
        <v>0.49340023165528402</v>
      </c>
    </row>
    <row r="107" spans="2:17" x14ac:dyDescent="0.25">
      <c r="B107" s="487"/>
      <c r="C107" s="49" t="s">
        <v>157</v>
      </c>
      <c r="D107" s="282">
        <f>Flavors!D270</f>
        <v>2432.7307598590851</v>
      </c>
      <c r="E107" s="283">
        <f>Flavors!E270</f>
        <v>-2072.7123553752899</v>
      </c>
      <c r="F107" s="320">
        <f>Flavors!F270</f>
        <v>-0.46004628232165939</v>
      </c>
      <c r="G107" s="338">
        <f>Flavors!G270</f>
        <v>7.0922215507415324E-3</v>
      </c>
      <c r="H107" s="373">
        <f>Flavors!H270</f>
        <v>-5.5316330230258228E-3</v>
      </c>
      <c r="I107" s="329">
        <f>Flavors!I270</f>
        <v>3.491212232492007</v>
      </c>
      <c r="J107" s="338">
        <f>Flavors!J270</f>
        <v>0.22142657135498833</v>
      </c>
      <c r="K107" s="345">
        <f>Flavors!K270</f>
        <v>6.7718986594977784E-2</v>
      </c>
      <c r="L107" s="351">
        <f>Flavors!L270</f>
        <v>8493.1793871796126</v>
      </c>
      <c r="M107" s="363">
        <f>Flavors!M270</f>
        <v>-6238.6539080822477</v>
      </c>
      <c r="N107" s="357">
        <f>Flavors!N270</f>
        <v>-0.4234811637522915</v>
      </c>
      <c r="O107" s="286">
        <f>Flavors!O270</f>
        <v>1216.3653799295425</v>
      </c>
      <c r="P107" s="283">
        <f>Flavors!P270</f>
        <v>-1036.356177687645</v>
      </c>
      <c r="Q107" s="357">
        <f>Flavors!Q270</f>
        <v>-0.46004628232165939</v>
      </c>
    </row>
    <row r="108" spans="2:17" x14ac:dyDescent="0.25">
      <c r="B108" s="487"/>
      <c r="C108" s="49" t="s">
        <v>158</v>
      </c>
      <c r="D108" s="282">
        <f>Flavors!D271</f>
        <v>530031.00334876706</v>
      </c>
      <c r="E108" s="283">
        <f>Flavors!E271</f>
        <v>36039.464039710234</v>
      </c>
      <c r="F108" s="320">
        <f>Flavors!F271</f>
        <v>7.2955630151314801E-2</v>
      </c>
      <c r="G108" s="338">
        <f>Flavors!G271</f>
        <v>1.5452171553620784</v>
      </c>
      <c r="H108" s="373">
        <f>Flavors!H271</f>
        <v>0.16109639444895119</v>
      </c>
      <c r="I108" s="329">
        <f>Flavors!I271</f>
        <v>3.1010680292510715</v>
      </c>
      <c r="J108" s="338">
        <f>Flavors!J271</f>
        <v>0.15442315023608844</v>
      </c>
      <c r="K108" s="345">
        <f>Flavors!K271</f>
        <v>5.2406433953354321E-2</v>
      </c>
      <c r="L108" s="351">
        <f>Flavors!L271</f>
        <v>1643662.1989967292</v>
      </c>
      <c r="M108" s="363">
        <f>Flavors!M271</f>
        <v>188044.55941496813</v>
      </c>
      <c r="N108" s="357">
        <f>Flavors!N271</f>
        <v>0.12918540851771931</v>
      </c>
      <c r="O108" s="286">
        <f>Flavors!O271</f>
        <v>264519.67776992137</v>
      </c>
      <c r="P108" s="283">
        <f>Flavors!P271</f>
        <v>11801.211440460611</v>
      </c>
      <c r="Q108" s="357">
        <f>Flavors!Q271</f>
        <v>4.6697068132234384E-2</v>
      </c>
    </row>
    <row r="109" spans="2:17" x14ac:dyDescent="0.25">
      <c r="B109" s="487"/>
      <c r="C109" s="49" t="s">
        <v>159</v>
      </c>
      <c r="D109" s="282">
        <f>Flavors!D272</f>
        <v>0</v>
      </c>
      <c r="E109" s="283">
        <f>Flavors!E272</f>
        <v>0</v>
      </c>
      <c r="F109" s="320">
        <f>Flavors!F272</f>
        <v>0</v>
      </c>
      <c r="G109" s="338">
        <f>Flavors!G272</f>
        <v>0</v>
      </c>
      <c r="H109" s="373">
        <f>Flavors!H272</f>
        <v>0</v>
      </c>
      <c r="I109" s="329">
        <f>Flavors!I272</f>
        <v>0</v>
      </c>
      <c r="J109" s="338">
        <f>Flavors!J272</f>
        <v>0</v>
      </c>
      <c r="K109" s="345">
        <f>Flavors!K272</f>
        <v>0</v>
      </c>
      <c r="L109" s="351">
        <f>Flavors!L272</f>
        <v>0</v>
      </c>
      <c r="M109" s="363">
        <f>Flavors!M272</f>
        <v>0</v>
      </c>
      <c r="N109" s="357">
        <f>Flavors!N272</f>
        <v>0</v>
      </c>
      <c r="O109" s="286">
        <f>Flavors!O272</f>
        <v>0</v>
      </c>
      <c r="P109" s="283">
        <f>Flavors!P272</f>
        <v>0</v>
      </c>
      <c r="Q109" s="357">
        <f>Flavors!Q272</f>
        <v>0</v>
      </c>
    </row>
    <row r="110" spans="2:17" x14ac:dyDescent="0.25">
      <c r="B110" s="487"/>
      <c r="C110" s="49" t="s">
        <v>160</v>
      </c>
      <c r="D110" s="282">
        <f>Flavors!D273</f>
        <v>8157207.7647117702</v>
      </c>
      <c r="E110" s="283">
        <f>Flavors!E273</f>
        <v>177410.21530654375</v>
      </c>
      <c r="F110" s="320">
        <f>Flavors!F273</f>
        <v>2.2232420585628392E-2</v>
      </c>
      <c r="G110" s="338">
        <f>Flavors!G273</f>
        <v>23.780981297789019</v>
      </c>
      <c r="H110" s="373">
        <f>Flavors!H273</f>
        <v>1.4222917715188856</v>
      </c>
      <c r="I110" s="329">
        <f>Flavors!I273</f>
        <v>2.8480281878452245</v>
      </c>
      <c r="J110" s="338">
        <f>Flavors!J273</f>
        <v>1.1249188634321783E-2</v>
      </c>
      <c r="K110" s="345">
        <f>Flavors!K273</f>
        <v>3.9654793825852951E-3</v>
      </c>
      <c r="L110" s="351">
        <f>Flavors!L273</f>
        <v>23231957.648009058</v>
      </c>
      <c r="M110" s="363">
        <f>Flavors!M273</f>
        <v>595035.5419016853</v>
      </c>
      <c r="N110" s="357">
        <f>Flavors!N273</f>
        <v>2.6286062173670976E-2</v>
      </c>
      <c r="O110" s="286">
        <f>Flavors!O273</f>
        <v>5070566.116419673</v>
      </c>
      <c r="P110" s="283">
        <f>Flavors!P273</f>
        <v>-102595.79473314248</v>
      </c>
      <c r="Q110" s="357">
        <f>Flavors!Q273</f>
        <v>-1.9832318511422635E-2</v>
      </c>
    </row>
    <row r="111" spans="2:17" ht="15" thickBot="1" x14ac:dyDescent="0.3">
      <c r="B111" s="487"/>
      <c r="C111" s="52" t="s">
        <v>161</v>
      </c>
      <c r="D111" s="304">
        <f>Flavors!D274</f>
        <v>10157.914727449417</v>
      </c>
      <c r="E111" s="305">
        <f>Flavors!E274</f>
        <v>-23627.6394604534</v>
      </c>
      <c r="F111" s="321">
        <f>Flavors!F274</f>
        <v>-0.6993414797651436</v>
      </c>
      <c r="G111" s="339">
        <f>Flavors!G274</f>
        <v>2.9613709387546268E-2</v>
      </c>
      <c r="H111" s="374">
        <f>Flavors!H274</f>
        <v>-6.5050436147900098E-2</v>
      </c>
      <c r="I111" s="330">
        <f>Flavors!I274</f>
        <v>3.0389541164273592</v>
      </c>
      <c r="J111" s="339">
        <f>Flavors!J274</f>
        <v>0.25189905970726167</v>
      </c>
      <c r="K111" s="346">
        <f>Flavors!K274</f>
        <v>9.0381802505080461E-2</v>
      </c>
      <c r="L111" s="352">
        <f>Flavors!L274</f>
        <v>30869.436775300503</v>
      </c>
      <c r="M111" s="364">
        <f>Flavors!M274</f>
        <v>-63292.762868184916</v>
      </c>
      <c r="N111" s="358">
        <f>Flavors!N274</f>
        <v>-0.672167420767807</v>
      </c>
      <c r="O111" s="306">
        <f>Flavors!O274</f>
        <v>5078.9573637247086</v>
      </c>
      <c r="P111" s="305">
        <f>Flavors!P274</f>
        <v>-11813.8197302267</v>
      </c>
      <c r="Q111" s="358">
        <f>Flavors!Q274</f>
        <v>-0.6993414797651436</v>
      </c>
    </row>
    <row r="112" spans="2:17" x14ac:dyDescent="0.25">
      <c r="B112" s="486" t="s">
        <v>275</v>
      </c>
      <c r="C112" s="55" t="s">
        <v>276</v>
      </c>
      <c r="D112" s="307">
        <f>'NB vs PL'!D35</f>
        <v>26545388.431757655</v>
      </c>
      <c r="E112" s="54">
        <f>'NB vs PL'!E35</f>
        <v>-1516979.684980832</v>
      </c>
      <c r="F112" s="322">
        <f>'NB vs PL'!F35</f>
        <v>-5.4057436588040207E-2</v>
      </c>
      <c r="G112" s="340">
        <f>'NB vs PL'!G35</f>
        <v>77.388660929918061</v>
      </c>
      <c r="H112" s="375">
        <f>'NB vs PL'!H35</f>
        <v>-1.2396215809363298</v>
      </c>
      <c r="I112" s="331">
        <f>'NB vs PL'!I35</f>
        <v>2.8638603478438736</v>
      </c>
      <c r="J112" s="340">
        <f>'NB vs PL'!J35</f>
        <v>6.4013382641300964E-2</v>
      </c>
      <c r="K112" s="347">
        <f>'NB vs PL'!K35</f>
        <v>2.286317196506828E-2</v>
      </c>
      <c r="L112" s="353">
        <f>'NB vs PL'!L35</f>
        <v>76022285.347824216</v>
      </c>
      <c r="M112" s="365">
        <f>'NB vs PL'!M35</f>
        <v>-2548050.8602234721</v>
      </c>
      <c r="N112" s="359">
        <f>'NB vs PL'!N35</f>
        <v>-3.2430189091675082E-2</v>
      </c>
      <c r="O112" s="53">
        <f>'NB vs PL'!O35</f>
        <v>17153934.954296708</v>
      </c>
      <c r="P112" s="54">
        <f>'NB vs PL'!P35</f>
        <v>-1291555.4488610066</v>
      </c>
      <c r="Q112" s="359">
        <f>'NB vs PL'!Q35</f>
        <v>-7.0020119857583357E-2</v>
      </c>
    </row>
    <row r="113" spans="2:17" ht="15" thickBot="1" x14ac:dyDescent="0.3">
      <c r="B113" s="490"/>
      <c r="C113" s="56" t="s">
        <v>144</v>
      </c>
      <c r="D113" s="308">
        <f>'NB vs PL'!D36</f>
        <v>7754476.98144197</v>
      </c>
      <c r="E113" s="48">
        <f>'NB vs PL'!E36</f>
        <v>127048.65427174885</v>
      </c>
      <c r="F113" s="323">
        <f>'NB vs PL'!F36</f>
        <v>1.6656813911863258E-2</v>
      </c>
      <c r="G113" s="341">
        <f>'NB vs PL'!G36</f>
        <v>22.606886742245798</v>
      </c>
      <c r="H113" s="376">
        <f>'NB vs PL'!H36</f>
        <v>1.2355047246922268</v>
      </c>
      <c r="I113" s="332">
        <f>'NB vs PL'!I36</f>
        <v>1.8746840486653589</v>
      </c>
      <c r="J113" s="341">
        <f>'NB vs PL'!J36</f>
        <v>2.5589844183938171E-2</v>
      </c>
      <c r="K113" s="348">
        <f>'NB vs PL'!K36</f>
        <v>1.3839124108398174E-2</v>
      </c>
      <c r="L113" s="354">
        <f>'NB vs PL'!L36</f>
        <v>14537194.302851964</v>
      </c>
      <c r="M113" s="366">
        <f>'NB vs PL'!M36</f>
        <v>433360.78798408993</v>
      </c>
      <c r="N113" s="360">
        <f>'NB vs PL'!N36</f>
        <v>3.0726453735238215E-2</v>
      </c>
      <c r="O113" s="47">
        <f>'NB vs PL'!O36</f>
        <v>4046847.9043951901</v>
      </c>
      <c r="P113" s="48">
        <f>'NB vs PL'!P36</f>
        <v>-184926.32159560453</v>
      </c>
      <c r="Q113" s="360">
        <f>'NB vs PL'!Q36</f>
        <v>-4.3699477268853426E-2</v>
      </c>
    </row>
    <row r="114" spans="2:17" x14ac:dyDescent="0.25">
      <c r="B114" s="487" t="s">
        <v>457</v>
      </c>
      <c r="C114" s="44" t="s">
        <v>39</v>
      </c>
      <c r="D114" s="259">
        <f>Size!D100</f>
        <v>9441.4905035821448</v>
      </c>
      <c r="E114" s="63">
        <f>Size!E100</f>
        <v>-5285.4391837231269</v>
      </c>
      <c r="F114" s="324">
        <f>Size!F100</f>
        <v>-0.35889620551928192</v>
      </c>
      <c r="G114" s="342">
        <f>Size!G100</f>
        <v>2.7525093826867016E-2</v>
      </c>
      <c r="H114" s="377">
        <f>Size!H100</f>
        <v>-1.3738465369344855E-2</v>
      </c>
      <c r="I114" s="333">
        <f>Size!I100</f>
        <v>3.3222333010883465</v>
      </c>
      <c r="J114" s="342">
        <f>Size!J100</f>
        <v>-0.12662221699212628</v>
      </c>
      <c r="K114" s="310">
        <f>Size!K100</f>
        <v>-3.6714271249785588E-2</v>
      </c>
      <c r="L114" s="311">
        <f>Size!L100</f>
        <v>31366.834162909985</v>
      </c>
      <c r="M114" s="312">
        <f>Size!M100</f>
        <v>-19424.218553535935</v>
      </c>
      <c r="N114" s="313">
        <f>Size!N100</f>
        <v>-0.38243386412911379</v>
      </c>
      <c r="O114" s="62">
        <f>Size!O100</f>
        <v>6511.7515579462051</v>
      </c>
      <c r="P114" s="63">
        <f>Size!P100</f>
        <v>-4012.0935368537903</v>
      </c>
      <c r="Q114" s="313">
        <f>Size!Q100</f>
        <v>-0.38123836874378086</v>
      </c>
    </row>
    <row r="115" spans="2:17" x14ac:dyDescent="0.25">
      <c r="B115" s="487"/>
      <c r="C115" s="49" t="s">
        <v>173</v>
      </c>
      <c r="D115" s="58">
        <f>Size!D101</f>
        <v>23351258.602280319</v>
      </c>
      <c r="E115" s="278">
        <f>Size!E101</f>
        <v>-618357.51727798209</v>
      </c>
      <c r="F115" s="280">
        <f>Size!F101</f>
        <v>-2.5797556130797844E-2</v>
      </c>
      <c r="G115" s="334">
        <f>Size!G101</f>
        <v>68.076707142727173</v>
      </c>
      <c r="H115" s="369">
        <f>Size!H101</f>
        <v>0.9159550606108553</v>
      </c>
      <c r="I115" s="325">
        <f>Size!I101</f>
        <v>2.2408898365359051</v>
      </c>
      <c r="J115" s="334">
        <f>Size!J101</f>
        <v>6.2771645505075746E-2</v>
      </c>
      <c r="K115" s="291">
        <f>Size!K101</f>
        <v>2.8819209978393347E-2</v>
      </c>
      <c r="L115" s="295">
        <f>Size!L101</f>
        <v>52327598.072171591</v>
      </c>
      <c r="M115" s="281">
        <f>Size!M101</f>
        <v>118941.17013585567</v>
      </c>
      <c r="N115" s="270">
        <f>Size!N101</f>
        <v>2.2781886605326152E-3</v>
      </c>
      <c r="O115" s="285">
        <f>Size!O101</f>
        <v>11679390.234167261</v>
      </c>
      <c r="P115" s="278">
        <f>Size!P101</f>
        <v>-311774.16729528457</v>
      </c>
      <c r="Q115" s="270">
        <f>Size!Q101</f>
        <v>-2.6000324643806728E-2</v>
      </c>
    </row>
    <row r="116" spans="2:17" x14ac:dyDescent="0.25">
      <c r="B116" s="487"/>
      <c r="C116" s="49" t="s">
        <v>174</v>
      </c>
      <c r="D116" s="58">
        <f>Size!D102</f>
        <v>26446.699762292123</v>
      </c>
      <c r="E116" s="278">
        <f>Size!E102</f>
        <v>-5062.0632514102872</v>
      </c>
      <c r="F116" s="280">
        <f>Size!F102</f>
        <v>-0.16065572771641071</v>
      </c>
      <c r="G116" s="334">
        <f>Size!G102</f>
        <v>7.7100950542913271E-2</v>
      </c>
      <c r="H116" s="369">
        <f>Size!H102</f>
        <v>-1.1183826761080498E-2</v>
      </c>
      <c r="I116" s="325">
        <f>Size!I102</f>
        <v>3.6395509811399438</v>
      </c>
      <c r="J116" s="334">
        <f>Size!J102</f>
        <v>-0.14205415638993601</v>
      </c>
      <c r="K116" s="291">
        <f>Size!K102</f>
        <v>-3.756451327510224E-2</v>
      </c>
      <c r="L116" s="295">
        <f>Size!L102</f>
        <v>96254.11206776381</v>
      </c>
      <c r="M116" s="281">
        <f>Size!M102</f>
        <v>-22899.58802206468</v>
      </c>
      <c r="N116" s="270">
        <f>Size!N102</f>
        <v>-0.19218528677498864</v>
      </c>
      <c r="O116" s="285">
        <f>Size!O102</f>
        <v>8676.1608448028564</v>
      </c>
      <c r="P116" s="278">
        <f>Size!P102</f>
        <v>-1659.0885675037989</v>
      </c>
      <c r="Q116" s="270">
        <f>Size!Q102</f>
        <v>-0.16052719207029933</v>
      </c>
    </row>
    <row r="117" spans="2:17" x14ac:dyDescent="0.25">
      <c r="B117" s="487"/>
      <c r="C117" s="49" t="s">
        <v>175</v>
      </c>
      <c r="D117" s="58">
        <f>Size!D103</f>
        <v>62976.078200884163</v>
      </c>
      <c r="E117" s="278">
        <f>Size!E103</f>
        <v>42356.011522449553</v>
      </c>
      <c r="F117" s="280">
        <f>Size!F103</f>
        <v>2.0541161278953268</v>
      </c>
      <c r="G117" s="334">
        <f>Size!G103</f>
        <v>0.18359627229088274</v>
      </c>
      <c r="H117" s="369">
        <f>Size!H103</f>
        <v>0.12582066256899563</v>
      </c>
      <c r="I117" s="325">
        <f>Size!I103</f>
        <v>2.2186724199235943</v>
      </c>
      <c r="J117" s="334">
        <f>Size!J103</f>
        <v>6.4961539442510929E-2</v>
      </c>
      <c r="K117" s="291">
        <f>Size!K103</f>
        <v>3.0162609118639081E-2</v>
      </c>
      <c r="L117" s="295">
        <f>Size!L103</f>
        <v>139723.28781925319</v>
      </c>
      <c r="M117" s="281">
        <f>Size!M103</f>
        <v>95313.625857663137</v>
      </c>
      <c r="N117" s="270">
        <f>Size!N103</f>
        <v>2.1462362388639655</v>
      </c>
      <c r="O117" s="285">
        <f>Size!O103</f>
        <v>17969.700055241585</v>
      </c>
      <c r="P117" s="278">
        <f>Size!P103</f>
        <v>12089.814683198929</v>
      </c>
      <c r="Q117" s="270">
        <f>Size!Q103</f>
        <v>2.0561310158668893</v>
      </c>
    </row>
    <row r="118" spans="2:17" x14ac:dyDescent="0.25">
      <c r="B118" s="487"/>
      <c r="C118" s="49" t="s">
        <v>176</v>
      </c>
      <c r="D118" s="58">
        <f>Size!D104</f>
        <v>1842137.4150156863</v>
      </c>
      <c r="E118" s="278">
        <f>Size!E104</f>
        <v>-20126.227761140093</v>
      </c>
      <c r="F118" s="280">
        <f>Size!F104</f>
        <v>-1.080739982182642E-2</v>
      </c>
      <c r="G118" s="334">
        <f>Size!G104</f>
        <v>5.3704449706379851</v>
      </c>
      <c r="H118" s="369">
        <f>Size!H104</f>
        <v>0.15254635264468153</v>
      </c>
      <c r="I118" s="325">
        <f>Size!I104</f>
        <v>1.6692924549585728</v>
      </c>
      <c r="J118" s="334">
        <f>Size!J104</f>
        <v>4.1004992299657372E-2</v>
      </c>
      <c r="K118" s="291">
        <f>Size!K104</f>
        <v>2.51828950600026E-2</v>
      </c>
      <c r="L118" s="295">
        <f>Size!L104</f>
        <v>3075066.0878825742</v>
      </c>
      <c r="M118" s="281">
        <f>Size!M104</f>
        <v>42765.546183546539</v>
      </c>
      <c r="N118" s="270">
        <f>Size!N104</f>
        <v>1.4103333622591575E-2</v>
      </c>
      <c r="O118" s="285">
        <f>Size!O104</f>
        <v>459659.2880225972</v>
      </c>
      <c r="P118" s="278">
        <f>Size!P104</f>
        <v>-4389.1256250268198</v>
      </c>
      <c r="Q118" s="270">
        <f>Size!Q104</f>
        <v>-9.4583355872857478E-3</v>
      </c>
    </row>
    <row r="119" spans="2:17" x14ac:dyDescent="0.25">
      <c r="B119" s="487"/>
      <c r="C119" s="49" t="s">
        <v>177</v>
      </c>
      <c r="D119" s="58">
        <f>Size!D105</f>
        <v>8704629.0752993412</v>
      </c>
      <c r="E119" s="278">
        <f>Size!E105</f>
        <v>-809140.73371676914</v>
      </c>
      <c r="F119" s="280">
        <f>Size!F105</f>
        <v>-8.5049433606219277E-2</v>
      </c>
      <c r="G119" s="334">
        <f>Size!G105</f>
        <v>25.376896998920387</v>
      </c>
      <c r="H119" s="369">
        <f>Size!H105</f>
        <v>-1.2798476198761399</v>
      </c>
      <c r="I119" s="325">
        <f>Size!I105</f>
        <v>3.9765248514886662</v>
      </c>
      <c r="J119" s="334">
        <f>Size!J105</f>
        <v>9.097721052945662E-2</v>
      </c>
      <c r="K119" s="291">
        <f>Size!K105</f>
        <v>2.3414256865731658E-2</v>
      </c>
      <c r="L119" s="295">
        <f>Size!L105</f>
        <v>34614173.840918638</v>
      </c>
      <c r="M119" s="281">
        <f>Size!M105</f>
        <v>-2352031.9971328601</v>
      </c>
      <c r="N119" s="270">
        <f>Size!N105</f>
        <v>-6.3626546025228659E-2</v>
      </c>
      <c r="O119" s="285">
        <f>Size!O105</f>
        <v>8979159.9849335458</v>
      </c>
      <c r="P119" s="278">
        <f>Size!P105</f>
        <v>-1170053.3878707103</v>
      </c>
      <c r="Q119" s="270">
        <f>Size!Q105</f>
        <v>-0.11528513047188221</v>
      </c>
    </row>
    <row r="120" spans="2:17" ht="15" thickBot="1" x14ac:dyDescent="0.3">
      <c r="B120" s="487"/>
      <c r="C120" s="52" t="s">
        <v>178</v>
      </c>
      <c r="D120" s="297">
        <f>Size!D106</f>
        <v>304503.26258949534</v>
      </c>
      <c r="E120" s="298">
        <f>Size!E106</f>
        <v>27092.419881464506</v>
      </c>
      <c r="F120" s="318">
        <f>Size!F106</f>
        <v>9.7661719408634357E-2</v>
      </c>
      <c r="G120" s="335">
        <f>Size!G106</f>
        <v>0.88772857105379832</v>
      </c>
      <c r="H120" s="370">
        <f>Size!H106</f>
        <v>0.11044783618200638</v>
      </c>
      <c r="I120" s="326">
        <f>Size!I106</f>
        <v>0.92265259202995087</v>
      </c>
      <c r="J120" s="335">
        <f>Size!J106</f>
        <v>9.5210206990353763E-3</v>
      </c>
      <c r="K120" s="343">
        <f>Size!K106</f>
        <v>1.042677856944341E-2</v>
      </c>
      <c r="L120" s="349">
        <f>Size!L106</f>
        <v>280950.72450977465</v>
      </c>
      <c r="M120" s="361">
        <f>Size!M106</f>
        <v>27638.125803557021</v>
      </c>
      <c r="N120" s="355">
        <f>Size!N106</f>
        <v>0.10910679510106275</v>
      </c>
      <c r="O120" s="299">
        <f>Size!O106</f>
        <v>50513.969613114306</v>
      </c>
      <c r="P120" s="298">
        <f>Size!P106</f>
        <v>4346.2056221550738</v>
      </c>
      <c r="Q120" s="355">
        <f>Size!Q106</f>
        <v>9.4139400448463695E-2</v>
      </c>
    </row>
    <row r="121" spans="2:17" x14ac:dyDescent="0.25">
      <c r="B121" s="486" t="s">
        <v>24</v>
      </c>
      <c r="C121" s="55" t="s">
        <v>453</v>
      </c>
      <c r="D121" s="307">
        <f>Organic!D35</f>
        <v>59594.914588093758</v>
      </c>
      <c r="E121" s="54">
        <f>Organic!E35</f>
        <v>2810.0270399808869</v>
      </c>
      <c r="F121" s="322">
        <f>Organic!F35</f>
        <v>4.948547335943914E-2</v>
      </c>
      <c r="G121" s="340">
        <f>Organic!G35</f>
        <v>0.17373905264418249</v>
      </c>
      <c r="H121" s="375">
        <f>Organic!H35</f>
        <v>1.4632801813664775E-2</v>
      </c>
      <c r="I121" s="331">
        <f>Organic!I35</f>
        <v>5.4455286457243215</v>
      </c>
      <c r="J121" s="340">
        <f>Organic!J35</f>
        <v>0.53032682313594304</v>
      </c>
      <c r="K121" s="347">
        <f>Organic!K35</f>
        <v>0.10789522837063674</v>
      </c>
      <c r="L121" s="353">
        <f>Organic!L35</f>
        <v>324525.81452895881</v>
      </c>
      <c r="M121" s="365">
        <f>Organic!M35</f>
        <v>45416.631756998308</v>
      </c>
      <c r="N121" s="359">
        <f>Organic!N35</f>
        <v>0.16271994817922161</v>
      </c>
      <c r="O121" s="53">
        <f>Organic!O35</f>
        <v>50368.542116165161</v>
      </c>
      <c r="P121" s="54">
        <f>Organic!P35</f>
        <v>-980.22810876369476</v>
      </c>
      <c r="Q121" s="359">
        <f>Organic!Q35</f>
        <v>-1.9089612165391501E-2</v>
      </c>
    </row>
    <row r="122" spans="2:17" ht="15" thickBot="1" x14ac:dyDescent="0.3">
      <c r="B122" s="490"/>
      <c r="C122" s="56" t="s">
        <v>454</v>
      </c>
      <c r="D122" s="308">
        <f>Organic!D36</f>
        <v>34241797.709063493</v>
      </c>
      <c r="E122" s="48">
        <f>Organic!E36</f>
        <v>-1391333.5768270716</v>
      </c>
      <c r="F122" s="323">
        <f>Organic!F36</f>
        <v>-3.9046065462621571E-2</v>
      </c>
      <c r="G122" s="341">
        <f>Organic!G36</f>
        <v>99.82626094735582</v>
      </c>
      <c r="H122" s="376">
        <f>Organic!H36</f>
        <v>-1.4632801813633023E-2</v>
      </c>
      <c r="I122" s="332">
        <f>Organic!I36</f>
        <v>2.6353933841831458</v>
      </c>
      <c r="J122" s="341">
        <f>Organic!J36</f>
        <v>4.2421119938891749E-2</v>
      </c>
      <c r="K122" s="348">
        <f>Organic!K36</f>
        <v>1.6360036134538361E-2</v>
      </c>
      <c r="L122" s="354">
        <f>Organic!L36</f>
        <v>90240607.145003527</v>
      </c>
      <c r="M122" s="366">
        <f>Organic!M36</f>
        <v>-2155113.9674848914</v>
      </c>
      <c r="N122" s="360">
        <f>Organic!N36</f>
        <v>-2.3324824369963179E-2</v>
      </c>
      <c r="O122" s="47">
        <f>Organic!O36</f>
        <v>21151512.547078345</v>
      </c>
      <c r="P122" s="48">
        <f>Organic!P36</f>
        <v>-1474471.6144812591</v>
      </c>
      <c r="Q122" s="360">
        <f>Organic!Q36</f>
        <v>-6.5167181411994068E-2</v>
      </c>
    </row>
    <row r="123" spans="2:17" x14ac:dyDescent="0.25">
      <c r="B123" s="486" t="s">
        <v>277</v>
      </c>
      <c r="C123" s="44" t="s">
        <v>459</v>
      </c>
      <c r="D123" s="57">
        <f>Form!D35</f>
        <v>4531260.9263849743</v>
      </c>
      <c r="E123" s="46">
        <f>Form!E35</f>
        <v>479930.05650576251</v>
      </c>
      <c r="F123" s="268">
        <f>Form!F35</f>
        <v>0.11846232063491555</v>
      </c>
      <c r="G123" s="380">
        <f>Form!G35</f>
        <v>13.210136906396524</v>
      </c>
      <c r="H123" s="381">
        <f>Form!H35</f>
        <v>1.8586648261838192</v>
      </c>
      <c r="I123" s="382">
        <f>Form!I35</f>
        <v>2.0236991090171403</v>
      </c>
      <c r="J123" s="380">
        <f>Form!J35</f>
        <v>9.2511621420667822E-3</v>
      </c>
      <c r="K123" s="383">
        <f>Form!K35</f>
        <v>4.5924056545703813E-3</v>
      </c>
      <c r="L123" s="384">
        <f>Form!L35</f>
        <v>9169908.6994494554</v>
      </c>
      <c r="M123" s="267">
        <f>Form!M35</f>
        <v>1008713.546509671</v>
      </c>
      <c r="N123" s="269">
        <f>Form!N35</f>
        <v>0.12359875332062331</v>
      </c>
      <c r="O123" s="45">
        <f>Form!O35</f>
        <v>2183115.1191781117</v>
      </c>
      <c r="P123" s="46">
        <f>Form!P35</f>
        <v>96241.470980362967</v>
      </c>
      <c r="Q123" s="269">
        <f>Form!Q35</f>
        <v>4.6117536183121748E-2</v>
      </c>
    </row>
    <row r="124" spans="2:17" ht="15" thickBot="1" x14ac:dyDescent="0.3">
      <c r="B124" s="490"/>
      <c r="C124" s="52" t="s">
        <v>165</v>
      </c>
      <c r="D124" s="61">
        <f>Form!D36</f>
        <v>29770131.697266627</v>
      </c>
      <c r="E124" s="51">
        <f>Form!E36</f>
        <v>-1868453.6062928624</v>
      </c>
      <c r="F124" s="264">
        <f>Form!F36</f>
        <v>-5.9056167915404634E-2</v>
      </c>
      <c r="G124" s="368">
        <f>Form!G36</f>
        <v>86.7898630936035</v>
      </c>
      <c r="H124" s="378">
        <f>Form!H36</f>
        <v>-1.8586648261838263</v>
      </c>
      <c r="I124" s="367">
        <f>Form!I36</f>
        <v>2.7341237549028516</v>
      </c>
      <c r="J124" s="368">
        <f>Form!J36</f>
        <v>6.2903334285234092E-2</v>
      </c>
      <c r="K124" s="292">
        <f>Form!K36</f>
        <v>2.3548537514807597E-2</v>
      </c>
      <c r="L124" s="296">
        <f>Form!L36</f>
        <v>81395224.260083035</v>
      </c>
      <c r="M124" s="265">
        <f>Form!M36</f>
        <v>-3118410.8822375238</v>
      </c>
      <c r="N124" s="271">
        <f>Form!N36</f>
        <v>-3.689831678623378E-2</v>
      </c>
      <c r="O124" s="50">
        <f>Form!O36</f>
        <v>19018765.970016394</v>
      </c>
      <c r="P124" s="51">
        <f>Form!P36</f>
        <v>-1571693.3135703951</v>
      </c>
      <c r="Q124" s="271">
        <f>Form!Q36</f>
        <v>-7.6331144047050672E-2</v>
      </c>
    </row>
    <row r="125" spans="2:17" x14ac:dyDescent="0.25">
      <c r="B125" s="487" t="s">
        <v>279</v>
      </c>
      <c r="C125" s="44" t="s">
        <v>37</v>
      </c>
      <c r="D125" s="259">
        <f>'Package Type'!D113</f>
        <v>701007.70279534045</v>
      </c>
      <c r="E125" s="63">
        <f>'Package Type'!E113</f>
        <v>-781.17654760286678</v>
      </c>
      <c r="F125" s="324">
        <f>'Package Type'!F113</f>
        <v>-1.1131218669840578E-3</v>
      </c>
      <c r="G125" s="342">
        <f>'Package Type'!G113</f>
        <v>2.0436712599009157</v>
      </c>
      <c r="H125" s="377">
        <f>'Package Type'!H113</f>
        <v>7.7320664028035502E-2</v>
      </c>
      <c r="I125" s="333">
        <f>'Package Type'!I113</f>
        <v>7.7759660027984658</v>
      </c>
      <c r="J125" s="342">
        <f>'Package Type'!J113</f>
        <v>-0.41709466604544865</v>
      </c>
      <c r="K125" s="310">
        <f>'Package Type'!K113</f>
        <v>-5.0908284816143436E-2</v>
      </c>
      <c r="L125" s="311">
        <f>'Package Type'!L113</f>
        <v>5451012.0646364186</v>
      </c>
      <c r="M125" s="312">
        <f>'Package Type'!M113</f>
        <v>-298786.80054029822</v>
      </c>
      <c r="N125" s="313">
        <f>'Package Type'!N113</f>
        <v>-5.1964739558088037E-2</v>
      </c>
      <c r="O125" s="62">
        <f>'Package Type'!O113</f>
        <v>1121165.6333508301</v>
      </c>
      <c r="P125" s="63">
        <f>'Package Type'!P113</f>
        <v>-122677.98380236095</v>
      </c>
      <c r="Q125" s="313">
        <f>'Package Type'!Q113</f>
        <v>-9.862814111884613E-2</v>
      </c>
    </row>
    <row r="126" spans="2:17" x14ac:dyDescent="0.25">
      <c r="B126" s="487"/>
      <c r="C126" s="49" t="s">
        <v>166</v>
      </c>
      <c r="D126" s="58">
        <f>'Package Type'!D114</f>
        <v>2565518.1269585169</v>
      </c>
      <c r="E126" s="278">
        <f>'Package Type'!E114</f>
        <v>-284253.56808184925</v>
      </c>
      <c r="F126" s="280">
        <f>'Package Type'!F114</f>
        <v>-9.9746084423728856E-2</v>
      </c>
      <c r="G126" s="334">
        <f>'Package Type'!G114</f>
        <v>7.4793410142465557</v>
      </c>
      <c r="H126" s="369">
        <f>'Package Type'!H114</f>
        <v>-0.5054681435884385</v>
      </c>
      <c r="I126" s="325">
        <f>'Package Type'!I114</f>
        <v>1.5993308726418476</v>
      </c>
      <c r="J126" s="334">
        <f>'Package Type'!J114</f>
        <v>7.776339576787783E-2</v>
      </c>
      <c r="K126" s="291">
        <f>'Package Type'!K114</f>
        <v>5.1107425040157396E-2</v>
      </c>
      <c r="L126" s="295">
        <f>'Package Type'!L114</f>
        <v>4103112.3447670434</v>
      </c>
      <c r="M126" s="281">
        <f>'Package Type'!M114</f>
        <v>-233007.58292238228</v>
      </c>
      <c r="N126" s="270">
        <f>'Package Type'!N114</f>
        <v>-5.3736424916306293E-2</v>
      </c>
      <c r="O126" s="285">
        <f>'Package Type'!O114</f>
        <v>1287884.8523875154</v>
      </c>
      <c r="P126" s="278">
        <f>'Package Type'!P114</f>
        <v>-131887.50319616939</v>
      </c>
      <c r="Q126" s="270">
        <f>'Package Type'!Q114</f>
        <v>-9.2893415396828827E-2</v>
      </c>
    </row>
    <row r="127" spans="2:17" x14ac:dyDescent="0.25">
      <c r="B127" s="487"/>
      <c r="C127" s="49" t="s">
        <v>167</v>
      </c>
      <c r="D127" s="58">
        <f>'Package Type'!D115</f>
        <v>18349663.382708937</v>
      </c>
      <c r="E127" s="278">
        <f>'Package Type'!E115</f>
        <v>-1327306.4259601273</v>
      </c>
      <c r="F127" s="280">
        <f>'Package Type'!F115</f>
        <v>-6.7454818443404688E-2</v>
      </c>
      <c r="G127" s="334">
        <f>'Package Type'!G115</f>
        <v>53.495388901663482</v>
      </c>
      <c r="H127" s="369">
        <f>'Package Type'!H115</f>
        <v>-1.6377465000754086</v>
      </c>
      <c r="I127" s="325">
        <f>'Package Type'!I115</f>
        <v>2.3552329237532832</v>
      </c>
      <c r="J127" s="334">
        <f>'Package Type'!J115</f>
        <v>4.2070811409985254E-2</v>
      </c>
      <c r="K127" s="291">
        <f>'Package Type'!K115</f>
        <v>1.818757586659862E-2</v>
      </c>
      <c r="L127" s="295">
        <f>'Package Type'!L115</f>
        <v>43217731.33874613</v>
      </c>
      <c r="M127" s="281">
        <f>'Package Type'!M115</f>
        <v>-2298289.7083901018</v>
      </c>
      <c r="N127" s="270">
        <f>'Package Type'!N115</f>
        <v>-5.0494082204813134E-2</v>
      </c>
      <c r="O127" s="285">
        <f>'Package Type'!O115</f>
        <v>10760352.487905473</v>
      </c>
      <c r="P127" s="278">
        <f>'Package Type'!P115</f>
        <v>-1137862.3791214991</v>
      </c>
      <c r="Q127" s="270">
        <f>'Package Type'!Q115</f>
        <v>-9.563303334475913E-2</v>
      </c>
    </row>
    <row r="128" spans="2:17" ht="15" customHeight="1" x14ac:dyDescent="0.25">
      <c r="B128" s="487"/>
      <c r="C128" s="49" t="s">
        <v>168</v>
      </c>
      <c r="D128" s="58">
        <f>'Package Type'!D116</f>
        <v>2597076.0082261828</v>
      </c>
      <c r="E128" s="278">
        <f>'Package Type'!E116</f>
        <v>728356.76817078353</v>
      </c>
      <c r="F128" s="280">
        <f>'Package Type'!F116</f>
        <v>0.38976254568299462</v>
      </c>
      <c r="G128" s="334">
        <f>'Package Type'!G116</f>
        <v>7.5713427636038277</v>
      </c>
      <c r="H128" s="369">
        <f>'Package Type'!H116</f>
        <v>2.3353561309253639</v>
      </c>
      <c r="I128" s="325">
        <f>'Package Type'!I116</f>
        <v>1.8570777886099812</v>
      </c>
      <c r="J128" s="334">
        <f>'Package Type'!J116</f>
        <v>6.2477946170163001E-2</v>
      </c>
      <c r="K128" s="291">
        <f>'Package Type'!K116</f>
        <v>3.4814416391133834E-2</v>
      </c>
      <c r="L128" s="295">
        <f>'Package Type'!L116</f>
        <v>4822972.1702087168</v>
      </c>
      <c r="M128" s="281">
        <f>'Package Type'!M116</f>
        <v>1469368.9164410406</v>
      </c>
      <c r="N128" s="270">
        <f>'Package Type'!N116</f>
        <v>0.43814631763320455</v>
      </c>
      <c r="O128" s="285">
        <f>'Package Type'!O116</f>
        <v>1299037.4998980507</v>
      </c>
      <c r="P128" s="278">
        <f>'Package Type'!P116</f>
        <v>364600.19363628572</v>
      </c>
      <c r="Q128" s="270">
        <f>'Package Type'!Q116</f>
        <v>0.390181546897861</v>
      </c>
    </row>
    <row r="129" spans="2:20" x14ac:dyDescent="0.25">
      <c r="B129" s="487"/>
      <c r="C129" s="49" t="s">
        <v>169</v>
      </c>
      <c r="D129" s="58">
        <f>'Package Type'!D117</f>
        <v>13598.298279881477</v>
      </c>
      <c r="E129" s="278">
        <f>'Package Type'!E117</f>
        <v>-1509.9921621084213</v>
      </c>
      <c r="F129" s="280">
        <f>'Package Type'!F117</f>
        <v>-9.9944607757324902E-2</v>
      </c>
      <c r="G129" s="334">
        <f>'Package Type'!G117</f>
        <v>3.9643574909856975E-2</v>
      </c>
      <c r="H129" s="369">
        <f>'Package Type'!H117</f>
        <v>-2.6885235141618918E-3</v>
      </c>
      <c r="I129" s="325">
        <f>'Package Type'!I117</f>
        <v>3.2891852980916898</v>
      </c>
      <c r="J129" s="334">
        <f>'Package Type'!J117</f>
        <v>-1.1706475566049646</v>
      </c>
      <c r="K129" s="291">
        <f>'Package Type'!K117</f>
        <v>-0.26248686772468488</v>
      </c>
      <c r="L129" s="295">
        <f>'Package Type'!L117</f>
        <v>44727.322781251671</v>
      </c>
      <c r="M129" s="281">
        <f>'Package Type'!M117</f>
        <v>-22653.127310234311</v>
      </c>
      <c r="N129" s="270">
        <f>'Package Type'!N117</f>
        <v>-0.33619732844581729</v>
      </c>
      <c r="O129" s="285">
        <f>'Package Type'!O117</f>
        <v>14021.032920002937</v>
      </c>
      <c r="P129" s="278">
        <f>'Package Type'!P117</f>
        <v>-2335.4067128896713</v>
      </c>
      <c r="Q129" s="270">
        <f>'Package Type'!Q117</f>
        <v>-0.14278209471657852</v>
      </c>
    </row>
    <row r="130" spans="2:20" x14ac:dyDescent="0.25">
      <c r="B130" s="487"/>
      <c r="C130" s="49" t="s">
        <v>170</v>
      </c>
      <c r="D130" s="58">
        <f>'Package Type'!D118</f>
        <v>10067862.602876985</v>
      </c>
      <c r="E130" s="278">
        <f>'Package Type'!E118</f>
        <v>-502560.9705263488</v>
      </c>
      <c r="F130" s="280">
        <f>'Package Type'!F118</f>
        <v>-4.7544071156321734E-2</v>
      </c>
      <c r="G130" s="334">
        <f>'Package Type'!G118</f>
        <v>29.351177409441277</v>
      </c>
      <c r="H130" s="369">
        <f>'Package Type'!H118</f>
        <v>-0.26621794120989861</v>
      </c>
      <c r="I130" s="325">
        <f>'Package Type'!I118</f>
        <v>3.2683350700946665</v>
      </c>
      <c r="J130" s="334">
        <f>'Package Type'!J118</f>
        <v>8.7278042681870449E-2</v>
      </c>
      <c r="K130" s="291">
        <f>'Package Type'!K118</f>
        <v>2.7436805417114782E-2</v>
      </c>
      <c r="L130" s="295">
        <f>'Package Type'!L118</f>
        <v>32905148.425877422</v>
      </c>
      <c r="M130" s="281">
        <f>'Package Type'!M118</f>
        <v>-719971.76502713561</v>
      </c>
      <c r="N130" s="270">
        <f>'Package Type'!N118</f>
        <v>-2.1411723168260517E-2</v>
      </c>
      <c r="O130" s="285">
        <f>'Package Type'!O118</f>
        <v>6714345.5953188716</v>
      </c>
      <c r="P130" s="278">
        <f>'Package Type'!P118</f>
        <v>-444100.02344249748</v>
      </c>
      <c r="Q130" s="270">
        <f>'Package Type'!Q118</f>
        <v>-6.2038611046868641E-2</v>
      </c>
    </row>
    <row r="131" spans="2:20" x14ac:dyDescent="0.25">
      <c r="B131" s="487"/>
      <c r="C131" s="49" t="s">
        <v>171</v>
      </c>
      <c r="D131" s="58">
        <f>'Package Type'!D119</f>
        <v>6277.3442275373582</v>
      </c>
      <c r="E131" s="278">
        <f>'Package Type'!E119</f>
        <v>-85.820824063969667</v>
      </c>
      <c r="F131" s="280">
        <f>'Package Type'!F119</f>
        <v>-1.3487128397270216E-2</v>
      </c>
      <c r="G131" s="334">
        <f>'Package Type'!G119</f>
        <v>1.8300552098310389E-2</v>
      </c>
      <c r="H131" s="369">
        <f>'Package Type'!H119</f>
        <v>4.7152436767943298E-4</v>
      </c>
      <c r="I131" s="325">
        <f>'Package Type'!I119</f>
        <v>3.025792049480962</v>
      </c>
      <c r="J131" s="334">
        <f>'Package Type'!J119</f>
        <v>-0.75790451222029898</v>
      </c>
      <c r="K131" s="291">
        <f>'Package Type'!K119</f>
        <v>-0.20030795278137284</v>
      </c>
      <c r="L131" s="295">
        <f>'Package Type'!L119</f>
        <v>18993.938255537749</v>
      </c>
      <c r="M131" s="281">
        <f>'Package Type'!M119</f>
        <v>-5082.3474717438221</v>
      </c>
      <c r="N131" s="270">
        <f>'Package Type'!N119</f>
        <v>-0.21109350210048636</v>
      </c>
      <c r="O131" s="285">
        <f>'Package Type'!O119</f>
        <v>4664.5967720746994</v>
      </c>
      <c r="P131" s="278">
        <f>'Package Type'!P119</f>
        <v>-794.70813548564911</v>
      </c>
      <c r="Q131" s="270">
        <f>'Package Type'!Q119</f>
        <v>-0.14556947247718169</v>
      </c>
      <c r="T131" s="60"/>
    </row>
    <row r="132" spans="2:20" ht="15" thickBot="1" x14ac:dyDescent="0.3">
      <c r="B132" s="487"/>
      <c r="C132" s="52" t="s">
        <v>172</v>
      </c>
      <c r="D132" s="297">
        <f>'Package Type'!D120</f>
        <v>389.15757822990417</v>
      </c>
      <c r="E132" s="298">
        <f>'Package Type'!E120</f>
        <v>-382.36385577917099</v>
      </c>
      <c r="F132" s="318">
        <f>'Package Type'!F120</f>
        <v>-0.49559719137326436</v>
      </c>
      <c r="G132" s="335">
        <f>'Package Type'!G120</f>
        <v>1.1345241357972476E-3</v>
      </c>
      <c r="H132" s="370">
        <f>'Package Type'!H120</f>
        <v>-1.0272109331779496E-3</v>
      </c>
      <c r="I132" s="326">
        <f>'Package Type'!I120</f>
        <v>3.6883626075841511</v>
      </c>
      <c r="J132" s="335">
        <f>'Package Type'!J120</f>
        <v>0.17546633858881711</v>
      </c>
      <c r="K132" s="343">
        <f>'Package Type'!K120</f>
        <v>4.9949194383413824E-2</v>
      </c>
      <c r="L132" s="349">
        <f>'Package Type'!L120</f>
        <v>1435.3542600011826</v>
      </c>
      <c r="M132" s="361">
        <f>'Package Type'!M120</f>
        <v>-1274.9205069792272</v>
      </c>
      <c r="N132" s="355">
        <f>'Package Type'!N120</f>
        <v>-0.47040267743762765</v>
      </c>
      <c r="O132" s="299">
        <f>'Package Type'!O120</f>
        <v>409.39064168930054</v>
      </c>
      <c r="P132" s="298">
        <f>'Package Type'!P120</f>
        <v>-394.03181540966034</v>
      </c>
      <c r="Q132" s="355">
        <f>'Package Type'!Q120</f>
        <v>-0.49044162498575244</v>
      </c>
    </row>
    <row r="133" spans="2:20" ht="15.5" customHeight="1" thickBot="1" x14ac:dyDescent="0.3">
      <c r="B133" s="486" t="s">
        <v>280</v>
      </c>
      <c r="C133" s="255" t="s">
        <v>44</v>
      </c>
      <c r="D133" s="260">
        <f>'Sugar Content'!D61</f>
        <v>34301392.623651609</v>
      </c>
      <c r="E133" s="261">
        <f>'Sugar Content'!E61</f>
        <v>-1388523.5497870743</v>
      </c>
      <c r="F133" s="272">
        <f>'Sugar Content'!F61</f>
        <v>-3.8905206250398755E-2</v>
      </c>
      <c r="G133" s="336">
        <f>'Sugar Content'!G61</f>
        <v>100.00000000000007</v>
      </c>
      <c r="H133" s="371">
        <f>'Sugar Content'!H61</f>
        <v>7.1054273576010019E-14</v>
      </c>
      <c r="I133" s="327">
        <f>'Sugar Content'!I61</f>
        <v>2.6402756865645687</v>
      </c>
      <c r="J133" s="336">
        <f>'Sugar Content'!J61</f>
        <v>4.3608609934354892E-2</v>
      </c>
      <c r="K133" s="315">
        <f>'Sugar Content'!K61</f>
        <v>1.6794070493991599E-2</v>
      </c>
      <c r="L133" s="316">
        <f>'Sugar Content'!L61</f>
        <v>90565132.959532589</v>
      </c>
      <c r="M133" s="273">
        <f>'Sugar Content'!M61</f>
        <v>-2109697.3357278258</v>
      </c>
      <c r="N133" s="275">
        <f>'Sugar Content'!N61</f>
        <v>-2.2764512532759611E-2</v>
      </c>
      <c r="O133" s="303">
        <f>'Sugar Content'!O61</f>
        <v>21201881.089194506</v>
      </c>
      <c r="P133" s="261">
        <f>'Sugar Content'!P61</f>
        <v>-1475451.8425900191</v>
      </c>
      <c r="Q133" s="317">
        <f>'Sugar Content'!Q61</f>
        <v>-6.5062846985944597E-2</v>
      </c>
    </row>
    <row r="134" spans="2:20" ht="15.5" customHeight="1" x14ac:dyDescent="0.25">
      <c r="B134" s="491"/>
      <c r="C134" s="44" t="s">
        <v>33</v>
      </c>
      <c r="D134" s="259">
        <f>'Sugar Content'!D62</f>
        <v>34176659.955933802</v>
      </c>
      <c r="E134" s="63">
        <f>'Sugar Content'!E62</f>
        <v>-1436297.5161954314</v>
      </c>
      <c r="F134" s="309">
        <f>'Sugar Content'!F62</f>
        <v>-4.0330756503991011E-2</v>
      </c>
      <c r="G134" s="342">
        <f>'Sugar Content'!G62</f>
        <v>99.636362671666632</v>
      </c>
      <c r="H134" s="377">
        <f>'Sugar Content'!H62</f>
        <v>-0.1480058291293318</v>
      </c>
      <c r="I134" s="333">
        <f>'Sugar Content'!I62</f>
        <v>2.6395088389731138</v>
      </c>
      <c r="J134" s="342">
        <f>'Sugar Content'!J62</f>
        <v>4.3169837544041911E-2</v>
      </c>
      <c r="K134" s="310">
        <f>'Sugar Content'!K62</f>
        <v>1.6627196032675415E-2</v>
      </c>
      <c r="L134" s="311">
        <f>'Sugar Content'!L62</f>
        <v>90209596.040265739</v>
      </c>
      <c r="M134" s="312">
        <f>'Sugar Content'!M62</f>
        <v>-2253714.400858283</v>
      </c>
      <c r="N134" s="313">
        <f>'Sugar Content'!N62</f>
        <v>-2.4374147865853613E-2</v>
      </c>
      <c r="O134" s="62">
        <f>'Sugar Content'!O62</f>
        <v>21138562.214171838</v>
      </c>
      <c r="P134" s="63">
        <f>'Sugar Content'!P62</f>
        <v>-1498960.0751872696</v>
      </c>
      <c r="Q134" s="314">
        <f>'Sugar Content'!Q62</f>
        <v>-6.6215730503857484E-2</v>
      </c>
    </row>
    <row r="135" spans="2:20" ht="15.5" customHeight="1" x14ac:dyDescent="0.25">
      <c r="B135" s="491"/>
      <c r="C135" s="49" t="s">
        <v>455</v>
      </c>
      <c r="D135" s="58">
        <f>'Sugar Content'!D63</f>
        <v>123664.06915047222</v>
      </c>
      <c r="E135" s="278">
        <f>'Sugar Content'!E63</f>
        <v>46740.839758286806</v>
      </c>
      <c r="F135" s="279">
        <f>'Sugar Content'!F63</f>
        <v>0.6076297124758413</v>
      </c>
      <c r="G135" s="334">
        <f>'Sugar Content'!G63</f>
        <v>0.36052200710125992</v>
      </c>
      <c r="H135" s="369">
        <f>'Sugar Content'!H63</f>
        <v>0.14498989708349086</v>
      </c>
      <c r="I135" s="325">
        <f>'Sugar Content'!I63</f>
        <v>2.8301280991116635</v>
      </c>
      <c r="J135" s="334">
        <f>'Sugar Content'!J63</f>
        <v>8.2017171846505921E-2</v>
      </c>
      <c r="K135" s="291">
        <f>'Sugar Content'!K63</f>
        <v>2.9844927667503979E-2</v>
      </c>
      <c r="L135" s="295">
        <f>'Sugar Content'!L63</f>
        <v>349985.15695323923</v>
      </c>
      <c r="M135" s="281">
        <f>'Sugar Content'!M63</f>
        <v>138591.58970005016</v>
      </c>
      <c r="N135" s="270">
        <f>'Sugar Content'!N63</f>
        <v>0.65560930496081293</v>
      </c>
      <c r="O135" s="285">
        <f>'Sugar Content'!O63</f>
        <v>62307.17788662378</v>
      </c>
      <c r="P135" s="278">
        <f>'Sugar Content'!P63</f>
        <v>22523.004144925515</v>
      </c>
      <c r="Q135" s="262">
        <f>'Sugar Content'!Q63</f>
        <v>0.56612974523884319</v>
      </c>
    </row>
    <row r="136" spans="2:20" ht="15.5" customHeight="1" thickBot="1" x14ac:dyDescent="0.3">
      <c r="B136" s="492"/>
      <c r="C136" s="52" t="s">
        <v>456</v>
      </c>
      <c r="D136" s="61">
        <f>'Sugar Content'!D64</f>
        <v>1068.5985673250439</v>
      </c>
      <c r="E136" s="51">
        <f>'Sugar Content'!E64</f>
        <v>1033.1266500617864</v>
      </c>
      <c r="F136" s="263">
        <f>'Sugar Content'!F64</f>
        <v>29.125199024184656</v>
      </c>
      <c r="G136" s="368">
        <f>'Sugar Content'!G64</f>
        <v>3.1153212321421053E-3</v>
      </c>
      <c r="H136" s="378">
        <f>'Sugar Content'!H64</f>
        <v>3.0159320458776205E-3</v>
      </c>
      <c r="I136" s="367">
        <f>'Sugar Content'!I64</f>
        <v>5.1953675434123481</v>
      </c>
      <c r="J136" s="368">
        <f>'Sugar Content'!J64</f>
        <v>1.6351742147128276</v>
      </c>
      <c r="K136" s="292">
        <f>'Sugar Content'!K64</f>
        <v>0.45929365732229199</v>
      </c>
      <c r="L136" s="296">
        <f>'Sugar Content'!L64</f>
        <v>5551.762313617468</v>
      </c>
      <c r="M136" s="265">
        <f>'Sugar Content'!M64</f>
        <v>5425.4754304206372</v>
      </c>
      <c r="N136" s="271">
        <f>'Sugar Content'!N64</f>
        <v>42.961511861564361</v>
      </c>
      <c r="O136" s="50">
        <f>'Sugar Content'!O64</f>
        <v>1011.6971360445023</v>
      </c>
      <c r="P136" s="51">
        <f>'Sugar Content'!P64</f>
        <v>985.22845232486725</v>
      </c>
      <c r="Q136" s="266">
        <f>'Sugar Content'!Q64</f>
        <v>37.222419624667801</v>
      </c>
    </row>
    <row r="137" spans="2:20" x14ac:dyDescent="0.25">
      <c r="B137" s="64"/>
      <c r="C137" s="65"/>
      <c r="D137" s="66"/>
      <c r="E137" s="66"/>
      <c r="F137" s="67"/>
      <c r="G137" s="68"/>
      <c r="H137" s="68"/>
      <c r="I137" s="69"/>
      <c r="J137" s="69"/>
      <c r="K137" s="67"/>
      <c r="L137" s="70"/>
      <c r="M137" s="70"/>
      <c r="N137" s="67"/>
      <c r="O137" s="66"/>
      <c r="P137" s="66"/>
      <c r="Q137" s="67"/>
    </row>
    <row r="138" spans="2:20" ht="23.5" x14ac:dyDescent="0.25">
      <c r="B138" s="497" t="s">
        <v>249</v>
      </c>
      <c r="C138" s="497"/>
      <c r="D138" s="497"/>
      <c r="E138" s="497"/>
      <c r="F138" s="497"/>
      <c r="G138" s="497"/>
      <c r="H138" s="497"/>
      <c r="I138" s="497"/>
      <c r="J138" s="497"/>
      <c r="K138" s="497"/>
      <c r="L138" s="497"/>
      <c r="M138" s="497"/>
      <c r="N138" s="497"/>
      <c r="O138" s="497"/>
      <c r="P138" s="497"/>
      <c r="Q138" s="497"/>
    </row>
    <row r="139" spans="2:20" x14ac:dyDescent="0.25">
      <c r="B139" s="496" t="s">
        <v>255</v>
      </c>
      <c r="C139" s="496"/>
      <c r="D139" s="496"/>
      <c r="E139" s="496"/>
      <c r="F139" s="496"/>
      <c r="G139" s="496"/>
      <c r="H139" s="496"/>
      <c r="I139" s="496"/>
      <c r="J139" s="496"/>
      <c r="K139" s="496"/>
      <c r="L139" s="496"/>
      <c r="M139" s="496"/>
      <c r="N139" s="496"/>
      <c r="O139" s="496"/>
      <c r="P139" s="496"/>
      <c r="Q139" s="496"/>
    </row>
    <row r="140" spans="2:20" ht="15" thickBot="1" x14ac:dyDescent="0.3">
      <c r="B140" s="496" t="str">
        <f>'HOME PAGE'!H7</f>
        <v>YTD ENDING 12-29-2024</v>
      </c>
      <c r="C140" s="496"/>
      <c r="D140" s="496"/>
      <c r="E140" s="496"/>
      <c r="F140" s="496"/>
      <c r="G140" s="496"/>
      <c r="H140" s="496"/>
      <c r="I140" s="496"/>
      <c r="J140" s="496"/>
      <c r="K140" s="496"/>
      <c r="L140" s="496"/>
      <c r="M140" s="496"/>
      <c r="N140" s="496"/>
      <c r="O140" s="496"/>
      <c r="P140" s="496"/>
      <c r="Q140" s="496"/>
    </row>
    <row r="141" spans="2:20" x14ac:dyDescent="0.25">
      <c r="D141" s="498" t="s">
        <v>266</v>
      </c>
      <c r="E141" s="499"/>
      <c r="F141" s="500"/>
      <c r="G141" s="501" t="s">
        <v>267</v>
      </c>
      <c r="H141" s="502"/>
      <c r="I141" s="498" t="s">
        <v>268</v>
      </c>
      <c r="J141" s="499"/>
      <c r="K141" s="500"/>
      <c r="L141" s="501" t="s">
        <v>269</v>
      </c>
      <c r="M141" s="499"/>
      <c r="N141" s="502"/>
      <c r="O141" s="498" t="s">
        <v>270</v>
      </c>
      <c r="P141" s="499"/>
      <c r="Q141" s="500"/>
    </row>
    <row r="142" spans="2:20" s="35" customFormat="1" ht="29.5" thickBot="1" x14ac:dyDescent="0.3">
      <c r="C142" s="36"/>
      <c r="D142" s="37" t="s">
        <v>271</v>
      </c>
      <c r="E142" s="38" t="s">
        <v>272</v>
      </c>
      <c r="F142" s="39" t="s">
        <v>273</v>
      </c>
      <c r="G142" s="40" t="s">
        <v>271</v>
      </c>
      <c r="H142" s="41" t="s">
        <v>272</v>
      </c>
      <c r="I142" s="42" t="s">
        <v>271</v>
      </c>
      <c r="J142" s="43" t="s">
        <v>272</v>
      </c>
      <c r="K142" s="39" t="s">
        <v>273</v>
      </c>
      <c r="L142" s="40" t="s">
        <v>271</v>
      </c>
      <c r="M142" s="43" t="s">
        <v>272</v>
      </c>
      <c r="N142" s="41" t="s">
        <v>273</v>
      </c>
      <c r="O142" s="42" t="s">
        <v>271</v>
      </c>
      <c r="P142" s="43" t="s">
        <v>272</v>
      </c>
      <c r="Q142" s="39" t="s">
        <v>273</v>
      </c>
    </row>
    <row r="143" spans="2:20" ht="15" thickBot="1" x14ac:dyDescent="0.3">
      <c r="C143" s="255" t="s">
        <v>281</v>
      </c>
      <c r="D143" s="260">
        <f>SubSegments!D177</f>
        <v>34301392.623651594</v>
      </c>
      <c r="E143" s="261">
        <f>SubSegments!E177</f>
        <v>-1388523.5497871041</v>
      </c>
      <c r="F143" s="274">
        <f>SubSegments!F177</f>
        <v>-3.8905206250399574E-2</v>
      </c>
      <c r="G143" s="336">
        <f>SubSegments!G177</f>
        <v>100</v>
      </c>
      <c r="H143" s="371">
        <f>SubSegments!H177</f>
        <v>2.8421709430404007E-14</v>
      </c>
      <c r="I143" s="327">
        <f>SubSegments!I177</f>
        <v>2.6402756865645678</v>
      </c>
      <c r="J143" s="336">
        <f>SubSegments!J177</f>
        <v>4.3608609934356224E-2</v>
      </c>
      <c r="K143" s="315">
        <f>SubSegments!K177</f>
        <v>1.6794070493992126E-2</v>
      </c>
      <c r="L143" s="316">
        <f>SubSegments!L177</f>
        <v>90565132.959532514</v>
      </c>
      <c r="M143" s="273">
        <f>SubSegments!M177</f>
        <v>-2109697.3357278556</v>
      </c>
      <c r="N143" s="275">
        <f>SubSegments!N177</f>
        <v>-2.2764512532759944E-2</v>
      </c>
      <c r="O143" s="303">
        <f>SubSegments!O177</f>
        <v>21201881.089194503</v>
      </c>
      <c r="P143" s="261">
        <f>SubSegments!P177</f>
        <v>-1475451.8425900415</v>
      </c>
      <c r="Q143" s="275">
        <f>SubSegments!Q177</f>
        <v>-6.5062846985945541E-2</v>
      </c>
    </row>
    <row r="144" spans="2:20" x14ac:dyDescent="0.25">
      <c r="B144" s="493" t="s">
        <v>278</v>
      </c>
      <c r="C144" s="49" t="s">
        <v>28</v>
      </c>
      <c r="D144" s="387">
        <f>SubSegments!D178</f>
        <v>41804.858474888591</v>
      </c>
      <c r="E144" s="388">
        <f>SubSegments!E178</f>
        <v>-2873.3119508418749</v>
      </c>
      <c r="F144" s="391">
        <f>SubSegments!F178</f>
        <v>-6.4311316319862435E-2</v>
      </c>
      <c r="G144" s="392">
        <f>SubSegments!G178</f>
        <v>0.1218751055782592</v>
      </c>
      <c r="H144" s="393">
        <f>SubSegments!H178</f>
        <v>-3.309190760831221E-3</v>
      </c>
      <c r="I144" s="394">
        <f>SubSegments!I178</f>
        <v>5.4500643704000149</v>
      </c>
      <c r="J144" s="392">
        <f>SubSegments!J178</f>
        <v>-0.44512835906691706</v>
      </c>
      <c r="K144" s="395">
        <f>SubSegments!K178</f>
        <v>-7.5507007063900927E-2</v>
      </c>
      <c r="L144" s="396">
        <f>SubSegments!L178</f>
        <v>227839.16968360543</v>
      </c>
      <c r="M144" s="397">
        <f>SubSegments!M178</f>
        <v>-35547.25577604532</v>
      </c>
      <c r="N144" s="398">
        <f>SubSegments!N178</f>
        <v>-0.13496236836811071</v>
      </c>
      <c r="O144" s="399">
        <f>SubSegments!O178</f>
        <v>68422.35504424572</v>
      </c>
      <c r="P144" s="388">
        <f>SubSegments!P178</f>
        <v>-8325.1082847118378</v>
      </c>
      <c r="Q144" s="398">
        <f>SubSegments!Q178</f>
        <v>-0.10847405143579116</v>
      </c>
    </row>
    <row r="145" spans="2:17" x14ac:dyDescent="0.25">
      <c r="B145" s="494"/>
      <c r="C145" s="49" t="s">
        <v>134</v>
      </c>
      <c r="D145" s="282">
        <f>SubSegments!D179</f>
        <v>300597.28543722734</v>
      </c>
      <c r="E145" s="283">
        <f>SubSegments!E179</f>
        <v>27858.025713430601</v>
      </c>
      <c r="F145" s="320">
        <f>SubSegments!F179</f>
        <v>0.10214160492201396</v>
      </c>
      <c r="G145" s="338">
        <f>SubSegments!G179</f>
        <v>0.87634134489909499</v>
      </c>
      <c r="H145" s="373">
        <f>SubSegments!H179</f>
        <v>0.11214997387319203</v>
      </c>
      <c r="I145" s="329">
        <f>SubSegments!I179</f>
        <v>2.1298566282754412</v>
      </c>
      <c r="J145" s="338">
        <f>SubSegments!J179</f>
        <v>9.3812090904821233E-3</v>
      </c>
      <c r="K145" s="345">
        <f>SubSegments!K179</f>
        <v>4.4241065025351486E-3</v>
      </c>
      <c r="L145" s="351">
        <f>SubSegments!L179</f>
        <v>640229.12083008338</v>
      </c>
      <c r="M145" s="363">
        <f>SubSegments!M179</f>
        <v>61892.22473907005</v>
      </c>
      <c r="N145" s="357">
        <f>SubSegments!N179</f>
        <v>0.1070175967630639</v>
      </c>
      <c r="O145" s="286">
        <f>SubSegments!O179</f>
        <v>150466.87001580925</v>
      </c>
      <c r="P145" s="283">
        <f>SubSegments!P179</f>
        <v>12938.55104060538</v>
      </c>
      <c r="Q145" s="357">
        <f>SubSegments!Q179</f>
        <v>9.4079176834395678E-2</v>
      </c>
    </row>
    <row r="146" spans="2:17" x14ac:dyDescent="0.25">
      <c r="B146" s="494"/>
      <c r="C146" s="49" t="s">
        <v>135</v>
      </c>
      <c r="D146" s="282">
        <f>SubSegments!D180</f>
        <v>1971.2516186237335</v>
      </c>
      <c r="E146" s="283">
        <f>SubSegments!E180</f>
        <v>-1833.1394140005118</v>
      </c>
      <c r="F146" s="320">
        <f>SubSegments!F180</f>
        <v>-0.48184831640085735</v>
      </c>
      <c r="G146" s="338">
        <f>SubSegments!G180</f>
        <v>5.746855937459841E-3</v>
      </c>
      <c r="H146" s="373">
        <f>SubSegments!H180</f>
        <v>-4.9127124799509137E-3</v>
      </c>
      <c r="I146" s="329">
        <f>SubSegments!I180</f>
        <v>4.4737926773213426</v>
      </c>
      <c r="J146" s="338">
        <f>SubSegments!J180</f>
        <v>0.61537308835129201</v>
      </c>
      <c r="K146" s="345">
        <f>SubSegments!K180</f>
        <v>0.15948837967504642</v>
      </c>
      <c r="L146" s="351">
        <f>SubSegments!L180</f>
        <v>8818.971056556702</v>
      </c>
      <c r="M146" s="363">
        <f>SubSegments!M180</f>
        <v>-5859.9658278226852</v>
      </c>
      <c r="N146" s="357">
        <f>SubSegments!N180</f>
        <v>-0.39920914395773283</v>
      </c>
      <c r="O146" s="286">
        <f>SubSegments!O180</f>
        <v>1241.7333030700684</v>
      </c>
      <c r="P146" s="283">
        <f>SubSegments!P180</f>
        <v>-1154.4475293159485</v>
      </c>
      <c r="Q146" s="357">
        <f>SubSegments!Q180</f>
        <v>-0.48178648026593129</v>
      </c>
    </row>
    <row r="147" spans="2:17" x14ac:dyDescent="0.25">
      <c r="B147" s="494"/>
      <c r="C147" s="49" t="s">
        <v>136</v>
      </c>
      <c r="D147" s="282">
        <f>SubSegments!D181</f>
        <v>13956584.939833641</v>
      </c>
      <c r="E147" s="283">
        <f>SubSegments!E181</f>
        <v>348077.13697603159</v>
      </c>
      <c r="F147" s="320">
        <f>SubSegments!F181</f>
        <v>2.5577906264119561E-2</v>
      </c>
      <c r="G147" s="338">
        <f>SubSegments!G181</f>
        <v>40.688100022534528</v>
      </c>
      <c r="H147" s="373">
        <f>SubSegments!H181</f>
        <v>2.5582603873678096</v>
      </c>
      <c r="I147" s="329">
        <f>SubSegments!I181</f>
        <v>2.8162017951161333</v>
      </c>
      <c r="J147" s="338">
        <f>SubSegments!J181</f>
        <v>6.8767997363035072E-3</v>
      </c>
      <c r="K147" s="345">
        <f>SubSegments!K181</f>
        <v>2.4478477027801981E-3</v>
      </c>
      <c r="L147" s="351">
        <f>SubSegments!L181</f>
        <v>39304559.561250292</v>
      </c>
      <c r="M147" s="363">
        <f>SubSegments!M181</f>
        <v>1073838.4408609569</v>
      </c>
      <c r="N147" s="357">
        <f>SubSegments!N181</f>
        <v>2.8088364785990236E-2</v>
      </c>
      <c r="O147" s="286">
        <f>SubSegments!O181</f>
        <v>8545604.0905965865</v>
      </c>
      <c r="P147" s="283">
        <f>SubSegments!P181</f>
        <v>-153373.40531345643</v>
      </c>
      <c r="Q147" s="357">
        <f>SubSegments!Q181</f>
        <v>-1.763119922836532E-2</v>
      </c>
    </row>
    <row r="148" spans="2:17" x14ac:dyDescent="0.25">
      <c r="B148" s="494"/>
      <c r="C148" s="49" t="s">
        <v>137</v>
      </c>
      <c r="D148" s="282">
        <f>SubSegments!D182</f>
        <v>276390.31005139538</v>
      </c>
      <c r="E148" s="283">
        <f>SubSegments!E182</f>
        <v>-37145.289999967034</v>
      </c>
      <c r="F148" s="320">
        <f>SubSegments!F182</f>
        <v>-0.11847232018910137</v>
      </c>
      <c r="G148" s="338">
        <f>SubSegments!G182</f>
        <v>0.80576993792612939</v>
      </c>
      <c r="H148" s="373">
        <f>SubSegments!H182</f>
        <v>-7.2729183584005042E-2</v>
      </c>
      <c r="I148" s="329">
        <f>SubSegments!I182</f>
        <v>3.1351694052901502</v>
      </c>
      <c r="J148" s="338">
        <f>SubSegments!J182</f>
        <v>3.9873281505339975E-2</v>
      </c>
      <c r="K148" s="345">
        <f>SubSegments!K182</f>
        <v>1.2881895596013103E-2</v>
      </c>
      <c r="L148" s="351">
        <f>SubSegments!L182</f>
        <v>866530.44399179344</v>
      </c>
      <c r="M148" s="363">
        <f>SubSegments!M182</f>
        <v>-103955.08351573313</v>
      </c>
      <c r="N148" s="357">
        <f>SubSegments!N182</f>
        <v>-0.10711657265278168</v>
      </c>
      <c r="O148" s="286">
        <f>SubSegments!O182</f>
        <v>142532.3421869278</v>
      </c>
      <c r="P148" s="283">
        <f>SubSegments!P182</f>
        <v>-24613.245863507327</v>
      </c>
      <c r="Q148" s="357">
        <f>SubSegments!Q182</f>
        <v>-0.14725632994919635</v>
      </c>
    </row>
    <row r="149" spans="2:17" x14ac:dyDescent="0.25">
      <c r="B149" s="494"/>
      <c r="C149" s="49" t="s">
        <v>138</v>
      </c>
      <c r="D149" s="282">
        <f>SubSegments!D183</f>
        <v>16720252.626970887</v>
      </c>
      <c r="E149" s="283">
        <f>SubSegments!E183</f>
        <v>-1605101.0172434859</v>
      </c>
      <c r="F149" s="320">
        <f>SubSegments!F183</f>
        <v>-8.7589088232970805E-2</v>
      </c>
      <c r="G149" s="338">
        <f>SubSegments!G183</f>
        <v>48.745113093285582</v>
      </c>
      <c r="H149" s="373">
        <f>SubSegments!H183</f>
        <v>-2.6009129247092204</v>
      </c>
      <c r="I149" s="329">
        <f>SubSegments!I183</f>
        <v>2.1486993278920594</v>
      </c>
      <c r="J149" s="338">
        <f>SubSegments!J183</f>
        <v>4.1794541196696677E-2</v>
      </c>
      <c r="K149" s="345">
        <f>SubSegments!K183</f>
        <v>1.9836938745699355E-2</v>
      </c>
      <c r="L149" s="351">
        <f>SubSegments!L183</f>
        <v>35926795.581757784</v>
      </c>
      <c r="M149" s="363">
        <f>SubSegments!M183</f>
        <v>-2682979.7291227877</v>
      </c>
      <c r="N149" s="357">
        <f>SubSegments!N183</f>
        <v>-6.9489648865340606E-2</v>
      </c>
      <c r="O149" s="286">
        <f>SubSegments!O183</f>
        <v>9539102.7293120269</v>
      </c>
      <c r="P149" s="283">
        <f>SubSegments!P183</f>
        <v>-1025093.9280940033</v>
      </c>
      <c r="Q149" s="357">
        <f>SubSegments!Q183</f>
        <v>-9.7034726003075791E-2</v>
      </c>
    </row>
    <row r="150" spans="2:17" x14ac:dyDescent="0.25">
      <c r="B150" s="494"/>
      <c r="C150" s="49" t="s">
        <v>139</v>
      </c>
      <c r="D150" s="282">
        <f>SubSegments!D184</f>
        <v>1144002.4993434334</v>
      </c>
      <c r="E150" s="283">
        <f>SubSegments!E184</f>
        <v>-157355.54846440675</v>
      </c>
      <c r="F150" s="320">
        <f>SubSegments!F184</f>
        <v>-0.12091641399496077</v>
      </c>
      <c r="G150" s="338">
        <f>SubSegments!G184</f>
        <v>3.3351488433580903</v>
      </c>
      <c r="H150" s="373">
        <f>SubSegments!H184</f>
        <v>-0.31114172645933635</v>
      </c>
      <c r="I150" s="329">
        <f>SubSegments!I184</f>
        <v>3.3690346987251139</v>
      </c>
      <c r="J150" s="338">
        <f>SubSegments!J184</f>
        <v>0.12159124378865371</v>
      </c>
      <c r="K150" s="345">
        <f>SubSegments!K184</f>
        <v>3.744214348176627E-2</v>
      </c>
      <c r="L150" s="351">
        <f>SubSegments!L184</f>
        <v>3854184.1157162813</v>
      </c>
      <c r="M150" s="363">
        <f>SubSegments!M184</f>
        <v>-371902.55916617811</v>
      </c>
      <c r="N150" s="357">
        <f>SubSegments!N184</f>
        <v>-8.8001640235294484E-2</v>
      </c>
      <c r="O150" s="286">
        <f>SubSegments!O184</f>
        <v>896669.750069072</v>
      </c>
      <c r="P150" s="283">
        <f>SubSegments!P184</f>
        <v>-98909.700702017522</v>
      </c>
      <c r="Q150" s="357">
        <f>SubSegments!Q184</f>
        <v>-9.9348877304981181E-2</v>
      </c>
    </row>
    <row r="151" spans="2:17" x14ac:dyDescent="0.25">
      <c r="B151" s="494"/>
      <c r="C151" s="49" t="s">
        <v>140</v>
      </c>
      <c r="D151" s="282">
        <f>SubSegments!D185</f>
        <v>3612.9260844128962</v>
      </c>
      <c r="E151" s="283">
        <f>SubSegments!E185</f>
        <v>-1590.9127736086371</v>
      </c>
      <c r="F151" s="320">
        <f>SubSegments!F185</f>
        <v>-0.30571906952043709</v>
      </c>
      <c r="G151" s="338">
        <f>SubSegments!G185</f>
        <v>1.0532884550937156E-2</v>
      </c>
      <c r="H151" s="373">
        <f>SubSegments!H185</f>
        <v>-4.0478133490886095E-3</v>
      </c>
      <c r="I151" s="329">
        <f>SubSegments!I185</f>
        <v>21.396223110579516</v>
      </c>
      <c r="J151" s="338">
        <f>SubSegments!J185</f>
        <v>2.967286107041577</v>
      </c>
      <c r="K151" s="345">
        <f>SubSegments!K185</f>
        <v>0.16101233112207858</v>
      </c>
      <c r="L151" s="351">
        <f>SubSegments!L185</f>
        <v>77302.972584130766</v>
      </c>
      <c r="M151" s="363">
        <f>SubSegments!M185</f>
        <v>-18598.245906910888</v>
      </c>
      <c r="N151" s="357">
        <f>SubSegments!N185</f>
        <v>-0.19393127845031699</v>
      </c>
      <c r="O151" s="286">
        <f>SubSegments!O185</f>
        <v>4351.6697118282318</v>
      </c>
      <c r="P151" s="283">
        <f>SubSegments!P185</f>
        <v>-1893.6447062492371</v>
      </c>
      <c r="Q151" s="357">
        <f>SubSegments!Q185</f>
        <v>-0.30321046779773958</v>
      </c>
    </row>
    <row r="152" spans="2:17" x14ac:dyDescent="0.25">
      <c r="B152" s="494"/>
      <c r="C152" s="49" t="s">
        <v>141</v>
      </c>
      <c r="D152" s="282">
        <f>SubSegments!D186</f>
        <v>239.88665188848972</v>
      </c>
      <c r="E152" s="283">
        <f>SubSegments!E186</f>
        <v>-1412.1171710508108</v>
      </c>
      <c r="F152" s="320">
        <f>SubSegments!F186</f>
        <v>-0.8547904983284631</v>
      </c>
      <c r="G152" s="338">
        <f>SubSegments!G186</f>
        <v>6.9934959936023824E-4</v>
      </c>
      <c r="H152" s="373">
        <f>SubSegments!H186</f>
        <v>-3.9294195322656898E-3</v>
      </c>
      <c r="I152" s="329">
        <f>SubSegments!I186</f>
        <v>8.5619645249569984</v>
      </c>
      <c r="J152" s="338">
        <f>SubSegments!J186</f>
        <v>3.8776098123477221</v>
      </c>
      <c r="K152" s="345">
        <f>SubSegments!K186</f>
        <v>0.82777886181634142</v>
      </c>
      <c r="L152" s="351">
        <f>SubSegments!L186</f>
        <v>2053.9010034799576</v>
      </c>
      <c r="M152" s="363">
        <f>SubSegments!M186</f>
        <v>-5684.6708897542958</v>
      </c>
      <c r="N152" s="357">
        <f>SubSegments!N186</f>
        <v>-0.73458914230988015</v>
      </c>
      <c r="O152" s="286">
        <f>SubSegments!O186</f>
        <v>240.04746794700623</v>
      </c>
      <c r="P152" s="283">
        <f>SubSegments!P186</f>
        <v>-1323.9057867527008</v>
      </c>
      <c r="Q152" s="357">
        <f>SubSegments!Q186</f>
        <v>-0.84651237674421576</v>
      </c>
    </row>
    <row r="153" spans="2:17" x14ac:dyDescent="0.25">
      <c r="B153" s="494"/>
      <c r="C153" s="49" t="s">
        <v>142</v>
      </c>
      <c r="D153" s="282">
        <f>SubSegments!D187</f>
        <v>676530.7155448104</v>
      </c>
      <c r="E153" s="283">
        <f>SubSegments!E187</f>
        <v>-24849.675688037416</v>
      </c>
      <c r="F153" s="320">
        <f>SubSegments!F187</f>
        <v>-3.5429669832026563E-2</v>
      </c>
      <c r="G153" s="338">
        <f>SubSegments!G187</f>
        <v>1.9723126782856246</v>
      </c>
      <c r="H153" s="373">
        <f>SubSegments!H187</f>
        <v>7.1066300998572363E-3</v>
      </c>
      <c r="I153" s="329">
        <f>SubSegments!I187</f>
        <v>7.7577189394381119</v>
      </c>
      <c r="J153" s="338">
        <f>SubSegments!J187</f>
        <v>-0.35659691669457061</v>
      </c>
      <c r="K153" s="345">
        <f>SubSegments!K187</f>
        <v>-4.3946639866755968E-2</v>
      </c>
      <c r="L153" s="351">
        <f>SubSegments!L187</f>
        <v>5248335.1450935937</v>
      </c>
      <c r="M153" s="363">
        <f>SubSegments!M187</f>
        <v>-442886.884667648</v>
      </c>
      <c r="N153" s="357">
        <f>SubSegments!N187</f>
        <v>-7.7819294758076418E-2</v>
      </c>
      <c r="O153" s="286">
        <f>SubSegments!O187</f>
        <v>1094972.8728079603</v>
      </c>
      <c r="P153" s="283">
        <f>SubSegments!P187</f>
        <v>-148306.12320332043</v>
      </c>
      <c r="Q153" s="357">
        <f>SubSegments!Q187</f>
        <v>-0.1192862773996182</v>
      </c>
    </row>
    <row r="154" spans="2:17" ht="15" thickBot="1" x14ac:dyDescent="0.3">
      <c r="B154" s="494"/>
      <c r="C154" s="385" t="s">
        <v>143</v>
      </c>
      <c r="D154" s="389">
        <f>SubSegments!D188</f>
        <v>1179405.3236403912</v>
      </c>
      <c r="E154" s="390">
        <f>SubSegments!E188</f>
        <v>67702.300228820881</v>
      </c>
      <c r="F154" s="400">
        <f>SubSegments!F188</f>
        <v>6.0899627691087421E-2</v>
      </c>
      <c r="G154" s="401">
        <f>SubSegments!G188</f>
        <v>3.4383598840449539</v>
      </c>
      <c r="H154" s="402">
        <f>SubSegments!H188</f>
        <v>0.3234659795338346</v>
      </c>
      <c r="I154" s="403">
        <f>SubSegments!I188</f>
        <v>3.7378871268424856</v>
      </c>
      <c r="J154" s="401">
        <f>SubSegments!J188</f>
        <v>0.15194960659881263</v>
      </c>
      <c r="K154" s="404">
        <f>SubSegments!K188</f>
        <v>4.2373746263288853E-2</v>
      </c>
      <c r="L154" s="405">
        <f>SubSegments!L188</f>
        <v>4408483.976564914</v>
      </c>
      <c r="M154" s="406">
        <f>SubSegments!M188</f>
        <v>421986.39354503341</v>
      </c>
      <c r="N154" s="407">
        <f>SubSegments!N188</f>
        <v>0.10585391932568719</v>
      </c>
      <c r="O154" s="408">
        <f>SubSegments!O188</f>
        <v>758276.62867903709</v>
      </c>
      <c r="P154" s="390">
        <f>SubSegments!P188</f>
        <v>-25396.88414728886</v>
      </c>
      <c r="Q154" s="407">
        <f>SubSegments!Q188</f>
        <v>-3.2407480579118665E-2</v>
      </c>
    </row>
    <row r="155" spans="2:17" s="257" customFormat="1" x14ac:dyDescent="0.25">
      <c r="B155" s="494"/>
      <c r="C155" s="386" t="s">
        <v>282</v>
      </c>
      <c r="D155" s="409">
        <f>'RFG vs SS'!E52</f>
        <v>13891293.507661095</v>
      </c>
      <c r="E155" s="409">
        <f>'RFG vs SS'!F52</f>
        <v>338755.68968758732</v>
      </c>
      <c r="F155" s="414">
        <f>'RFG vs SS'!G52</f>
        <v>2.4995738380329494E-2</v>
      </c>
      <c r="G155" s="415">
        <f>'RFG vs SS'!H52</f>
        <v>40.497753721179024</v>
      </c>
      <c r="H155" s="416">
        <f>'RFG vs SS'!I52</f>
        <v>2.5247370513902609</v>
      </c>
      <c r="I155" s="417">
        <f>'RFG vs SS'!J52</f>
        <v>2.8146266744724677</v>
      </c>
      <c r="J155" s="415">
        <f>'RFG vs SS'!K52</f>
        <v>8.1092681891701268E-3</v>
      </c>
      <c r="K155" s="418">
        <f>'RFG vs SS'!L52</f>
        <v>2.8894416157957564E-3</v>
      </c>
      <c r="L155" s="419">
        <f>'RFG vs SS'!M52</f>
        <v>39098805.24958913</v>
      </c>
      <c r="M155" s="420">
        <f>'RFG vs SS'!N52</f>
        <v>1063371.9641338214</v>
      </c>
      <c r="N155" s="421">
        <f>'RFG vs SS'!O52</f>
        <v>2.7957403722818987E-2</v>
      </c>
      <c r="O155" s="422">
        <f>'RFG vs SS'!P52</f>
        <v>8501283.8368211482</v>
      </c>
      <c r="P155" s="423">
        <f>'RFG vs SS'!Q52</f>
        <v>-159896.50234852731</v>
      </c>
      <c r="Q155" s="421">
        <f>'RFG vs SS'!R52</f>
        <v>-1.8461283114658732E-2</v>
      </c>
    </row>
    <row r="156" spans="2:17" s="257" customFormat="1" ht="15" thickBot="1" x14ac:dyDescent="0.3">
      <c r="B156" s="495"/>
      <c r="C156" s="258" t="s">
        <v>283</v>
      </c>
      <c r="D156" s="410">
        <f>'RFG vs SS'!E53</f>
        <v>65291.432172540444</v>
      </c>
      <c r="E156" s="410">
        <f>'RFG vs SS'!F53</f>
        <v>9321.4472884378847</v>
      </c>
      <c r="F156" s="424">
        <f>'RFG vs SS'!G53</f>
        <v>0.16654368064847383</v>
      </c>
      <c r="G156" s="425">
        <f>'RFG vs SS'!H53</f>
        <v>0.1903463013554747</v>
      </c>
      <c r="H156" s="426">
        <f>'RFG vs SS'!I53</f>
        <v>3.3523335977492658E-2</v>
      </c>
      <c r="I156" s="427">
        <f>'RFG vs SS'!J53</f>
        <v>3.1513217709397661</v>
      </c>
      <c r="J156" s="425">
        <f>'RFG vs SS'!K53</f>
        <v>-0.33783112660736059</v>
      </c>
      <c r="K156" s="428">
        <f>'RFG vs SS'!L53</f>
        <v>-9.6823250951500503E-2</v>
      </c>
      <c r="L156" s="429">
        <f>'RFG vs SS'!M53</f>
        <v>205754.31166116378</v>
      </c>
      <c r="M156" s="430">
        <f>'RFG vs SS'!N53</f>
        <v>10466.476727128465</v>
      </c>
      <c r="N156" s="431">
        <f>'RFG vs SS'!O53</f>
        <v>5.3595129111159698E-2</v>
      </c>
      <c r="O156" s="432">
        <f>'RFG vs SS'!P53</f>
        <v>44320.253775434023</v>
      </c>
      <c r="P156" s="433">
        <f>'RFG vs SS'!Q53</f>
        <v>6523.0970350723146</v>
      </c>
      <c r="Q156" s="431">
        <f>'RFG vs SS'!R53</f>
        <v>0.17258168596863327</v>
      </c>
    </row>
    <row r="157" spans="2:17" x14ac:dyDescent="0.25">
      <c r="B157" s="486" t="s">
        <v>274</v>
      </c>
      <c r="C157" s="44" t="s">
        <v>33</v>
      </c>
      <c r="D157" s="259">
        <f>'Fat Content'!D65</f>
        <v>23566.486696958542</v>
      </c>
      <c r="E157" s="63">
        <f>'Fat Content'!E65</f>
        <v>10270.542073488235</v>
      </c>
      <c r="F157" s="324">
        <f>'Fat Content'!F65</f>
        <v>0.77245674258889729</v>
      </c>
      <c r="G157" s="342">
        <f>'Fat Content'!G65</f>
        <v>6.8704168823480696E-2</v>
      </c>
      <c r="H157" s="377">
        <f>'Fat Content'!H65</f>
        <v>3.1450103672816448E-2</v>
      </c>
      <c r="I157" s="333">
        <f>'Fat Content'!I65</f>
        <v>4.5141764525771357</v>
      </c>
      <c r="J157" s="342">
        <f>'Fat Content'!J65</f>
        <v>0.51816312712619483</v>
      </c>
      <c r="K157" s="310">
        <f>'Fat Content'!K65</f>
        <v>0.12967001982350029</v>
      </c>
      <c r="L157" s="311">
        <f>'Fat Content'!L65</f>
        <v>106383.27931738258</v>
      </c>
      <c r="M157" s="312">
        <f>'Fat Content'!M65</f>
        <v>53252.507427537443</v>
      </c>
      <c r="N157" s="313">
        <f>'Fat Content'!N65</f>
        <v>1.0022912435366966</v>
      </c>
      <c r="O157" s="62">
        <f>'Fat Content'!O65</f>
        <v>16790.376637816429</v>
      </c>
      <c r="P157" s="63">
        <f>'Fat Content'!P65</f>
        <v>5002.219285607338</v>
      </c>
      <c r="Q157" s="313">
        <f>'Fat Content'!Q65</f>
        <v>0.42434276504376028</v>
      </c>
    </row>
    <row r="158" spans="2:17" x14ac:dyDescent="0.25">
      <c r="B158" s="487"/>
      <c r="C158" s="49" t="s">
        <v>162</v>
      </c>
      <c r="D158" s="58">
        <f>'Fat Content'!D66</f>
        <v>590324.93959469092</v>
      </c>
      <c r="E158" s="278">
        <f>'Fat Content'!E66</f>
        <v>28075.642793523613</v>
      </c>
      <c r="F158" s="280">
        <f>'Fat Content'!F66</f>
        <v>4.9934509395130867E-2</v>
      </c>
      <c r="G158" s="334">
        <f>'Fat Content'!G66</f>
        <v>1.7209940892826856</v>
      </c>
      <c r="H158" s="369">
        <f>'Fat Content'!H66</f>
        <v>0.1456211069846578</v>
      </c>
      <c r="I158" s="325">
        <f>'Fat Content'!I66</f>
        <v>2.9354024900604121</v>
      </c>
      <c r="J158" s="334">
        <f>'Fat Content'!J66</f>
        <v>0.30445597058832741</v>
      </c>
      <c r="K158" s="291">
        <f>'Fat Content'!K66</f>
        <v>0.11572107921426633</v>
      </c>
      <c r="L158" s="295">
        <f>'Fat Content'!L66</f>
        <v>1732841.2976310181</v>
      </c>
      <c r="M158" s="281">
        <f>'Fat Content'!M66</f>
        <v>253593.46713635977</v>
      </c>
      <c r="N158" s="270">
        <f>'Fat Content'!N66</f>
        <v>0.1714340639266366</v>
      </c>
      <c r="O158" s="285">
        <f>'Fat Content'!O66</f>
        <v>408514.94078159344</v>
      </c>
      <c r="P158" s="278">
        <f>'Fat Content'!P66</f>
        <v>48195.599355869403</v>
      </c>
      <c r="Q158" s="270">
        <f>'Fat Content'!Q66</f>
        <v>0.13375801355865991</v>
      </c>
    </row>
    <row r="159" spans="2:17" x14ac:dyDescent="0.25">
      <c r="B159" s="487"/>
      <c r="C159" s="49" t="s">
        <v>163</v>
      </c>
      <c r="D159" s="58">
        <f>'Fat Content'!D67</f>
        <v>225.700270652771</v>
      </c>
      <c r="E159" s="278">
        <f>'Fat Content'!E67</f>
        <v>-4544.3901975154877</v>
      </c>
      <c r="F159" s="280">
        <f>'Fat Content'!F67</f>
        <v>-0.95268427880793605</v>
      </c>
      <c r="G159" s="334">
        <f>'Fat Content'!G67</f>
        <v>6.5799156649151778E-4</v>
      </c>
      <c r="H159" s="369">
        <f>'Fat Content'!H67</f>
        <v>-1.270738156856302E-2</v>
      </c>
      <c r="I159" s="325">
        <f>'Fat Content'!I67</f>
        <v>3.7212414645458773</v>
      </c>
      <c r="J159" s="334">
        <f>'Fat Content'!J67</f>
        <v>0.74380408949542653</v>
      </c>
      <c r="K159" s="291">
        <f>'Fat Content'!K67</f>
        <v>0.24981351269657628</v>
      </c>
      <c r="L159" s="295">
        <f>'Fat Content'!L67</f>
        <v>839.88520571231845</v>
      </c>
      <c r="M159" s="281">
        <f>'Fat Content'!M67</f>
        <v>-13362.760436583758</v>
      </c>
      <c r="N159" s="270">
        <f>'Fat Content'!N67</f>
        <v>-0.94086417229117469</v>
      </c>
      <c r="O159" s="285">
        <f>'Fat Content'!O67</f>
        <v>112.8501353263855</v>
      </c>
      <c r="P159" s="278">
        <f>'Fat Content'!P67</f>
        <v>-2272.1950987577438</v>
      </c>
      <c r="Q159" s="270">
        <f>'Fat Content'!Q67</f>
        <v>-0.95268427880793605</v>
      </c>
    </row>
    <row r="160" spans="2:17" ht="15" thickBot="1" x14ac:dyDescent="0.3">
      <c r="B160" s="490"/>
      <c r="C160" s="52" t="s">
        <v>164</v>
      </c>
      <c r="D160" s="297">
        <f>'Fat Content'!D68</f>
        <v>33687275.497089289</v>
      </c>
      <c r="E160" s="298">
        <f>'Fat Content'!E68</f>
        <v>-1422325.3444566205</v>
      </c>
      <c r="F160" s="318">
        <f>'Fat Content'!F68</f>
        <v>-4.0511008680382196E-2</v>
      </c>
      <c r="G160" s="335">
        <f>'Fat Content'!G68</f>
        <v>98.209643750327359</v>
      </c>
      <c r="H160" s="370">
        <f>'Fat Content'!H68</f>
        <v>-0.16436382908896974</v>
      </c>
      <c r="I160" s="326">
        <f>'Fat Content'!I68</f>
        <v>2.6337858193680459</v>
      </c>
      <c r="J160" s="335">
        <f>'Fat Content'!J68</f>
        <v>3.8249360309257074E-2</v>
      </c>
      <c r="K160" s="343">
        <f>'Fat Content'!K68</f>
        <v>1.4736591418610749E-2</v>
      </c>
      <c r="L160" s="349">
        <f>'Fat Content'!L68</f>
        <v>88725068.497378409</v>
      </c>
      <c r="M160" s="361">
        <f>'Fat Content'!M68</f>
        <v>-2403180.5498551279</v>
      </c>
      <c r="N160" s="355">
        <f>'Fat Content'!N68</f>
        <v>-2.6371411444649977E-2</v>
      </c>
      <c r="O160" s="299">
        <f>'Fat Content'!O68</f>
        <v>20776462.921639763</v>
      </c>
      <c r="P160" s="298">
        <f>'Fat Content'!P68</f>
        <v>-1526377.4661327526</v>
      </c>
      <c r="Q160" s="355">
        <f>'Fat Content'!Q68</f>
        <v>-6.8438702855515468E-2</v>
      </c>
    </row>
    <row r="161" spans="2:17" ht="15" thickBot="1" x14ac:dyDescent="0.3">
      <c r="B161" s="486" t="s">
        <v>284</v>
      </c>
      <c r="C161" s="255" t="s">
        <v>284</v>
      </c>
      <c r="D161" s="260">
        <f>Flavors!D275</f>
        <v>14114502.515407259</v>
      </c>
      <c r="E161" s="261">
        <f>Flavors!E275</f>
        <v>358700.27539011464</v>
      </c>
      <c r="F161" s="274">
        <f>Flavors!F275</f>
        <v>2.607628905471002E-2</v>
      </c>
      <c r="G161" s="336">
        <f>Flavors!G275</f>
        <v>41.148482425389879</v>
      </c>
      <c r="H161" s="371">
        <f>Flavors!H275</f>
        <v>2.6059367573937422</v>
      </c>
      <c r="I161" s="327">
        <f>Flavors!I275</f>
        <v>2.8136323514193258</v>
      </c>
      <c r="J161" s="336">
        <f>Flavors!J275</f>
        <v>1.9717282850879592E-3</v>
      </c>
      <c r="K161" s="315">
        <f>Flavors!K275</f>
        <v>7.0126823588332568E-4</v>
      </c>
      <c r="L161" s="316">
        <f>Flavors!L275</f>
        <v>39713020.901539311</v>
      </c>
      <c r="M161" s="273">
        <f>Flavors!M275</f>
        <v>1036373.4036613628</v>
      </c>
      <c r="N161" s="275">
        <f>Flavors!N275</f>
        <v>2.6795843763817041E-2</v>
      </c>
      <c r="O161" s="303">
        <f>Flavors!O275</f>
        <v>8617267.6167782154</v>
      </c>
      <c r="P161" s="261">
        <f>Flavors!P275</f>
        <v>-158908.73604712635</v>
      </c>
      <c r="Q161" s="275">
        <f>Flavors!Q275</f>
        <v>-1.8106830316367603E-2</v>
      </c>
    </row>
    <row r="162" spans="2:17" x14ac:dyDescent="0.25">
      <c r="B162" s="487"/>
      <c r="C162" s="379" t="s">
        <v>33</v>
      </c>
      <c r="D162" s="300">
        <f>Flavors!D276</f>
        <v>219861.08608829169</v>
      </c>
      <c r="E162" s="301">
        <f>Flavors!E276</f>
        <v>68498.982149044517</v>
      </c>
      <c r="F162" s="319">
        <f>Flavors!F276</f>
        <v>0.45255040968866445</v>
      </c>
      <c r="G162" s="337">
        <f>Flavors!G276</f>
        <v>0.64096839594988464</v>
      </c>
      <c r="H162" s="372">
        <f>Flavors!H276</f>
        <v>0.21686511926050261</v>
      </c>
      <c r="I162" s="328">
        <f>Flavors!I276</f>
        <v>3.3113838893866099</v>
      </c>
      <c r="J162" s="337">
        <f>Flavors!J276</f>
        <v>-2.4642523296986685E-2</v>
      </c>
      <c r="K162" s="344">
        <f>Flavors!K276</f>
        <v>-7.3867890263984819E-3</v>
      </c>
      <c r="L162" s="350">
        <f>Flavors!L276</f>
        <v>728044.45837581158</v>
      </c>
      <c r="M162" s="362">
        <f>Flavors!M276</f>
        <v>223096.48175512312</v>
      </c>
      <c r="N162" s="356">
        <f>Flavors!N276</f>
        <v>0.44182072626208546</v>
      </c>
      <c r="O162" s="302">
        <f>Flavors!O276</f>
        <v>134593.07805220337</v>
      </c>
      <c r="P162" s="301">
        <f>Flavors!P276</f>
        <v>37342.27725138863</v>
      </c>
      <c r="Q162" s="356">
        <f>Flavors!Q276</f>
        <v>0.38397912350224866</v>
      </c>
    </row>
    <row r="163" spans="2:17" x14ac:dyDescent="0.25">
      <c r="B163" s="487"/>
      <c r="C163" s="49" t="s">
        <v>145</v>
      </c>
      <c r="D163" s="282">
        <f>Flavors!D277</f>
        <v>5641.822084903717</v>
      </c>
      <c r="E163" s="283">
        <f>Flavors!E277</f>
        <v>-1476.1941916942596</v>
      </c>
      <c r="F163" s="320">
        <f>Flavors!F277</f>
        <v>-0.20738842597867729</v>
      </c>
      <c r="G163" s="338">
        <f>Flavors!G277</f>
        <v>1.644779308760062E-2</v>
      </c>
      <c r="H163" s="373">
        <f>Flavors!H277</f>
        <v>-3.496261255388787E-3</v>
      </c>
      <c r="I163" s="329">
        <f>Flavors!I277</f>
        <v>2.891442386100064</v>
      </c>
      <c r="J163" s="338">
        <f>Flavors!J277</f>
        <v>0.19497091773578878</v>
      </c>
      <c r="K163" s="345">
        <f>Flavors!K277</f>
        <v>7.230594501860664E-2</v>
      </c>
      <c r="L163" s="351">
        <f>Flavors!L277</f>
        <v>16313.003511126042</v>
      </c>
      <c r="M163" s="363">
        <f>Flavors!M277</f>
        <v>-2880.5242900729154</v>
      </c>
      <c r="N163" s="357">
        <f>Flavors!N277</f>
        <v>-0.15007789708638025</v>
      </c>
      <c r="O163" s="286">
        <f>Flavors!O277</f>
        <v>2820.9110424518585</v>
      </c>
      <c r="P163" s="283">
        <f>Flavors!P277</f>
        <v>-738.09709584712982</v>
      </c>
      <c r="Q163" s="357">
        <f>Flavors!Q277</f>
        <v>-0.20738842597867729</v>
      </c>
    </row>
    <row r="164" spans="2:17" x14ac:dyDescent="0.25">
      <c r="B164" s="487"/>
      <c r="C164" s="49" t="s">
        <v>146</v>
      </c>
      <c r="D164" s="282">
        <f>Flavors!D278</f>
        <v>377888.45882872521</v>
      </c>
      <c r="E164" s="283">
        <f>Flavors!E278</f>
        <v>-19487.945569112024</v>
      </c>
      <c r="F164" s="320">
        <f>Flavors!F278</f>
        <v>-4.9041526757591471E-2</v>
      </c>
      <c r="G164" s="338">
        <f>Flavors!G278</f>
        <v>1.101670894167027</v>
      </c>
      <c r="H164" s="373">
        <f>Flavors!H278</f>
        <v>-1.1742772782335376E-2</v>
      </c>
      <c r="I164" s="329">
        <f>Flavors!I278</f>
        <v>3.4587315713677382</v>
      </c>
      <c r="J164" s="338">
        <f>Flavors!J278</f>
        <v>0.12636197800488613</v>
      </c>
      <c r="K164" s="345">
        <f>Flavors!K278</f>
        <v>3.7919556779225164E-2</v>
      </c>
      <c r="L164" s="351">
        <f>Flavors!L278</f>
        <v>1307014.7430064096</v>
      </c>
      <c r="M164" s="363">
        <f>Flavors!M278</f>
        <v>-17190.304128803546</v>
      </c>
      <c r="N164" s="357">
        <f>Flavors!N278</f>
        <v>-1.2981602936790697E-2</v>
      </c>
      <c r="O164" s="286">
        <f>Flavors!O278</f>
        <v>248891.11364176721</v>
      </c>
      <c r="P164" s="283">
        <f>Flavors!P278</f>
        <v>-11601.479698380776</v>
      </c>
      <c r="Q164" s="357">
        <f>Flavors!Q278</f>
        <v>-4.4536696992500312E-2</v>
      </c>
    </row>
    <row r="165" spans="2:17" x14ac:dyDescent="0.25">
      <c r="B165" s="487"/>
      <c r="C165" s="49" t="s">
        <v>147</v>
      </c>
      <c r="D165" s="282">
        <f>Flavors!D279</f>
        <v>69341.808079687704</v>
      </c>
      <c r="E165" s="283">
        <f>Flavors!E279</f>
        <v>-1519.2410499771941</v>
      </c>
      <c r="F165" s="320">
        <f>Flavors!F279</f>
        <v>-2.1439719967978669E-2</v>
      </c>
      <c r="G165" s="338">
        <f>Flavors!G279</f>
        <v>0.20215449804179358</v>
      </c>
      <c r="H165" s="373">
        <f>Flavors!H279</f>
        <v>3.6080828994642655E-3</v>
      </c>
      <c r="I165" s="329">
        <f>Flavors!I279</f>
        <v>3.2158556540924637</v>
      </c>
      <c r="J165" s="338">
        <f>Flavors!J279</f>
        <v>-7.267586031372586E-2</v>
      </c>
      <c r="K165" s="345">
        <f>Flavors!K279</f>
        <v>-2.2099791349224442E-2</v>
      </c>
      <c r="L165" s="351">
        <f>Flavors!L279</f>
        <v>222993.24557805818</v>
      </c>
      <c r="M165" s="363">
        <f>Flavors!M279</f>
        <v>-10035.547628730128</v>
      </c>
      <c r="N165" s="357">
        <f>Flavors!N279</f>
        <v>-4.3065697979325003E-2</v>
      </c>
      <c r="O165" s="286">
        <f>Flavors!O279</f>
        <v>36109.265069740737</v>
      </c>
      <c r="P165" s="283">
        <f>Flavors!P279</f>
        <v>-1292.3419637503976</v>
      </c>
      <c r="Q165" s="357">
        <f>Flavors!Q279</f>
        <v>-3.4553113255084859E-2</v>
      </c>
    </row>
    <row r="166" spans="2:17" x14ac:dyDescent="0.25">
      <c r="B166" s="487"/>
      <c r="C166" s="49" t="s">
        <v>148</v>
      </c>
      <c r="D166" s="282">
        <f>Flavors!D280</f>
        <v>3050.206174170426</v>
      </c>
      <c r="E166" s="283">
        <f>Flavors!E280</f>
        <v>-11158.617813373157</v>
      </c>
      <c r="F166" s="320">
        <f>Flavors!F280</f>
        <v>-0.78533014577107563</v>
      </c>
      <c r="G166" s="338">
        <f>Flavors!G280</f>
        <v>8.892368329288294E-3</v>
      </c>
      <c r="H166" s="373">
        <f>Flavors!H280</f>
        <v>-3.0919504353444822E-2</v>
      </c>
      <c r="I166" s="329">
        <f>Flavors!I280</f>
        <v>3.899723689587907</v>
      </c>
      <c r="J166" s="338">
        <f>Flavors!J280</f>
        <v>0.56872095556660973</v>
      </c>
      <c r="K166" s="345">
        <f>Flavors!K280</f>
        <v>0.17073566159461864</v>
      </c>
      <c r="L166" s="351">
        <f>Flavors!L280</f>
        <v>11894.961275539708</v>
      </c>
      <c r="M166" s="363">
        <f>Flavors!M280</f>
        <v>-35434.670274195356</v>
      </c>
      <c r="N166" s="357">
        <f>Flavors!N280</f>
        <v>-0.74867834618487972</v>
      </c>
      <c r="O166" s="286">
        <f>Flavors!O280</f>
        <v>1709.5094664421933</v>
      </c>
      <c r="P166" s="283">
        <f>Flavors!P280</f>
        <v>-5915.3483441743001</v>
      </c>
      <c r="Q166" s="357">
        <f>Flavors!Q280</f>
        <v>-0.77579785631386433</v>
      </c>
    </row>
    <row r="167" spans="2:17" x14ac:dyDescent="0.25">
      <c r="B167" s="487"/>
      <c r="C167" s="49" t="s">
        <v>149</v>
      </c>
      <c r="D167" s="282">
        <f>Flavors!D281</f>
        <v>13402.412177062297</v>
      </c>
      <c r="E167" s="283">
        <f>Flavors!E281</f>
        <v>-3683.2812365512818</v>
      </c>
      <c r="F167" s="320">
        <f>Flavors!F281</f>
        <v>-0.21557692435336037</v>
      </c>
      <c r="G167" s="338">
        <f>Flavors!G281</f>
        <v>3.9072501586483767E-2</v>
      </c>
      <c r="H167" s="373">
        <f>Flavors!H281</f>
        <v>-8.8001057084842529E-3</v>
      </c>
      <c r="I167" s="329">
        <f>Flavors!I281</f>
        <v>2.8785685241778203</v>
      </c>
      <c r="J167" s="338">
        <f>Flavors!J281</f>
        <v>0.12999550314805264</v>
      </c>
      <c r="K167" s="345">
        <f>Flavors!K281</f>
        <v>4.7295633826511592E-2</v>
      </c>
      <c r="L167" s="351">
        <f>Flavors!L281</f>
        <v>38579.761840949061</v>
      </c>
      <c r="M167" s="363">
        <f>Flavors!M281</f>
        <v>-8381.5141212952149</v>
      </c>
      <c r="N167" s="357">
        <f>Flavors!N281</f>
        <v>-0.17847713780251093</v>
      </c>
      <c r="O167" s="286">
        <f>Flavors!O281</f>
        <v>6703.2773678302765</v>
      </c>
      <c r="P167" s="283">
        <f>Flavors!P281</f>
        <v>-1878.343946814537</v>
      </c>
      <c r="Q167" s="357">
        <f>Flavors!Q281</f>
        <v>-0.21887984542141034</v>
      </c>
    </row>
    <row r="168" spans="2:17" x14ac:dyDescent="0.25">
      <c r="B168" s="487"/>
      <c r="C168" s="49" t="s">
        <v>150</v>
      </c>
      <c r="D168" s="282">
        <f>Flavors!D282</f>
        <v>3990881.4992475179</v>
      </c>
      <c r="E168" s="283">
        <f>Flavors!E282</f>
        <v>-50446.438751534093</v>
      </c>
      <c r="F168" s="320">
        <f>Flavors!F282</f>
        <v>-1.248263925260943E-2</v>
      </c>
      <c r="G168" s="338">
        <f>Flavors!G282</f>
        <v>11.634750644193126</v>
      </c>
      <c r="H168" s="373">
        <f>Flavors!H282</f>
        <v>0.31130589761591843</v>
      </c>
      <c r="I168" s="329">
        <f>Flavors!I282</f>
        <v>2.7545287857841507</v>
      </c>
      <c r="J168" s="338">
        <f>Flavors!J282</f>
        <v>-2.5438537689621565E-2</v>
      </c>
      <c r="K168" s="345">
        <f>Flavors!K282</f>
        <v>-9.1506606839659738E-3</v>
      </c>
      <c r="L168" s="351">
        <f>Flavors!L282</f>
        <v>10992997.970330697</v>
      </c>
      <c r="M168" s="363">
        <f>Flavors!M282</f>
        <v>-241761.64074830711</v>
      </c>
      <c r="N168" s="357">
        <f>Flavors!N282</f>
        <v>-2.1519075540334408E-2</v>
      </c>
      <c r="O168" s="286">
        <f>Flavors!O282</f>
        <v>2478881.1669247043</v>
      </c>
      <c r="P168" s="283">
        <f>Flavors!P282</f>
        <v>-166708.88409011671</v>
      </c>
      <c r="Q168" s="357">
        <f>Flavors!Q282</f>
        <v>-6.3013876252735718E-2</v>
      </c>
    </row>
    <row r="169" spans="2:17" x14ac:dyDescent="0.25">
      <c r="B169" s="487"/>
      <c r="C169" s="49" t="s">
        <v>151</v>
      </c>
      <c r="D169" s="282">
        <f>Flavors!D283</f>
        <v>687745.50811369519</v>
      </c>
      <c r="E169" s="283">
        <f>Flavors!E283</f>
        <v>168845.55120409466</v>
      </c>
      <c r="F169" s="320">
        <f>Flavors!F283</f>
        <v>0.3253913378788541</v>
      </c>
      <c r="G169" s="338">
        <f>Flavors!G283</f>
        <v>2.0050075390801445</v>
      </c>
      <c r="H169" s="373">
        <f>Flavors!H283</f>
        <v>0.55109558706559025</v>
      </c>
      <c r="I169" s="329">
        <f>Flavors!I283</f>
        <v>1.9917371482532502</v>
      </c>
      <c r="J169" s="338">
        <f>Flavors!J283</f>
        <v>4.1349708244446948E-3</v>
      </c>
      <c r="K169" s="345">
        <f>Flavors!K283</f>
        <v>2.0803815126595204E-3</v>
      </c>
      <c r="L169" s="351">
        <f>Flavors!L283</f>
        <v>1369808.2770543538</v>
      </c>
      <c r="M169" s="363">
        <f>Flavors!M283</f>
        <v>338441.59283311851</v>
      </c>
      <c r="N169" s="357">
        <f>Flavors!N283</f>
        <v>0.32814865751521644</v>
      </c>
      <c r="O169" s="286">
        <f>Flavors!O283</f>
        <v>343827.44561497023</v>
      </c>
      <c r="P169" s="283">
        <f>Flavors!P283</f>
        <v>84385.679476385005</v>
      </c>
      <c r="Q169" s="357">
        <f>Flavors!Q283</f>
        <v>0.32525865334769949</v>
      </c>
    </row>
    <row r="170" spans="2:17" x14ac:dyDescent="0.25">
      <c r="B170" s="487"/>
      <c r="C170" s="49" t="s">
        <v>152</v>
      </c>
      <c r="D170" s="282">
        <f>Flavors!D284</f>
        <v>0</v>
      </c>
      <c r="E170" s="283">
        <f>Flavors!E284</f>
        <v>-1911.1757900714874</v>
      </c>
      <c r="F170" s="320">
        <f>Flavors!F284</f>
        <v>-1</v>
      </c>
      <c r="G170" s="338">
        <f>Flavors!G284</f>
        <v>0</v>
      </c>
      <c r="H170" s="373">
        <f>Flavors!H284</f>
        <v>-5.3549461444065581E-3</v>
      </c>
      <c r="I170" s="329">
        <f>Flavors!I284</f>
        <v>0</v>
      </c>
      <c r="J170" s="338">
        <f>Flavors!J284</f>
        <v>-2.9956336428873738</v>
      </c>
      <c r="K170" s="345">
        <f>Flavors!K284</f>
        <v>-1</v>
      </c>
      <c r="L170" s="351">
        <f>Flavors!L284</f>
        <v>0</v>
      </c>
      <c r="M170" s="363">
        <f>Flavors!M284</f>
        <v>-5725.1824942100047</v>
      </c>
      <c r="N170" s="357">
        <f>Flavors!N284</f>
        <v>-1</v>
      </c>
      <c r="O170" s="286">
        <f>Flavors!O284</f>
        <v>0</v>
      </c>
      <c r="P170" s="283">
        <f>Flavors!P284</f>
        <v>-955.58789503574371</v>
      </c>
      <c r="Q170" s="357">
        <f>Flavors!Q284</f>
        <v>-1</v>
      </c>
    </row>
    <row r="171" spans="2:17" x14ac:dyDescent="0.25">
      <c r="B171" s="487"/>
      <c r="C171" s="49" t="s">
        <v>153</v>
      </c>
      <c r="D171" s="282">
        <f>Flavors!D285</f>
        <v>0</v>
      </c>
      <c r="E171" s="283">
        <f>Flavors!E285</f>
        <v>0</v>
      </c>
      <c r="F171" s="320">
        <f>Flavors!F285</f>
        <v>0</v>
      </c>
      <c r="G171" s="338">
        <f>Flavors!G285</f>
        <v>0</v>
      </c>
      <c r="H171" s="373">
        <f>Flavors!H285</f>
        <v>0</v>
      </c>
      <c r="I171" s="329">
        <f>Flavors!I285</f>
        <v>0</v>
      </c>
      <c r="J171" s="338">
        <f>Flavors!J285</f>
        <v>0</v>
      </c>
      <c r="K171" s="345">
        <f>Flavors!K285</f>
        <v>0</v>
      </c>
      <c r="L171" s="351">
        <f>Flavors!L285</f>
        <v>0</v>
      </c>
      <c r="M171" s="363">
        <f>Flavors!M285</f>
        <v>0</v>
      </c>
      <c r="N171" s="357">
        <f>Flavors!N285</f>
        <v>0</v>
      </c>
      <c r="O171" s="286">
        <f>Flavors!O285</f>
        <v>0</v>
      </c>
      <c r="P171" s="283">
        <f>Flavors!P285</f>
        <v>0</v>
      </c>
      <c r="Q171" s="357">
        <f>Flavors!Q285</f>
        <v>0</v>
      </c>
    </row>
    <row r="172" spans="2:17" x14ac:dyDescent="0.25">
      <c r="B172" s="487"/>
      <c r="C172" s="49" t="s">
        <v>154</v>
      </c>
      <c r="D172" s="282">
        <f>Flavors!D286</f>
        <v>48801.478599413029</v>
      </c>
      <c r="E172" s="283">
        <f>Flavors!E286</f>
        <v>287.1194968363925</v>
      </c>
      <c r="F172" s="320">
        <f>Flavors!F286</f>
        <v>5.9182374486143286E-3</v>
      </c>
      <c r="G172" s="338">
        <f>Flavors!G286</f>
        <v>0.14227258681550814</v>
      </c>
      <c r="H172" s="373">
        <f>Flavors!H286</f>
        <v>6.3396278620146684E-3</v>
      </c>
      <c r="I172" s="329">
        <f>Flavors!I286</f>
        <v>2.8283484235274168</v>
      </c>
      <c r="J172" s="338">
        <f>Flavors!J286</f>
        <v>8.5541012339973577E-4</v>
      </c>
      <c r="K172" s="345">
        <f>Flavors!K286</f>
        <v>3.0253306351052942E-4</v>
      </c>
      <c r="L172" s="351">
        <f>Flavors!L286</f>
        <v>138027.58506245681</v>
      </c>
      <c r="M172" s="363">
        <f>Flavors!M286</f>
        <v>853.57365014779498</v>
      </c>
      <c r="N172" s="357">
        <f>Flavors!N286</f>
        <v>6.2225609746308069E-3</v>
      </c>
      <c r="O172" s="286">
        <f>Flavors!O286</f>
        <v>24316.342801771458</v>
      </c>
      <c r="P172" s="283">
        <f>Flavors!P286</f>
        <v>-474.81701190067906</v>
      </c>
      <c r="Q172" s="357">
        <f>Flavors!Q286</f>
        <v>-1.9152674399639063E-2</v>
      </c>
    </row>
    <row r="173" spans="2:17" x14ac:dyDescent="0.25">
      <c r="B173" s="487"/>
      <c r="C173" s="49" t="s">
        <v>155</v>
      </c>
      <c r="D173" s="282">
        <f>Flavors!D287</f>
        <v>20117548.300164655</v>
      </c>
      <c r="E173" s="283">
        <f>Flavors!E287</f>
        <v>-1745704.5841272362</v>
      </c>
      <c r="F173" s="320">
        <f>Flavors!F287</f>
        <v>-7.9846516589554425E-2</v>
      </c>
      <c r="G173" s="338">
        <f>Flavors!G287</f>
        <v>58.649363076568328</v>
      </c>
      <c r="H173" s="373">
        <f>Flavors!H287</f>
        <v>-2.6095448402932533</v>
      </c>
      <c r="I173" s="329">
        <f>Flavors!I287</f>
        <v>2.5166644591578171</v>
      </c>
      <c r="J173" s="338">
        <f>Flavors!J287</f>
        <v>5.7508253595911718E-2</v>
      </c>
      <c r="K173" s="345">
        <f>Flavors!K287</f>
        <v>2.3385360175919103E-2</v>
      </c>
      <c r="L173" s="351">
        <f>Flavors!L287</f>
        <v>50629118.812415145</v>
      </c>
      <c r="M173" s="363">
        <f>Flavors!M287</f>
        <v>-3136035.1917604879</v>
      </c>
      <c r="N173" s="357">
        <f>Flavors!N287</f>
        <v>-5.8328395962874577E-2</v>
      </c>
      <c r="O173" s="286">
        <f>Flavors!O287</f>
        <v>12548504.207346555</v>
      </c>
      <c r="P173" s="283">
        <f>Flavors!P287</f>
        <v>-1315250.7645791452</v>
      </c>
      <c r="Q173" s="357">
        <f>Flavors!Q287</f>
        <v>-9.4869735309268427E-2</v>
      </c>
    </row>
    <row r="174" spans="2:17" x14ac:dyDescent="0.25">
      <c r="B174" s="487"/>
      <c r="C174" s="49" t="s">
        <v>156</v>
      </c>
      <c r="D174" s="282">
        <f>Flavors!D288</f>
        <v>67400.630545637221</v>
      </c>
      <c r="E174" s="283">
        <f>Flavors!E288</f>
        <v>21482.948362059986</v>
      </c>
      <c r="F174" s="320">
        <f>Flavors!F288</f>
        <v>0.46785785650442752</v>
      </c>
      <c r="G174" s="338">
        <f>Flavors!G288</f>
        <v>0.19649531809143786</v>
      </c>
      <c r="H174" s="373">
        <f>Flavors!H288</f>
        <v>6.7838019036893404E-2</v>
      </c>
      <c r="I174" s="329">
        <f>Flavors!I288</f>
        <v>2.8984547523100899</v>
      </c>
      <c r="J174" s="338">
        <f>Flavors!J288</f>
        <v>0.20775336890227969</v>
      </c>
      <c r="K174" s="345">
        <f>Flavors!K288</f>
        <v>7.7211603704294085E-2</v>
      </c>
      <c r="L174" s="351">
        <f>Flavors!L288</f>
        <v>195357.6779136988</v>
      </c>
      <c r="M174" s="363">
        <f>Flavors!M288</f>
        <v>71806.906939467386</v>
      </c>
      <c r="N174" s="357">
        <f>Flavors!N288</f>
        <v>0.58119351561508203</v>
      </c>
      <c r="O174" s="286">
        <f>Flavors!O288</f>
        <v>34143.654932828736</v>
      </c>
      <c r="P174" s="283">
        <f>Flavors!P288</f>
        <v>11280.624507968063</v>
      </c>
      <c r="Q174" s="357">
        <f>Flavors!Q288</f>
        <v>0.49340023165528402</v>
      </c>
    </row>
    <row r="175" spans="2:17" x14ac:dyDescent="0.25">
      <c r="B175" s="487"/>
      <c r="C175" s="49" t="s">
        <v>157</v>
      </c>
      <c r="D175" s="282">
        <f>Flavors!D289</f>
        <v>2432.7307598590851</v>
      </c>
      <c r="E175" s="283">
        <f>Flavors!E289</f>
        <v>-2072.7123553752899</v>
      </c>
      <c r="F175" s="320">
        <f>Flavors!F289</f>
        <v>-0.46004628232165939</v>
      </c>
      <c r="G175" s="338">
        <f>Flavors!G289</f>
        <v>7.0922215507415324E-3</v>
      </c>
      <c r="H175" s="373">
        <f>Flavors!H289</f>
        <v>-5.5316330230258245E-3</v>
      </c>
      <c r="I175" s="329">
        <f>Flavors!I289</f>
        <v>3.491212232492007</v>
      </c>
      <c r="J175" s="338">
        <f>Flavors!J289</f>
        <v>0.22142657135498833</v>
      </c>
      <c r="K175" s="345">
        <f>Flavors!K289</f>
        <v>6.7718986594977784E-2</v>
      </c>
      <c r="L175" s="351">
        <f>Flavors!L289</f>
        <v>8493.1793871796126</v>
      </c>
      <c r="M175" s="363">
        <f>Flavors!M289</f>
        <v>-6238.6539080822477</v>
      </c>
      <c r="N175" s="357">
        <f>Flavors!N289</f>
        <v>-0.4234811637522915</v>
      </c>
      <c r="O175" s="286">
        <f>Flavors!O289</f>
        <v>1216.3653799295425</v>
      </c>
      <c r="P175" s="283">
        <f>Flavors!P289</f>
        <v>-1036.356177687645</v>
      </c>
      <c r="Q175" s="357">
        <f>Flavors!Q289</f>
        <v>-0.46004628232165939</v>
      </c>
    </row>
    <row r="176" spans="2:17" x14ac:dyDescent="0.25">
      <c r="B176" s="487"/>
      <c r="C176" s="49" t="s">
        <v>158</v>
      </c>
      <c r="D176" s="282">
        <f>Flavors!D290</f>
        <v>530031.00334876706</v>
      </c>
      <c r="E176" s="283">
        <f>Flavors!E290</f>
        <v>36039.464039710409</v>
      </c>
      <c r="F176" s="320">
        <f>Flavors!F290</f>
        <v>7.2955630151315176E-2</v>
      </c>
      <c r="G176" s="338">
        <f>Flavors!G290</f>
        <v>1.5452171553620784</v>
      </c>
      <c r="H176" s="373">
        <f>Flavors!H290</f>
        <v>0.16109639444895163</v>
      </c>
      <c r="I176" s="329">
        <f>Flavors!I290</f>
        <v>3.1010680292510715</v>
      </c>
      <c r="J176" s="338">
        <f>Flavors!J290</f>
        <v>0.15442315023608844</v>
      </c>
      <c r="K176" s="345">
        <f>Flavors!K290</f>
        <v>5.2406433953354321E-2</v>
      </c>
      <c r="L176" s="351">
        <f>Flavors!L290</f>
        <v>1643662.1989967292</v>
      </c>
      <c r="M176" s="363">
        <f>Flavors!M290</f>
        <v>188044.55941496883</v>
      </c>
      <c r="N176" s="357">
        <f>Flavors!N290</f>
        <v>0.12918540851771987</v>
      </c>
      <c r="O176" s="286">
        <f>Flavors!O290</f>
        <v>264519.67776992137</v>
      </c>
      <c r="P176" s="283">
        <f>Flavors!P290</f>
        <v>11801.211440460669</v>
      </c>
      <c r="Q176" s="357">
        <f>Flavors!Q290</f>
        <v>4.6697068132234627E-2</v>
      </c>
    </row>
    <row r="177" spans="2:17" x14ac:dyDescent="0.25">
      <c r="B177" s="487"/>
      <c r="C177" s="49" t="s">
        <v>159</v>
      </c>
      <c r="D177" s="282">
        <f>Flavors!D291</f>
        <v>0</v>
      </c>
      <c r="E177" s="283">
        <f>Flavors!E291</f>
        <v>0</v>
      </c>
      <c r="F177" s="320">
        <f>Flavors!F291</f>
        <v>0</v>
      </c>
      <c r="G177" s="338">
        <f>Flavors!G291</f>
        <v>0</v>
      </c>
      <c r="H177" s="373">
        <f>Flavors!H291</f>
        <v>0</v>
      </c>
      <c r="I177" s="329">
        <f>Flavors!I291</f>
        <v>0</v>
      </c>
      <c r="J177" s="338">
        <f>Flavors!J291</f>
        <v>0</v>
      </c>
      <c r="K177" s="345">
        <f>Flavors!K291</f>
        <v>0</v>
      </c>
      <c r="L177" s="351">
        <f>Flavors!L291</f>
        <v>0</v>
      </c>
      <c r="M177" s="363">
        <f>Flavors!M291</f>
        <v>0</v>
      </c>
      <c r="N177" s="357">
        <f>Flavors!N291</f>
        <v>0</v>
      </c>
      <c r="O177" s="286">
        <f>Flavors!O291</f>
        <v>0</v>
      </c>
      <c r="P177" s="283">
        <f>Flavors!P291</f>
        <v>0</v>
      </c>
      <c r="Q177" s="357">
        <f>Flavors!Q291</f>
        <v>0</v>
      </c>
    </row>
    <row r="178" spans="2:17" x14ac:dyDescent="0.25">
      <c r="B178" s="487"/>
      <c r="C178" s="49" t="s">
        <v>160</v>
      </c>
      <c r="D178" s="282">
        <f>Flavors!D292</f>
        <v>8157207.7647117721</v>
      </c>
      <c r="E178" s="283">
        <f>Flavors!E292</f>
        <v>177410.21530654654</v>
      </c>
      <c r="F178" s="320">
        <f>Flavors!F292</f>
        <v>2.2232420585628743E-2</v>
      </c>
      <c r="G178" s="338">
        <f>Flavors!G292</f>
        <v>23.780981297789026</v>
      </c>
      <c r="H178" s="373">
        <f>Flavors!H292</f>
        <v>1.4222917715188927</v>
      </c>
      <c r="I178" s="329">
        <f>Flavors!I292</f>
        <v>2.848028187845224</v>
      </c>
      <c r="J178" s="338">
        <f>Flavors!J292</f>
        <v>1.1249188634321783E-2</v>
      </c>
      <c r="K178" s="345">
        <f>Flavors!K292</f>
        <v>3.965479382585296E-3</v>
      </c>
      <c r="L178" s="351">
        <f>Flavors!L292</f>
        <v>23231957.648009058</v>
      </c>
      <c r="M178" s="363">
        <f>Flavors!M292</f>
        <v>595035.54190169275</v>
      </c>
      <c r="N178" s="357">
        <f>Flavors!N292</f>
        <v>2.6286062173671312E-2</v>
      </c>
      <c r="O178" s="286">
        <f>Flavors!O292</f>
        <v>5070566.1164196702</v>
      </c>
      <c r="P178" s="283">
        <f>Flavors!P292</f>
        <v>-102595.79473314434</v>
      </c>
      <c r="Q178" s="357">
        <f>Flavors!Q292</f>
        <v>-1.9832318511422999E-2</v>
      </c>
    </row>
    <row r="179" spans="2:17" ht="15" thickBot="1" x14ac:dyDescent="0.3">
      <c r="B179" s="487"/>
      <c r="C179" s="52" t="s">
        <v>161</v>
      </c>
      <c r="D179" s="304">
        <f>Flavors!D293</f>
        <v>10157.914727449417</v>
      </c>
      <c r="E179" s="305">
        <f>Flavors!E293</f>
        <v>-23627.6394604534</v>
      </c>
      <c r="F179" s="321">
        <f>Flavors!F293</f>
        <v>-0.6993414797651436</v>
      </c>
      <c r="G179" s="339">
        <f>Flavors!G293</f>
        <v>2.9613709387546268E-2</v>
      </c>
      <c r="H179" s="374">
        <f>Flavors!H293</f>
        <v>-6.5050436147900126E-2</v>
      </c>
      <c r="I179" s="330">
        <f>Flavors!I293</f>
        <v>3.0389541164273592</v>
      </c>
      <c r="J179" s="339">
        <f>Flavors!J293</f>
        <v>0.25189905970726167</v>
      </c>
      <c r="K179" s="346">
        <f>Flavors!K293</f>
        <v>9.0381802505080461E-2</v>
      </c>
      <c r="L179" s="352">
        <f>Flavors!L293</f>
        <v>30869.436775300503</v>
      </c>
      <c r="M179" s="364">
        <f>Flavors!M293</f>
        <v>-63292.762868184916</v>
      </c>
      <c r="N179" s="358">
        <f>Flavors!N293</f>
        <v>-0.672167420767807</v>
      </c>
      <c r="O179" s="306">
        <f>Flavors!O293</f>
        <v>5078.9573637247086</v>
      </c>
      <c r="P179" s="305">
        <f>Flavors!P293</f>
        <v>-11813.8197302267</v>
      </c>
      <c r="Q179" s="358">
        <f>Flavors!Q293</f>
        <v>-0.6993414797651436</v>
      </c>
    </row>
    <row r="180" spans="2:17" x14ac:dyDescent="0.25">
      <c r="B180" s="486" t="s">
        <v>275</v>
      </c>
      <c r="C180" s="55" t="s">
        <v>276</v>
      </c>
      <c r="D180" s="307">
        <f>'NB vs PL'!D37</f>
        <v>26545388.431757659</v>
      </c>
      <c r="E180" s="54">
        <f>'NB vs PL'!E37</f>
        <v>-1516979.684980832</v>
      </c>
      <c r="F180" s="322">
        <f>'NB vs PL'!F37</f>
        <v>-5.40574365880402E-2</v>
      </c>
      <c r="G180" s="340">
        <f>'NB vs PL'!G37</f>
        <v>77.388660929918117</v>
      </c>
      <c r="H180" s="375">
        <f>'NB vs PL'!H37</f>
        <v>-1.2396215809362587</v>
      </c>
      <c r="I180" s="331">
        <f>'NB vs PL'!I37</f>
        <v>2.8638603478438731</v>
      </c>
      <c r="J180" s="340">
        <f>'NB vs PL'!J37</f>
        <v>6.4013382641301408E-2</v>
      </c>
      <c r="K180" s="347">
        <f>'NB vs PL'!K37</f>
        <v>2.2863171965068447E-2</v>
      </c>
      <c r="L180" s="353">
        <f>'NB vs PL'!L37</f>
        <v>76022285.347824216</v>
      </c>
      <c r="M180" s="365">
        <f>'NB vs PL'!M37</f>
        <v>-2548050.8602234572</v>
      </c>
      <c r="N180" s="359">
        <f>'NB vs PL'!N37</f>
        <v>-3.2430189091674902E-2</v>
      </c>
      <c r="O180" s="53">
        <f>'NB vs PL'!O37</f>
        <v>17153934.954296719</v>
      </c>
      <c r="P180" s="54">
        <f>'NB vs PL'!P37</f>
        <v>-1291555.4488609917</v>
      </c>
      <c r="Q180" s="359">
        <f>'NB vs PL'!Q37</f>
        <v>-7.0020119857582552E-2</v>
      </c>
    </row>
    <row r="181" spans="2:17" ht="15" thickBot="1" x14ac:dyDescent="0.3">
      <c r="B181" s="490"/>
      <c r="C181" s="56" t="s">
        <v>144</v>
      </c>
      <c r="D181" s="308">
        <f>'NB vs PL'!D38</f>
        <v>7754476.9814419709</v>
      </c>
      <c r="E181" s="48">
        <f>'NB vs PL'!E38</f>
        <v>127048.65427175164</v>
      </c>
      <c r="F181" s="323">
        <f>'NB vs PL'!F38</f>
        <v>1.6656813911863629E-2</v>
      </c>
      <c r="G181" s="341">
        <f>'NB vs PL'!G38</f>
        <v>22.606886742245816</v>
      </c>
      <c r="H181" s="376">
        <f>'NB vs PL'!H38</f>
        <v>1.2355047246922553</v>
      </c>
      <c r="I181" s="332">
        <f>'NB vs PL'!I38</f>
        <v>1.874684048665358</v>
      </c>
      <c r="J181" s="341">
        <f>'NB vs PL'!J38</f>
        <v>2.5589844183937505E-2</v>
      </c>
      <c r="K181" s="348">
        <f>'NB vs PL'!K38</f>
        <v>1.3839124108397815E-2</v>
      </c>
      <c r="L181" s="354">
        <f>'NB vs PL'!L38</f>
        <v>14537194.302851958</v>
      </c>
      <c r="M181" s="366">
        <f>'NB vs PL'!M38</f>
        <v>433360.78798408993</v>
      </c>
      <c r="N181" s="360">
        <f>'NB vs PL'!N38</f>
        <v>3.0726453735238229E-2</v>
      </c>
      <c r="O181" s="47">
        <f>'NB vs PL'!O38</f>
        <v>4046847.9043951901</v>
      </c>
      <c r="P181" s="48">
        <f>'NB vs PL'!P38</f>
        <v>-184926.32159560453</v>
      </c>
      <c r="Q181" s="360">
        <f>'NB vs PL'!Q38</f>
        <v>-4.3699477268853426E-2</v>
      </c>
    </row>
    <row r="182" spans="2:17" x14ac:dyDescent="0.25">
      <c r="B182" s="487" t="s">
        <v>457</v>
      </c>
      <c r="C182" s="44" t="s">
        <v>39</v>
      </c>
      <c r="D182" s="259">
        <f>Size!D107</f>
        <v>9441.4905035821448</v>
      </c>
      <c r="E182" s="63">
        <f>Size!E107</f>
        <v>-5285.4391837231269</v>
      </c>
      <c r="F182" s="324">
        <f>Size!F107</f>
        <v>-0.35889620551928192</v>
      </c>
      <c r="G182" s="342">
        <f>Size!G107</f>
        <v>2.7525093826867013E-2</v>
      </c>
      <c r="H182" s="377">
        <f>Size!H107</f>
        <v>-1.3738465369344866E-2</v>
      </c>
      <c r="I182" s="333">
        <f>Size!I107</f>
        <v>3.3222333010883465</v>
      </c>
      <c r="J182" s="342">
        <f>Size!J107</f>
        <v>-0.12662221699212628</v>
      </c>
      <c r="K182" s="310">
        <f>Size!K107</f>
        <v>-3.6714271249785588E-2</v>
      </c>
      <c r="L182" s="311">
        <f>Size!L107</f>
        <v>31366.834162909985</v>
      </c>
      <c r="M182" s="312">
        <f>Size!M107</f>
        <v>-19424.218553535935</v>
      </c>
      <c r="N182" s="313">
        <f>Size!N107</f>
        <v>-0.38243386412911379</v>
      </c>
      <c r="O182" s="62">
        <f>Size!O107</f>
        <v>6511.7515579462051</v>
      </c>
      <c r="P182" s="63">
        <f>Size!P107</f>
        <v>-4012.0935368537903</v>
      </c>
      <c r="Q182" s="313">
        <f>Size!Q107</f>
        <v>-0.38123836874378086</v>
      </c>
    </row>
    <row r="183" spans="2:17" x14ac:dyDescent="0.25">
      <c r="B183" s="487"/>
      <c r="C183" s="49" t="s">
        <v>173</v>
      </c>
      <c r="D183" s="58">
        <f>Size!D108</f>
        <v>23351258.602280319</v>
      </c>
      <c r="E183" s="278">
        <f>Size!E108</f>
        <v>-618357.51727798954</v>
      </c>
      <c r="F183" s="280">
        <f>Size!F108</f>
        <v>-2.5797556130798146E-2</v>
      </c>
      <c r="G183" s="334">
        <f>Size!G108</f>
        <v>68.076707142727159</v>
      </c>
      <c r="H183" s="369">
        <f>Size!H108</f>
        <v>0.91595506061079845</v>
      </c>
      <c r="I183" s="325">
        <f>Size!I108</f>
        <v>2.2408898365359069</v>
      </c>
      <c r="J183" s="334">
        <f>Size!J108</f>
        <v>6.2771645505078855E-2</v>
      </c>
      <c r="K183" s="291">
        <f>Size!K108</f>
        <v>2.8819209978394794E-2</v>
      </c>
      <c r="L183" s="295">
        <f>Size!L108</f>
        <v>52327598.072171628</v>
      </c>
      <c r="M183" s="281">
        <f>Size!M108</f>
        <v>118941.17013590783</v>
      </c>
      <c r="N183" s="270">
        <f>Size!N108</f>
        <v>2.2781886605336148E-3</v>
      </c>
      <c r="O183" s="285">
        <f>Size!O108</f>
        <v>11679390.234167263</v>
      </c>
      <c r="P183" s="278">
        <f>Size!P108</f>
        <v>-311774.16729528643</v>
      </c>
      <c r="Q183" s="270">
        <f>Size!Q108</f>
        <v>-2.6000324643806874E-2</v>
      </c>
    </row>
    <row r="184" spans="2:17" x14ac:dyDescent="0.25">
      <c r="B184" s="487"/>
      <c r="C184" s="49" t="s">
        <v>174</v>
      </c>
      <c r="D184" s="58">
        <f>Size!D109</f>
        <v>26446.699762292119</v>
      </c>
      <c r="E184" s="278">
        <f>Size!E109</f>
        <v>-5062.0632514102908</v>
      </c>
      <c r="F184" s="280">
        <f>Size!F109</f>
        <v>-0.16065572771641085</v>
      </c>
      <c r="G184" s="334">
        <f>Size!G109</f>
        <v>7.7100950542913244E-2</v>
      </c>
      <c r="H184" s="369">
        <f>Size!H109</f>
        <v>-1.118382676108054E-2</v>
      </c>
      <c r="I184" s="325">
        <f>Size!I109</f>
        <v>3.6395509811399442</v>
      </c>
      <c r="J184" s="334">
        <f>Size!J109</f>
        <v>-0.14205415638993601</v>
      </c>
      <c r="K184" s="291">
        <f>Size!K109</f>
        <v>-3.756451327510224E-2</v>
      </c>
      <c r="L184" s="295">
        <f>Size!L109</f>
        <v>96254.11206776381</v>
      </c>
      <c r="M184" s="281">
        <f>Size!M109</f>
        <v>-22899.588022064694</v>
      </c>
      <c r="N184" s="270">
        <f>Size!N109</f>
        <v>-0.19218528677498875</v>
      </c>
      <c r="O184" s="285">
        <f>Size!O109</f>
        <v>8676.1608448028564</v>
      </c>
      <c r="P184" s="278">
        <f>Size!P109</f>
        <v>-1659.0885675037989</v>
      </c>
      <c r="Q184" s="270">
        <f>Size!Q109</f>
        <v>-0.16052719207029933</v>
      </c>
    </row>
    <row r="185" spans="2:17" x14ac:dyDescent="0.25">
      <c r="B185" s="487"/>
      <c r="C185" s="49" t="s">
        <v>175</v>
      </c>
      <c r="D185" s="58">
        <f>Size!D110</f>
        <v>62976.078200884163</v>
      </c>
      <c r="E185" s="278">
        <f>Size!E110</f>
        <v>42356.011522449553</v>
      </c>
      <c r="F185" s="280">
        <f>Size!F110</f>
        <v>2.0541161278953268</v>
      </c>
      <c r="G185" s="334">
        <f>Size!G110</f>
        <v>0.18359627229088271</v>
      </c>
      <c r="H185" s="369">
        <f>Size!H110</f>
        <v>0.1258206625689956</v>
      </c>
      <c r="I185" s="325">
        <f>Size!I110</f>
        <v>2.2186724199235943</v>
      </c>
      <c r="J185" s="334">
        <f>Size!J110</f>
        <v>6.4961539442510929E-2</v>
      </c>
      <c r="K185" s="291">
        <f>Size!K110</f>
        <v>3.0162609118639081E-2</v>
      </c>
      <c r="L185" s="295">
        <f>Size!L110</f>
        <v>139723.28781925319</v>
      </c>
      <c r="M185" s="281">
        <f>Size!M110</f>
        <v>95313.625857663137</v>
      </c>
      <c r="N185" s="270">
        <f>Size!N110</f>
        <v>2.1462362388639655</v>
      </c>
      <c r="O185" s="285">
        <f>Size!O110</f>
        <v>17969.700055241585</v>
      </c>
      <c r="P185" s="278">
        <f>Size!P110</f>
        <v>12089.814683198929</v>
      </c>
      <c r="Q185" s="270">
        <f>Size!Q110</f>
        <v>2.0561310158668893</v>
      </c>
    </row>
    <row r="186" spans="2:17" x14ac:dyDescent="0.25">
      <c r="B186" s="487"/>
      <c r="C186" s="49" t="s">
        <v>176</v>
      </c>
      <c r="D186" s="58">
        <f>Size!D111</f>
        <v>1842137.4150156863</v>
      </c>
      <c r="E186" s="278">
        <f>Size!E111</f>
        <v>-20126.227761140093</v>
      </c>
      <c r="F186" s="280">
        <f>Size!F111</f>
        <v>-1.080739982182642E-2</v>
      </c>
      <c r="G186" s="334">
        <f>Size!G111</f>
        <v>5.3704449706379833</v>
      </c>
      <c r="H186" s="369">
        <f>Size!H111</f>
        <v>0.15254635264467886</v>
      </c>
      <c r="I186" s="325">
        <f>Size!I111</f>
        <v>1.6692924549585719</v>
      </c>
      <c r="J186" s="334">
        <f>Size!J111</f>
        <v>4.1004992299656262E-2</v>
      </c>
      <c r="K186" s="291">
        <f>Size!K111</f>
        <v>2.5182895060001917E-2</v>
      </c>
      <c r="L186" s="295">
        <f>Size!L111</f>
        <v>3075066.0878825728</v>
      </c>
      <c r="M186" s="281">
        <f>Size!M111</f>
        <v>42765.546183544677</v>
      </c>
      <c r="N186" s="270">
        <f>Size!N111</f>
        <v>1.4103333622590957E-2</v>
      </c>
      <c r="O186" s="285">
        <f>Size!O111</f>
        <v>459659.28802259715</v>
      </c>
      <c r="P186" s="278">
        <f>Size!P111</f>
        <v>-4389.1256250268198</v>
      </c>
      <c r="Q186" s="270">
        <f>Size!Q111</f>
        <v>-9.4583355872857496E-3</v>
      </c>
    </row>
    <row r="187" spans="2:17" x14ac:dyDescent="0.25">
      <c r="B187" s="487"/>
      <c r="C187" s="49" t="s">
        <v>177</v>
      </c>
      <c r="D187" s="58">
        <f>Size!D112</f>
        <v>8704629.0752993394</v>
      </c>
      <c r="E187" s="278">
        <f>Size!E112</f>
        <v>-809140.73371677287</v>
      </c>
      <c r="F187" s="280">
        <f>Size!F112</f>
        <v>-8.5049433606219652E-2</v>
      </c>
      <c r="G187" s="334">
        <f>Size!G112</f>
        <v>25.376896998920373</v>
      </c>
      <c r="H187" s="369">
        <f>Size!H112</f>
        <v>-1.2798476198761612</v>
      </c>
      <c r="I187" s="325">
        <f>Size!I112</f>
        <v>3.9765248514886644</v>
      </c>
      <c r="J187" s="334">
        <f>Size!J112</f>
        <v>9.0977210529455732E-2</v>
      </c>
      <c r="K187" s="291">
        <f>Size!K112</f>
        <v>2.3414256865731436E-2</v>
      </c>
      <c r="L187" s="295">
        <f>Size!L112</f>
        <v>34614173.840918615</v>
      </c>
      <c r="M187" s="281">
        <f>Size!M112</f>
        <v>-2352031.9971328825</v>
      </c>
      <c r="N187" s="270">
        <f>Size!N112</f>
        <v>-6.3626546025229269E-2</v>
      </c>
      <c r="O187" s="285">
        <f>Size!O112</f>
        <v>8979159.9849335458</v>
      </c>
      <c r="P187" s="278">
        <f>Size!P112</f>
        <v>-1170053.3878707122</v>
      </c>
      <c r="Q187" s="270">
        <f>Size!Q112</f>
        <v>-0.11528513047188237</v>
      </c>
    </row>
    <row r="188" spans="2:17" ht="15" thickBot="1" x14ac:dyDescent="0.3">
      <c r="B188" s="487"/>
      <c r="C188" s="52" t="s">
        <v>178</v>
      </c>
      <c r="D188" s="297">
        <f>Size!D113</f>
        <v>304503.26258949534</v>
      </c>
      <c r="E188" s="298">
        <f>Size!E113</f>
        <v>27092.419881464564</v>
      </c>
      <c r="F188" s="318">
        <f>Size!F113</f>
        <v>9.7661719408634579E-2</v>
      </c>
      <c r="G188" s="335">
        <f>Size!G113</f>
        <v>0.8877285710537981</v>
      </c>
      <c r="H188" s="370">
        <f>Size!H113</f>
        <v>0.11044783618200615</v>
      </c>
      <c r="I188" s="326">
        <f>Size!I113</f>
        <v>0.92265259202995087</v>
      </c>
      <c r="J188" s="335">
        <f>Size!J113</f>
        <v>9.5210206990351542E-3</v>
      </c>
      <c r="K188" s="343">
        <f>Size!K113</f>
        <v>1.0426778569443164E-2</v>
      </c>
      <c r="L188" s="349">
        <f>Size!L113</f>
        <v>280950.72450977465</v>
      </c>
      <c r="M188" s="361">
        <f>Size!M113</f>
        <v>27638.125803557021</v>
      </c>
      <c r="N188" s="355">
        <f>Size!N113</f>
        <v>0.10910679510106275</v>
      </c>
      <c r="O188" s="299">
        <f>Size!O113</f>
        <v>50513.969613114306</v>
      </c>
      <c r="P188" s="298">
        <f>Size!P113</f>
        <v>4346.2056221550738</v>
      </c>
      <c r="Q188" s="355">
        <f>Size!Q113</f>
        <v>9.4139400448463695E-2</v>
      </c>
    </row>
    <row r="189" spans="2:17" x14ac:dyDescent="0.25">
      <c r="B189" s="486" t="s">
        <v>24</v>
      </c>
      <c r="C189" s="55" t="s">
        <v>453</v>
      </c>
      <c r="D189" s="307">
        <f>Organic!D37</f>
        <v>59594.914588093758</v>
      </c>
      <c r="E189" s="54">
        <f>Organic!E37</f>
        <v>2810.0270399808869</v>
      </c>
      <c r="F189" s="322">
        <f>Organic!F37</f>
        <v>4.948547335943914E-2</v>
      </c>
      <c r="G189" s="340">
        <f>Organic!G37</f>
        <v>0.17373905264418243</v>
      </c>
      <c r="H189" s="375">
        <f>Organic!H37</f>
        <v>1.4632801813664775E-2</v>
      </c>
      <c r="I189" s="331">
        <f>Organic!I37</f>
        <v>5.4455286457243215</v>
      </c>
      <c r="J189" s="340">
        <f>Organic!J37</f>
        <v>0.53032682313594304</v>
      </c>
      <c r="K189" s="347">
        <f>Organic!K37</f>
        <v>0.10789522837063674</v>
      </c>
      <c r="L189" s="353">
        <f>Organic!L37</f>
        <v>324525.81452895881</v>
      </c>
      <c r="M189" s="365">
        <f>Organic!M37</f>
        <v>45416.631756998308</v>
      </c>
      <c r="N189" s="359">
        <f>Organic!N37</f>
        <v>0.16271994817922161</v>
      </c>
      <c r="O189" s="53">
        <f>Organic!O37</f>
        <v>50368.542116165161</v>
      </c>
      <c r="P189" s="54">
        <f>Organic!P37</f>
        <v>-980.22810876369476</v>
      </c>
      <c r="Q189" s="359">
        <f>Organic!Q37</f>
        <v>-1.9089612165391501E-2</v>
      </c>
    </row>
    <row r="190" spans="2:17" ht="15" thickBot="1" x14ac:dyDescent="0.3">
      <c r="B190" s="490"/>
      <c r="C190" s="56" t="s">
        <v>454</v>
      </c>
      <c r="D190" s="308">
        <f>Organic!D38</f>
        <v>34241797.709063508</v>
      </c>
      <c r="E190" s="48">
        <f>Organic!E38</f>
        <v>-1391333.5768270642</v>
      </c>
      <c r="F190" s="323">
        <f>Organic!F38</f>
        <v>-3.9046065462621349E-2</v>
      </c>
      <c r="G190" s="341">
        <f>Organic!G38</f>
        <v>99.826260947355834</v>
      </c>
      <c r="H190" s="376">
        <f>Organic!H38</f>
        <v>-1.4632801813604601E-2</v>
      </c>
      <c r="I190" s="332">
        <f>Organic!I38</f>
        <v>2.6353933841831449</v>
      </c>
      <c r="J190" s="341">
        <f>Organic!J38</f>
        <v>4.2421119938891749E-2</v>
      </c>
      <c r="K190" s="348">
        <f>Organic!K38</f>
        <v>1.6360036134538368E-2</v>
      </c>
      <c r="L190" s="354">
        <f>Organic!L38</f>
        <v>90240607.145003542</v>
      </c>
      <c r="M190" s="366">
        <f>Organic!M38</f>
        <v>-2155113.9674848765</v>
      </c>
      <c r="N190" s="360">
        <f>Organic!N38</f>
        <v>-2.3324824369963019E-2</v>
      </c>
      <c r="O190" s="47">
        <f>Organic!O38</f>
        <v>21151512.547078338</v>
      </c>
      <c r="P190" s="48">
        <f>Organic!P38</f>
        <v>-1474471.6144812629</v>
      </c>
      <c r="Q190" s="360">
        <f>Organic!Q38</f>
        <v>-6.5167181411994235E-2</v>
      </c>
    </row>
    <row r="191" spans="2:17" x14ac:dyDescent="0.25">
      <c r="B191" s="486" t="s">
        <v>277</v>
      </c>
      <c r="C191" s="44" t="s">
        <v>459</v>
      </c>
      <c r="D191" s="57">
        <f>Form!D37</f>
        <v>4531260.9263849761</v>
      </c>
      <c r="E191" s="46">
        <f>Form!E37</f>
        <v>479930.05650576437</v>
      </c>
      <c r="F191" s="268">
        <f>Form!F37</f>
        <v>0.118462320634916</v>
      </c>
      <c r="G191" s="380">
        <f>Form!G37</f>
        <v>13.210136906396526</v>
      </c>
      <c r="H191" s="381">
        <f>Form!H37</f>
        <v>1.8586648261838228</v>
      </c>
      <c r="I191" s="382">
        <f>Form!I37</f>
        <v>2.0236991090171399</v>
      </c>
      <c r="J191" s="380">
        <f>Form!J37</f>
        <v>9.25116214206545E-3</v>
      </c>
      <c r="K191" s="383">
        <f>Form!K37</f>
        <v>4.5924056545697178E-3</v>
      </c>
      <c r="L191" s="384">
        <f>Form!L37</f>
        <v>9169908.6994494554</v>
      </c>
      <c r="M191" s="267">
        <f>Form!M37</f>
        <v>1008713.5465096682</v>
      </c>
      <c r="N191" s="269">
        <f>Form!N37</f>
        <v>0.12359875332062292</v>
      </c>
      <c r="O191" s="45">
        <f>Form!O37</f>
        <v>2183115.1191781112</v>
      </c>
      <c r="P191" s="46">
        <f>Form!P37</f>
        <v>96241.470980362501</v>
      </c>
      <c r="Q191" s="269">
        <f>Form!Q37</f>
        <v>4.6117536183121526E-2</v>
      </c>
    </row>
    <row r="192" spans="2:17" ht="15" thickBot="1" x14ac:dyDescent="0.3">
      <c r="B192" s="490"/>
      <c r="C192" s="52" t="s">
        <v>165</v>
      </c>
      <c r="D192" s="61">
        <f>Form!D38</f>
        <v>29770131.697266635</v>
      </c>
      <c r="E192" s="51">
        <f>Form!E38</f>
        <v>-1868453.6062928513</v>
      </c>
      <c r="F192" s="264">
        <f>Form!F38</f>
        <v>-5.9056167915404287E-2</v>
      </c>
      <c r="G192" s="368">
        <f>Form!G38</f>
        <v>86.7898630936035</v>
      </c>
      <c r="H192" s="378">
        <f>Form!H38</f>
        <v>-1.8586648261837979</v>
      </c>
      <c r="I192" s="367">
        <f>Form!I38</f>
        <v>2.7341237549028516</v>
      </c>
      <c r="J192" s="368">
        <f>Form!J38</f>
        <v>6.2903334285234536E-2</v>
      </c>
      <c r="K192" s="292">
        <f>Form!K38</f>
        <v>2.3548537514807767E-2</v>
      </c>
      <c r="L192" s="296">
        <f>Form!L38</f>
        <v>81395224.26008305</v>
      </c>
      <c r="M192" s="265">
        <f>Form!M38</f>
        <v>-3118410.8822374791</v>
      </c>
      <c r="N192" s="271">
        <f>Form!N38</f>
        <v>-3.6898316786233266E-2</v>
      </c>
      <c r="O192" s="50">
        <f>Form!O38</f>
        <v>19018765.970016394</v>
      </c>
      <c r="P192" s="51">
        <f>Form!P38</f>
        <v>-1571693.3135703839</v>
      </c>
      <c r="Q192" s="271">
        <f>Form!Q38</f>
        <v>-7.6331144047050173E-2</v>
      </c>
    </row>
    <row r="193" spans="1:20" x14ac:dyDescent="0.25">
      <c r="B193" s="487" t="s">
        <v>279</v>
      </c>
      <c r="C193" s="44" t="s">
        <v>37</v>
      </c>
      <c r="D193" s="259">
        <f>'Package Type'!D121</f>
        <v>701007.70279534068</v>
      </c>
      <c r="E193" s="63">
        <f>'Package Type'!E121</f>
        <v>-781.17654760240112</v>
      </c>
      <c r="F193" s="324">
        <f>'Package Type'!F121</f>
        <v>-1.1131218669833947E-3</v>
      </c>
      <c r="G193" s="342">
        <f>'Package Type'!G121</f>
        <v>2.0436712599009161</v>
      </c>
      <c r="H193" s="377">
        <f>'Package Type'!H121</f>
        <v>7.732066402803639E-2</v>
      </c>
      <c r="I193" s="333">
        <f>'Package Type'!I121</f>
        <v>7.7759660027984632</v>
      </c>
      <c r="J193" s="342">
        <f>'Package Type'!J121</f>
        <v>-0.41709466604545664</v>
      </c>
      <c r="K193" s="310">
        <f>'Package Type'!K121</f>
        <v>-5.0908284816144379E-2</v>
      </c>
      <c r="L193" s="311">
        <f>'Package Type'!L121</f>
        <v>5451012.0646364186</v>
      </c>
      <c r="M193" s="312">
        <f>'Package Type'!M121</f>
        <v>-298786.80054030009</v>
      </c>
      <c r="N193" s="313">
        <f>'Package Type'!N121</f>
        <v>-5.1964739558088342E-2</v>
      </c>
      <c r="O193" s="62">
        <f>'Package Type'!O121</f>
        <v>1121165.6333508296</v>
      </c>
      <c r="P193" s="63">
        <f>'Package Type'!P121</f>
        <v>-122677.98380236188</v>
      </c>
      <c r="Q193" s="313">
        <f>'Package Type'!Q121</f>
        <v>-9.8628141118846852E-2</v>
      </c>
    </row>
    <row r="194" spans="1:20" x14ac:dyDescent="0.25">
      <c r="B194" s="487"/>
      <c r="C194" s="49" t="s">
        <v>166</v>
      </c>
      <c r="D194" s="58">
        <f>'Package Type'!D122</f>
        <v>2565518.1269585174</v>
      </c>
      <c r="E194" s="278">
        <f>'Package Type'!E122</f>
        <v>-284253.56808184879</v>
      </c>
      <c r="F194" s="280">
        <f>'Package Type'!F122</f>
        <v>-9.974608442372869E-2</v>
      </c>
      <c r="G194" s="334">
        <f>'Package Type'!G122</f>
        <v>7.4793410142465557</v>
      </c>
      <c r="H194" s="369">
        <f>'Package Type'!H122</f>
        <v>-0.5054681435884385</v>
      </c>
      <c r="I194" s="325">
        <f>'Package Type'!I122</f>
        <v>1.5993308726418478</v>
      </c>
      <c r="J194" s="334">
        <f>'Package Type'!J122</f>
        <v>7.776339576787783E-2</v>
      </c>
      <c r="K194" s="291">
        <f>'Package Type'!K122</f>
        <v>5.1107425040157389E-2</v>
      </c>
      <c r="L194" s="295">
        <f>'Package Type'!L122</f>
        <v>4103112.3447670443</v>
      </c>
      <c r="M194" s="281">
        <f>'Package Type'!M122</f>
        <v>-233007.58292238228</v>
      </c>
      <c r="N194" s="270">
        <f>'Package Type'!N122</f>
        <v>-5.3736424916306279E-2</v>
      </c>
      <c r="O194" s="285">
        <f>'Package Type'!O122</f>
        <v>1287884.8523875154</v>
      </c>
      <c r="P194" s="278">
        <f>'Package Type'!P122</f>
        <v>-131887.50319616939</v>
      </c>
      <c r="Q194" s="270">
        <f>'Package Type'!Q122</f>
        <v>-9.2893415396828827E-2</v>
      </c>
    </row>
    <row r="195" spans="1:20" x14ac:dyDescent="0.25">
      <c r="B195" s="487"/>
      <c r="C195" s="49" t="s">
        <v>167</v>
      </c>
      <c r="D195" s="58">
        <f>'Package Type'!D123</f>
        <v>18349663.382708933</v>
      </c>
      <c r="E195" s="278">
        <f>'Package Type'!E123</f>
        <v>-1327306.425960131</v>
      </c>
      <c r="F195" s="280">
        <f>'Package Type'!F123</f>
        <v>-6.7454818443404882E-2</v>
      </c>
      <c r="G195" s="334">
        <f>'Package Type'!G123</f>
        <v>53.495388901663468</v>
      </c>
      <c r="H195" s="369">
        <f>'Package Type'!H123</f>
        <v>-1.6377465000754228</v>
      </c>
      <c r="I195" s="325">
        <f>'Package Type'!I123</f>
        <v>2.3552329237532845</v>
      </c>
      <c r="J195" s="334">
        <f>'Package Type'!J123</f>
        <v>4.2070811409986142E-2</v>
      </c>
      <c r="K195" s="291">
        <f>'Package Type'!K123</f>
        <v>1.8187575866599002E-2</v>
      </c>
      <c r="L195" s="295">
        <f>'Package Type'!L123</f>
        <v>43217731.338746145</v>
      </c>
      <c r="M195" s="281">
        <f>'Package Type'!M123</f>
        <v>-2298289.7083900943</v>
      </c>
      <c r="N195" s="270">
        <f>'Package Type'!N123</f>
        <v>-5.0494082204812961E-2</v>
      </c>
      <c r="O195" s="285">
        <f>'Package Type'!O123</f>
        <v>10760352.487905473</v>
      </c>
      <c r="P195" s="278">
        <f>'Package Type'!P123</f>
        <v>-1137862.3791214973</v>
      </c>
      <c r="Q195" s="270">
        <f>'Package Type'!Q123</f>
        <v>-9.5633033344758978E-2</v>
      </c>
    </row>
    <row r="196" spans="1:20" ht="15" customHeight="1" x14ac:dyDescent="0.25">
      <c r="B196" s="487"/>
      <c r="C196" s="49" t="s">
        <v>168</v>
      </c>
      <c r="D196" s="58">
        <f>'Package Type'!D124</f>
        <v>2597076.0082261828</v>
      </c>
      <c r="E196" s="278">
        <f>'Package Type'!E124</f>
        <v>728356.76817078353</v>
      </c>
      <c r="F196" s="280">
        <f>'Package Type'!F124</f>
        <v>0.38976254568299462</v>
      </c>
      <c r="G196" s="334">
        <f>'Package Type'!G124</f>
        <v>7.571342763603826</v>
      </c>
      <c r="H196" s="369">
        <f>'Package Type'!H124</f>
        <v>2.3353561309253621</v>
      </c>
      <c r="I196" s="325">
        <f>'Package Type'!I124</f>
        <v>1.8570777886099812</v>
      </c>
      <c r="J196" s="334">
        <f>'Package Type'!J124</f>
        <v>6.2477946170163445E-2</v>
      </c>
      <c r="K196" s="291">
        <f>'Package Type'!K124</f>
        <v>3.4814416391134091E-2</v>
      </c>
      <c r="L196" s="295">
        <f>'Package Type'!L124</f>
        <v>4822972.1702087168</v>
      </c>
      <c r="M196" s="281">
        <f>'Package Type'!M124</f>
        <v>1469368.9164410415</v>
      </c>
      <c r="N196" s="270">
        <f>'Package Type'!N124</f>
        <v>0.43814631763320494</v>
      </c>
      <c r="O196" s="285">
        <f>'Package Type'!O124</f>
        <v>1299037.4998980507</v>
      </c>
      <c r="P196" s="278">
        <f>'Package Type'!P124</f>
        <v>364600.19363628561</v>
      </c>
      <c r="Q196" s="270">
        <f>'Package Type'!Q124</f>
        <v>0.39018154689786078</v>
      </c>
    </row>
    <row r="197" spans="1:20" x14ac:dyDescent="0.25">
      <c r="B197" s="487"/>
      <c r="C197" s="49" t="s">
        <v>169</v>
      </c>
      <c r="D197" s="58">
        <f>'Package Type'!D125</f>
        <v>13598.298279881477</v>
      </c>
      <c r="E197" s="278">
        <f>'Package Type'!E125</f>
        <v>-1509.9921621084213</v>
      </c>
      <c r="F197" s="280">
        <f>'Package Type'!F125</f>
        <v>-9.9944607757324902E-2</v>
      </c>
      <c r="G197" s="334">
        <f>'Package Type'!G125</f>
        <v>3.9643574909856968E-2</v>
      </c>
      <c r="H197" s="369">
        <f>'Package Type'!H125</f>
        <v>-2.6885235141618988E-3</v>
      </c>
      <c r="I197" s="325">
        <f>'Package Type'!I125</f>
        <v>3.2891852980916898</v>
      </c>
      <c r="J197" s="334">
        <f>'Package Type'!J125</f>
        <v>-1.1706475566049646</v>
      </c>
      <c r="K197" s="291">
        <f>'Package Type'!K125</f>
        <v>-0.26248686772468488</v>
      </c>
      <c r="L197" s="295">
        <f>'Package Type'!L125</f>
        <v>44727.322781251671</v>
      </c>
      <c r="M197" s="281">
        <f>'Package Type'!M125</f>
        <v>-22653.127310234311</v>
      </c>
      <c r="N197" s="270">
        <f>'Package Type'!N125</f>
        <v>-0.33619732844581729</v>
      </c>
      <c r="O197" s="285">
        <f>'Package Type'!O125</f>
        <v>14021.032920002937</v>
      </c>
      <c r="P197" s="278">
        <f>'Package Type'!P125</f>
        <v>-2335.4067128896713</v>
      </c>
      <c r="Q197" s="270">
        <f>'Package Type'!Q125</f>
        <v>-0.14278209471657852</v>
      </c>
    </row>
    <row r="198" spans="1:20" x14ac:dyDescent="0.25">
      <c r="B198" s="487"/>
      <c r="C198" s="49" t="s">
        <v>170</v>
      </c>
      <c r="D198" s="58">
        <f>'Package Type'!D126</f>
        <v>10067862.602876982</v>
      </c>
      <c r="E198" s="278">
        <f>'Package Type'!E126</f>
        <v>-502560.97052635625</v>
      </c>
      <c r="F198" s="280">
        <f>'Package Type'!F126</f>
        <v>-4.7544071156322427E-2</v>
      </c>
      <c r="G198" s="334">
        <f>'Package Type'!G126</f>
        <v>29.351177409441259</v>
      </c>
      <c r="H198" s="369">
        <f>'Package Type'!H126</f>
        <v>-0.26621794120992703</v>
      </c>
      <c r="I198" s="325">
        <f>'Package Type'!I126</f>
        <v>3.2683350700946656</v>
      </c>
      <c r="J198" s="334">
        <f>'Package Type'!J126</f>
        <v>8.7278042681869117E-2</v>
      </c>
      <c r="K198" s="291">
        <f>'Package Type'!K126</f>
        <v>2.7436805417114359E-2</v>
      </c>
      <c r="L198" s="295">
        <f>'Package Type'!L126</f>
        <v>32905148.425877403</v>
      </c>
      <c r="M198" s="281">
        <f>'Package Type'!M126</f>
        <v>-719971.76502716914</v>
      </c>
      <c r="N198" s="270">
        <f>'Package Type'!N126</f>
        <v>-2.1411723168261506E-2</v>
      </c>
      <c r="O198" s="285">
        <f>'Package Type'!O126</f>
        <v>6714345.5953188716</v>
      </c>
      <c r="P198" s="278">
        <f>'Package Type'!P126</f>
        <v>-444100.02344249655</v>
      </c>
      <c r="Q198" s="270">
        <f>'Package Type'!Q126</f>
        <v>-6.2038611046868516E-2</v>
      </c>
    </row>
    <row r="199" spans="1:20" x14ac:dyDescent="0.25">
      <c r="B199" s="487"/>
      <c r="C199" s="49" t="s">
        <v>171</v>
      </c>
      <c r="D199" s="58">
        <f>'Package Type'!D127</f>
        <v>6277.3442275373591</v>
      </c>
      <c r="E199" s="278">
        <f>'Package Type'!E127</f>
        <v>-85.820824063968757</v>
      </c>
      <c r="F199" s="280">
        <f>'Package Type'!F127</f>
        <v>-1.3487128397270074E-2</v>
      </c>
      <c r="G199" s="334">
        <f>'Package Type'!G127</f>
        <v>1.8300552098310389E-2</v>
      </c>
      <c r="H199" s="369">
        <f>'Package Type'!H127</f>
        <v>4.7152436767943298E-4</v>
      </c>
      <c r="I199" s="325">
        <f>'Package Type'!I127</f>
        <v>3.0257920494809616</v>
      </c>
      <c r="J199" s="334">
        <f>'Package Type'!J127</f>
        <v>-0.75790451222029942</v>
      </c>
      <c r="K199" s="291">
        <f>'Package Type'!K127</f>
        <v>-0.20030795278137295</v>
      </c>
      <c r="L199" s="295">
        <f>'Package Type'!L127</f>
        <v>18993.938255537749</v>
      </c>
      <c r="M199" s="281">
        <f>'Package Type'!M127</f>
        <v>-5082.3474717438221</v>
      </c>
      <c r="N199" s="270">
        <f>'Package Type'!N127</f>
        <v>-0.21109350210048636</v>
      </c>
      <c r="O199" s="285">
        <f>'Package Type'!O127</f>
        <v>4664.5967720746994</v>
      </c>
      <c r="P199" s="278">
        <f>'Package Type'!P127</f>
        <v>-794.70813548564911</v>
      </c>
      <c r="Q199" s="270">
        <f>'Package Type'!Q127</f>
        <v>-0.14556947247718169</v>
      </c>
      <c r="T199" s="60"/>
    </row>
    <row r="200" spans="1:20" ht="15" thickBot="1" x14ac:dyDescent="0.3">
      <c r="B200" s="487"/>
      <c r="C200" s="52" t="s">
        <v>172</v>
      </c>
      <c r="D200" s="297">
        <f>'Package Type'!D128</f>
        <v>389.15757822990417</v>
      </c>
      <c r="E200" s="298">
        <f>'Package Type'!E128</f>
        <v>-382.36385577917099</v>
      </c>
      <c r="F200" s="318">
        <f>'Package Type'!F128</f>
        <v>-0.49559719137326436</v>
      </c>
      <c r="G200" s="335">
        <f>'Package Type'!G128</f>
        <v>1.1345241357972474E-3</v>
      </c>
      <c r="H200" s="370">
        <f>'Package Type'!H128</f>
        <v>-1.0272109331779498E-3</v>
      </c>
      <c r="I200" s="326">
        <f>'Package Type'!I128</f>
        <v>3.6883626075841511</v>
      </c>
      <c r="J200" s="335">
        <f>'Package Type'!J128</f>
        <v>0.17546633858881711</v>
      </c>
      <c r="K200" s="343">
        <f>'Package Type'!K128</f>
        <v>4.9949194383413824E-2</v>
      </c>
      <c r="L200" s="349">
        <f>'Package Type'!L128</f>
        <v>1435.3542600011826</v>
      </c>
      <c r="M200" s="361">
        <f>'Package Type'!M128</f>
        <v>-1274.9205069792272</v>
      </c>
      <c r="N200" s="355">
        <f>'Package Type'!N128</f>
        <v>-0.47040267743762765</v>
      </c>
      <c r="O200" s="299">
        <f>'Package Type'!O128</f>
        <v>409.39064168930054</v>
      </c>
      <c r="P200" s="298">
        <f>'Package Type'!P128</f>
        <v>-394.03181540966034</v>
      </c>
      <c r="Q200" s="355">
        <f>'Package Type'!Q128</f>
        <v>-0.49044162498575244</v>
      </c>
    </row>
    <row r="201" spans="1:20" ht="15.5" customHeight="1" thickBot="1" x14ac:dyDescent="0.3">
      <c r="B201" s="486" t="s">
        <v>280</v>
      </c>
      <c r="C201" s="255" t="s">
        <v>44</v>
      </c>
      <c r="D201" s="260">
        <f>'Sugar Content'!D65</f>
        <v>34301392.623651594</v>
      </c>
      <c r="E201" s="261">
        <f>'Sugar Content'!E65</f>
        <v>-1388523.5497870892</v>
      </c>
      <c r="F201" s="272">
        <f>'Sugar Content'!F65</f>
        <v>-3.8905206250399171E-2</v>
      </c>
      <c r="G201" s="336">
        <f>'Sugar Content'!G65</f>
        <v>99.999999999999986</v>
      </c>
      <c r="H201" s="371">
        <f>'Sugar Content'!H65</f>
        <v>1.4210854715202004E-14</v>
      </c>
      <c r="I201" s="327">
        <f>'Sugar Content'!I65</f>
        <v>2.6402756865645673</v>
      </c>
      <c r="J201" s="336">
        <f>'Sugar Content'!J65</f>
        <v>4.3608609934354892E-2</v>
      </c>
      <c r="K201" s="315">
        <f>'Sugar Content'!K65</f>
        <v>1.6794070493991606E-2</v>
      </c>
      <c r="L201" s="316">
        <f>'Sugar Content'!L65</f>
        <v>90565132.959532499</v>
      </c>
      <c r="M201" s="273">
        <f>'Sugar Content'!M65</f>
        <v>-2109697.3357278705</v>
      </c>
      <c r="N201" s="275">
        <f>'Sugar Content'!N65</f>
        <v>-2.2764512532760104E-2</v>
      </c>
      <c r="O201" s="303">
        <f>'Sugar Content'!O65</f>
        <v>21201881.089194506</v>
      </c>
      <c r="P201" s="261">
        <f>'Sugar Content'!P65</f>
        <v>-1475451.8425900228</v>
      </c>
      <c r="Q201" s="317">
        <f>'Sugar Content'!Q65</f>
        <v>-6.506284698594475E-2</v>
      </c>
    </row>
    <row r="202" spans="1:20" ht="15.5" customHeight="1" x14ac:dyDescent="0.25">
      <c r="B202" s="491"/>
      <c r="C202" s="44" t="s">
        <v>33</v>
      </c>
      <c r="D202" s="259">
        <f>'Sugar Content'!D66</f>
        <v>34176659.955933794</v>
      </c>
      <c r="E202" s="63">
        <f>'Sugar Content'!E66</f>
        <v>-1436297.5161954388</v>
      </c>
      <c r="F202" s="309">
        <f>'Sugar Content'!F66</f>
        <v>-4.0330756503991219E-2</v>
      </c>
      <c r="G202" s="342">
        <f>'Sugar Content'!G66</f>
        <v>99.636362671666575</v>
      </c>
      <c r="H202" s="377">
        <f>'Sugar Content'!H66</f>
        <v>-0.14800582912937443</v>
      </c>
      <c r="I202" s="333">
        <f>'Sugar Content'!I66</f>
        <v>2.6395088389731116</v>
      </c>
      <c r="J202" s="342">
        <f>'Sugar Content'!J66</f>
        <v>4.3169837544041023E-2</v>
      </c>
      <c r="K202" s="310">
        <f>'Sugar Content'!K66</f>
        <v>1.6627196032675082E-2</v>
      </c>
      <c r="L202" s="311">
        <f>'Sugar Content'!L66</f>
        <v>90209596.04026565</v>
      </c>
      <c r="M202" s="312">
        <f>'Sugar Content'!M66</f>
        <v>-2253714.4008583277</v>
      </c>
      <c r="N202" s="313">
        <f>'Sugar Content'!N66</f>
        <v>-2.4374147865854106E-2</v>
      </c>
      <c r="O202" s="62">
        <f>'Sugar Content'!O66</f>
        <v>21138562.214171838</v>
      </c>
      <c r="P202" s="63">
        <f>'Sugar Content'!P66</f>
        <v>-1498960.0751872733</v>
      </c>
      <c r="Q202" s="314">
        <f>'Sugar Content'!Q66</f>
        <v>-6.6215730503857637E-2</v>
      </c>
    </row>
    <row r="203" spans="1:20" ht="15.5" customHeight="1" x14ac:dyDescent="0.25">
      <c r="B203" s="491"/>
      <c r="C203" s="49" t="s">
        <v>455</v>
      </c>
      <c r="D203" s="58">
        <f>'Sugar Content'!D67</f>
        <v>123664.06915047222</v>
      </c>
      <c r="E203" s="278">
        <f>'Sugar Content'!E67</f>
        <v>46740.83975828682</v>
      </c>
      <c r="F203" s="279">
        <f>'Sugar Content'!F67</f>
        <v>0.60762971247584152</v>
      </c>
      <c r="G203" s="334">
        <f>'Sugar Content'!G67</f>
        <v>0.36052200710125981</v>
      </c>
      <c r="H203" s="369">
        <f>'Sugar Content'!H67</f>
        <v>0.14498989708349086</v>
      </c>
      <c r="I203" s="325">
        <f>'Sugar Content'!I67</f>
        <v>2.8301280991116635</v>
      </c>
      <c r="J203" s="334">
        <f>'Sugar Content'!J67</f>
        <v>8.2017171846505477E-2</v>
      </c>
      <c r="K203" s="291">
        <f>'Sugar Content'!K67</f>
        <v>2.9844927667503813E-2</v>
      </c>
      <c r="L203" s="295">
        <f>'Sugar Content'!L67</f>
        <v>349985.15695323923</v>
      </c>
      <c r="M203" s="281">
        <f>'Sugar Content'!M67</f>
        <v>138591.58970005016</v>
      </c>
      <c r="N203" s="270">
        <f>'Sugar Content'!N67</f>
        <v>0.65560930496081293</v>
      </c>
      <c r="O203" s="285">
        <f>'Sugar Content'!O67</f>
        <v>62307.17788662378</v>
      </c>
      <c r="P203" s="278">
        <f>'Sugar Content'!P67</f>
        <v>22523.004144925515</v>
      </c>
      <c r="Q203" s="262">
        <f>'Sugar Content'!Q67</f>
        <v>0.56612974523884319</v>
      </c>
    </row>
    <row r="204" spans="1:20" ht="15.5" customHeight="1" thickBot="1" x14ac:dyDescent="0.3">
      <c r="B204" s="492"/>
      <c r="C204" s="52" t="s">
        <v>456</v>
      </c>
      <c r="D204" s="61">
        <f>'Sugar Content'!D68</f>
        <v>1068.5985673250439</v>
      </c>
      <c r="E204" s="51">
        <f>'Sugar Content'!E68</f>
        <v>1033.1266500617864</v>
      </c>
      <c r="F204" s="263">
        <f>'Sugar Content'!F68</f>
        <v>29.125199024184656</v>
      </c>
      <c r="G204" s="368">
        <f>'Sugar Content'!G68</f>
        <v>3.115321232142104E-3</v>
      </c>
      <c r="H204" s="378">
        <f>'Sugar Content'!H68</f>
        <v>3.0159320458776192E-3</v>
      </c>
      <c r="I204" s="367">
        <f>'Sugar Content'!I68</f>
        <v>5.1953675434123481</v>
      </c>
      <c r="J204" s="368">
        <f>'Sugar Content'!J68</f>
        <v>1.6351742147128276</v>
      </c>
      <c r="K204" s="292">
        <f>'Sugar Content'!K68</f>
        <v>0.45929365732229199</v>
      </c>
      <c r="L204" s="296">
        <f>'Sugar Content'!L68</f>
        <v>5551.762313617468</v>
      </c>
      <c r="M204" s="265">
        <f>'Sugar Content'!M68</f>
        <v>5425.4754304206372</v>
      </c>
      <c r="N204" s="271">
        <f>'Sugar Content'!N68</f>
        <v>42.961511861564361</v>
      </c>
      <c r="O204" s="50">
        <f>'Sugar Content'!O68</f>
        <v>1011.6971360445023</v>
      </c>
      <c r="P204" s="51">
        <f>'Sugar Content'!P68</f>
        <v>985.22845232486725</v>
      </c>
      <c r="Q204" s="266">
        <f>'Sugar Content'!Q68</f>
        <v>37.222419624667801</v>
      </c>
    </row>
    <row r="205" spans="1:20" x14ac:dyDescent="0.25">
      <c r="A205" s="71"/>
      <c r="B205" s="72"/>
      <c r="C205" s="77"/>
      <c r="D205" s="73"/>
      <c r="E205" s="73"/>
      <c r="F205" s="74"/>
      <c r="G205" s="75"/>
      <c r="H205" s="75"/>
      <c r="I205" s="76"/>
      <c r="J205" s="76"/>
      <c r="K205" s="74"/>
      <c r="L205" s="73"/>
      <c r="M205" s="73"/>
      <c r="N205" s="74"/>
      <c r="O205" s="73"/>
      <c r="P205" s="73"/>
      <c r="Q205" s="74"/>
    </row>
    <row r="206" spans="1:20" x14ac:dyDescent="0.25">
      <c r="A206" s="71"/>
      <c r="B206" s="72"/>
      <c r="C206" s="77"/>
      <c r="D206" s="73"/>
      <c r="E206" s="73"/>
      <c r="F206" s="74"/>
      <c r="G206" s="75"/>
      <c r="H206" s="75"/>
      <c r="I206" s="76"/>
      <c r="J206" s="76"/>
      <c r="K206" s="74"/>
      <c r="L206" s="73"/>
      <c r="M206" s="73"/>
      <c r="N206" s="74"/>
      <c r="O206" s="73"/>
      <c r="P206" s="73"/>
      <c r="Q206" s="74"/>
    </row>
    <row r="207" spans="1:20" x14ac:dyDescent="0.25">
      <c r="A207" s="71"/>
      <c r="B207" s="72"/>
      <c r="C207" s="77"/>
      <c r="D207" s="73"/>
      <c r="E207" s="73"/>
      <c r="F207" s="74"/>
      <c r="G207" s="75"/>
      <c r="H207" s="75"/>
      <c r="I207" s="76"/>
      <c r="J207" s="76"/>
      <c r="K207" s="74"/>
      <c r="L207" s="73"/>
      <c r="M207" s="73"/>
      <c r="N207" s="74"/>
      <c r="O207" s="73"/>
      <c r="P207" s="73"/>
      <c r="Q207" s="74"/>
    </row>
    <row r="208" spans="1:20" x14ac:dyDescent="0.25">
      <c r="A208" s="71"/>
      <c r="B208" s="72"/>
      <c r="C208" s="77"/>
      <c r="D208" s="73"/>
      <c r="E208" s="73"/>
      <c r="F208" s="74"/>
      <c r="G208" s="75"/>
      <c r="H208" s="75"/>
      <c r="I208" s="76"/>
      <c r="J208" s="76"/>
      <c r="K208" s="74"/>
      <c r="L208" s="73"/>
      <c r="M208" s="73"/>
      <c r="N208" s="74"/>
      <c r="O208" s="73"/>
      <c r="P208" s="73"/>
      <c r="Q208" s="74"/>
    </row>
    <row r="209" spans="1:17" x14ac:dyDescent="0.25">
      <c r="A209" s="71"/>
      <c r="B209" s="72"/>
      <c r="C209" s="77"/>
      <c r="D209" s="73"/>
      <c r="E209" s="73"/>
      <c r="F209" s="74"/>
      <c r="G209" s="75"/>
      <c r="H209" s="75"/>
      <c r="I209" s="76"/>
      <c r="J209" s="76"/>
      <c r="K209" s="74"/>
      <c r="L209" s="73"/>
      <c r="M209" s="73"/>
      <c r="N209" s="74"/>
      <c r="O209" s="73"/>
      <c r="P209" s="73"/>
      <c r="Q209" s="74"/>
    </row>
    <row r="210" spans="1:17" x14ac:dyDescent="0.25">
      <c r="A210" s="71"/>
      <c r="B210" s="72"/>
      <c r="C210" s="77"/>
      <c r="D210" s="73"/>
      <c r="E210" s="73"/>
      <c r="F210" s="74"/>
      <c r="G210" s="75"/>
      <c r="H210" s="75"/>
      <c r="I210" s="76"/>
      <c r="J210" s="76"/>
      <c r="K210" s="74"/>
      <c r="L210" s="73"/>
      <c r="M210" s="73"/>
      <c r="N210" s="74"/>
      <c r="O210" s="73"/>
      <c r="P210" s="73"/>
      <c r="Q210" s="74"/>
    </row>
    <row r="211" spans="1:17" x14ac:dyDescent="0.25">
      <c r="A211" s="71"/>
      <c r="B211" s="72"/>
      <c r="C211" s="77"/>
      <c r="D211" s="73"/>
      <c r="E211" s="73"/>
      <c r="F211" s="74"/>
      <c r="G211" s="75"/>
      <c r="H211" s="75"/>
      <c r="I211" s="76"/>
      <c r="J211" s="76"/>
      <c r="K211" s="74"/>
      <c r="L211" s="73"/>
      <c r="M211" s="73"/>
      <c r="N211" s="74"/>
      <c r="O211" s="73"/>
      <c r="P211" s="73"/>
      <c r="Q211" s="74"/>
    </row>
    <row r="212" spans="1:17" x14ac:dyDescent="0.25">
      <c r="A212" s="71"/>
      <c r="B212" s="72"/>
      <c r="C212" s="77"/>
      <c r="D212" s="73"/>
      <c r="E212" s="73"/>
      <c r="F212" s="74"/>
      <c r="G212" s="75"/>
      <c r="H212" s="75"/>
      <c r="I212" s="76"/>
      <c r="J212" s="76"/>
      <c r="K212" s="74"/>
      <c r="L212" s="73"/>
      <c r="M212" s="73"/>
      <c r="N212" s="74"/>
      <c r="O212" s="73"/>
      <c r="P212" s="73"/>
      <c r="Q212" s="74"/>
    </row>
    <row r="213" spans="1:17" x14ac:dyDescent="0.25">
      <c r="A213" s="71"/>
      <c r="B213" s="72"/>
      <c r="C213" s="77"/>
      <c r="D213" s="73"/>
      <c r="E213" s="73"/>
      <c r="F213" s="74"/>
      <c r="G213" s="75"/>
      <c r="H213" s="75"/>
      <c r="I213" s="76"/>
      <c r="J213" s="76"/>
      <c r="K213" s="74"/>
      <c r="L213" s="73"/>
      <c r="M213" s="73"/>
      <c r="N213" s="74"/>
      <c r="O213" s="73"/>
      <c r="P213" s="73"/>
      <c r="Q213" s="74"/>
    </row>
    <row r="214" spans="1:17" x14ac:dyDescent="0.25">
      <c r="A214" s="71"/>
      <c r="B214" s="72"/>
      <c r="C214" s="77"/>
      <c r="D214" s="73"/>
      <c r="E214" s="73"/>
      <c r="F214" s="74"/>
      <c r="G214" s="75"/>
      <c r="H214" s="75"/>
      <c r="I214" s="76"/>
      <c r="J214" s="76"/>
      <c r="K214" s="74"/>
      <c r="L214" s="73"/>
      <c r="M214" s="73"/>
      <c r="N214" s="74"/>
      <c r="O214" s="73"/>
      <c r="P214" s="73"/>
      <c r="Q214" s="74"/>
    </row>
    <row r="215" spans="1:17" x14ac:dyDescent="0.25">
      <c r="A215" s="71"/>
      <c r="B215" s="72"/>
      <c r="C215" s="77"/>
      <c r="D215" s="73"/>
      <c r="E215" s="73"/>
      <c r="F215" s="74"/>
      <c r="G215" s="75"/>
      <c r="H215" s="75"/>
      <c r="I215" s="76"/>
      <c r="J215" s="76"/>
      <c r="K215" s="74"/>
      <c r="L215" s="73"/>
      <c r="M215" s="73"/>
      <c r="N215" s="74"/>
      <c r="O215" s="73"/>
      <c r="P215" s="73"/>
      <c r="Q215" s="74"/>
    </row>
    <row r="216" spans="1:17" x14ac:dyDescent="0.25">
      <c r="A216" s="71"/>
      <c r="B216" s="72"/>
      <c r="C216" s="77"/>
      <c r="D216" s="73"/>
      <c r="E216" s="73"/>
      <c r="F216" s="74"/>
      <c r="G216" s="75"/>
      <c r="H216" s="75"/>
      <c r="I216" s="76"/>
      <c r="J216" s="76"/>
      <c r="K216" s="74"/>
      <c r="L216" s="73"/>
      <c r="M216" s="73"/>
      <c r="N216" s="74"/>
      <c r="O216" s="73"/>
      <c r="P216" s="73"/>
      <c r="Q216" s="74"/>
    </row>
    <row r="217" spans="1:17" x14ac:dyDescent="0.25">
      <c r="A217" s="71"/>
      <c r="B217" s="72"/>
      <c r="C217" s="77"/>
      <c r="D217" s="73"/>
      <c r="E217" s="73"/>
      <c r="F217" s="74"/>
      <c r="G217" s="75"/>
      <c r="H217" s="75"/>
      <c r="I217" s="76"/>
      <c r="J217" s="76"/>
      <c r="K217" s="74"/>
      <c r="L217" s="73"/>
      <c r="M217" s="73"/>
      <c r="N217" s="74"/>
      <c r="O217" s="73"/>
      <c r="P217" s="73"/>
      <c r="Q217" s="74"/>
    </row>
    <row r="218" spans="1:17" x14ac:dyDescent="0.25">
      <c r="A218" s="71"/>
      <c r="B218" s="488"/>
      <c r="C218" s="77"/>
      <c r="D218" s="73"/>
      <c r="E218" s="73"/>
      <c r="F218" s="74"/>
      <c r="G218" s="75"/>
      <c r="H218" s="75"/>
      <c r="I218" s="76"/>
      <c r="J218" s="76"/>
      <c r="K218" s="74"/>
      <c r="L218" s="73"/>
      <c r="M218" s="73"/>
      <c r="N218" s="74"/>
      <c r="O218" s="73"/>
      <c r="P218" s="73"/>
      <c r="Q218" s="74"/>
    </row>
    <row r="219" spans="1:17" x14ac:dyDescent="0.25">
      <c r="A219" s="71"/>
      <c r="B219" s="488"/>
      <c r="C219" s="77"/>
      <c r="D219" s="73"/>
      <c r="E219" s="73"/>
      <c r="F219" s="74"/>
      <c r="G219" s="75"/>
      <c r="H219" s="75"/>
      <c r="I219" s="76"/>
      <c r="J219" s="76"/>
      <c r="K219" s="74"/>
      <c r="L219" s="73"/>
      <c r="M219" s="73"/>
      <c r="N219" s="74"/>
      <c r="O219" s="73"/>
      <c r="P219" s="73"/>
      <c r="Q219" s="74"/>
    </row>
    <row r="220" spans="1:17" x14ac:dyDescent="0.25">
      <c r="A220" s="71"/>
      <c r="B220" s="488"/>
      <c r="C220" s="77"/>
      <c r="D220" s="73"/>
      <c r="E220" s="73"/>
      <c r="F220" s="74"/>
      <c r="G220" s="75"/>
      <c r="H220" s="75"/>
      <c r="I220" s="76"/>
      <c r="J220" s="76"/>
      <c r="K220" s="74"/>
      <c r="L220" s="73"/>
      <c r="M220" s="73"/>
      <c r="N220" s="74"/>
      <c r="O220" s="73"/>
      <c r="P220" s="73"/>
      <c r="Q220" s="74"/>
    </row>
    <row r="221" spans="1:17" x14ac:dyDescent="0.25">
      <c r="A221" s="71"/>
      <c r="B221" s="488"/>
      <c r="C221" s="77"/>
      <c r="D221" s="73"/>
      <c r="E221" s="73"/>
      <c r="F221" s="74"/>
      <c r="G221" s="75"/>
      <c r="H221" s="75"/>
      <c r="I221" s="76"/>
      <c r="J221" s="76"/>
      <c r="K221" s="74"/>
      <c r="L221" s="73"/>
      <c r="M221" s="73"/>
      <c r="N221" s="74"/>
      <c r="O221" s="73"/>
      <c r="P221" s="73"/>
      <c r="Q221" s="74"/>
    </row>
    <row r="222" spans="1:17" x14ac:dyDescent="0.25">
      <c r="A222" s="71"/>
      <c r="B222" s="488"/>
      <c r="C222" s="77"/>
      <c r="D222" s="73"/>
      <c r="E222" s="73"/>
      <c r="F222" s="74"/>
      <c r="G222" s="75"/>
      <c r="H222" s="75"/>
      <c r="I222" s="76"/>
      <c r="J222" s="76"/>
      <c r="K222" s="74"/>
      <c r="L222" s="73"/>
      <c r="M222" s="73"/>
      <c r="N222" s="74"/>
      <c r="O222" s="73"/>
      <c r="P222" s="73"/>
      <c r="Q222" s="74"/>
    </row>
    <row r="223" spans="1:17" x14ac:dyDescent="0.25">
      <c r="A223" s="71"/>
      <c r="B223" s="488"/>
      <c r="C223" s="77"/>
      <c r="D223" s="73"/>
      <c r="E223" s="73"/>
      <c r="F223" s="74"/>
      <c r="G223" s="75"/>
      <c r="H223" s="75"/>
      <c r="I223" s="76"/>
      <c r="J223" s="76"/>
      <c r="K223" s="74"/>
      <c r="L223" s="73"/>
      <c r="M223" s="73"/>
      <c r="N223" s="74"/>
      <c r="O223" s="73"/>
      <c r="P223" s="73"/>
      <c r="Q223" s="74"/>
    </row>
    <row r="224" spans="1:17" x14ac:dyDescent="0.25">
      <c r="A224" s="71"/>
      <c r="B224" s="488"/>
      <c r="C224" s="77"/>
      <c r="D224" s="73"/>
      <c r="E224" s="73"/>
      <c r="F224" s="74"/>
      <c r="G224" s="75"/>
      <c r="H224" s="75"/>
      <c r="I224" s="76"/>
      <c r="J224" s="76"/>
      <c r="K224" s="74"/>
      <c r="L224" s="73"/>
      <c r="M224" s="73"/>
      <c r="N224" s="74"/>
      <c r="O224" s="73"/>
      <c r="P224" s="73"/>
      <c r="Q224" s="74"/>
    </row>
    <row r="225" spans="1:17" x14ac:dyDescent="0.25">
      <c r="A225" s="71"/>
      <c r="B225" s="488"/>
      <c r="C225" s="77"/>
      <c r="D225" s="73"/>
      <c r="E225" s="73"/>
      <c r="F225" s="74"/>
      <c r="G225" s="75"/>
      <c r="H225" s="75"/>
      <c r="I225" s="76"/>
      <c r="J225" s="76"/>
      <c r="K225" s="74"/>
      <c r="L225" s="73"/>
      <c r="M225" s="73"/>
      <c r="N225" s="74"/>
      <c r="O225" s="73"/>
      <c r="P225" s="73"/>
      <c r="Q225" s="74"/>
    </row>
    <row r="226" spans="1:17" x14ac:dyDescent="0.25">
      <c r="A226" s="71"/>
      <c r="B226" s="488"/>
      <c r="C226" s="77"/>
      <c r="D226" s="73"/>
      <c r="E226" s="73"/>
      <c r="F226" s="74"/>
      <c r="G226" s="75"/>
      <c r="H226" s="75"/>
      <c r="I226" s="76"/>
      <c r="J226" s="76"/>
      <c r="K226" s="74"/>
      <c r="L226" s="73"/>
      <c r="M226" s="73"/>
      <c r="N226" s="74"/>
      <c r="O226" s="73"/>
      <c r="P226" s="73"/>
      <c r="Q226" s="74"/>
    </row>
    <row r="227" spans="1:17" x14ac:dyDescent="0.25">
      <c r="A227" s="71"/>
      <c r="B227" s="488"/>
      <c r="C227" s="77"/>
      <c r="D227" s="73"/>
      <c r="E227" s="73"/>
      <c r="F227" s="74"/>
      <c r="G227" s="75"/>
      <c r="H227" s="75"/>
      <c r="I227" s="76"/>
      <c r="J227" s="76"/>
      <c r="K227" s="74"/>
      <c r="L227" s="73"/>
      <c r="M227" s="73"/>
      <c r="N227" s="74"/>
      <c r="O227" s="73"/>
      <c r="P227" s="73"/>
      <c r="Q227" s="74"/>
    </row>
    <row r="228" spans="1:17" x14ac:dyDescent="0.25">
      <c r="A228" s="71"/>
      <c r="B228" s="488"/>
      <c r="C228" s="77"/>
      <c r="D228" s="73"/>
      <c r="E228" s="73"/>
      <c r="F228" s="74"/>
      <c r="G228" s="75"/>
      <c r="H228" s="75"/>
      <c r="I228" s="76"/>
      <c r="J228" s="76"/>
      <c r="K228" s="74"/>
      <c r="L228" s="73"/>
      <c r="M228" s="73"/>
      <c r="N228" s="74"/>
      <c r="O228" s="73"/>
      <c r="P228" s="73"/>
      <c r="Q228" s="74"/>
    </row>
    <row r="229" spans="1:17" x14ac:dyDescent="0.25">
      <c r="A229" s="71"/>
      <c r="B229" s="488"/>
      <c r="C229" s="77"/>
      <c r="D229" s="73"/>
      <c r="E229" s="73"/>
      <c r="F229" s="74"/>
      <c r="G229" s="75"/>
      <c r="H229" s="75"/>
      <c r="I229" s="76"/>
      <c r="J229" s="76"/>
      <c r="K229" s="74"/>
      <c r="L229" s="73"/>
      <c r="M229" s="73"/>
      <c r="N229" s="74"/>
      <c r="O229" s="73"/>
      <c r="P229" s="73"/>
      <c r="Q229" s="74"/>
    </row>
    <row r="230" spans="1:17" x14ac:dyDescent="0.25">
      <c r="A230" s="71"/>
      <c r="B230" s="488"/>
      <c r="C230" s="78"/>
      <c r="D230" s="73"/>
      <c r="E230" s="73"/>
      <c r="F230" s="74"/>
      <c r="G230" s="75"/>
      <c r="H230" s="75"/>
      <c r="I230" s="76"/>
      <c r="J230" s="76"/>
      <c r="K230" s="74"/>
      <c r="L230" s="73"/>
      <c r="M230" s="73"/>
      <c r="N230" s="74"/>
      <c r="O230" s="73"/>
      <c r="P230" s="73"/>
      <c r="Q230" s="74"/>
    </row>
    <row r="231" spans="1:17" x14ac:dyDescent="0.25">
      <c r="A231" s="71"/>
      <c r="B231" s="489"/>
      <c r="C231" s="77"/>
      <c r="D231" s="73"/>
      <c r="E231" s="73"/>
      <c r="F231" s="74"/>
      <c r="G231" s="75"/>
      <c r="H231" s="75"/>
      <c r="I231" s="76"/>
      <c r="J231" s="76"/>
      <c r="K231" s="74"/>
      <c r="L231" s="73"/>
      <c r="M231" s="73"/>
      <c r="N231" s="74"/>
      <c r="O231" s="73"/>
      <c r="P231" s="73"/>
      <c r="Q231" s="74"/>
    </row>
    <row r="232" spans="1:17" x14ac:dyDescent="0.25">
      <c r="A232" s="71"/>
      <c r="B232" s="489"/>
      <c r="C232" s="77"/>
      <c r="D232" s="73"/>
      <c r="E232" s="73"/>
      <c r="F232" s="74"/>
      <c r="G232" s="75"/>
      <c r="H232" s="75"/>
      <c r="I232" s="76"/>
      <c r="J232" s="76"/>
      <c r="K232" s="74"/>
      <c r="L232" s="73"/>
      <c r="M232" s="73"/>
      <c r="N232" s="74"/>
      <c r="O232" s="73"/>
      <c r="P232" s="73"/>
      <c r="Q232" s="74"/>
    </row>
    <row r="233" spans="1:17" x14ac:dyDescent="0.25">
      <c r="A233" s="71"/>
      <c r="B233" s="489"/>
      <c r="C233" s="77"/>
      <c r="D233" s="73"/>
      <c r="E233" s="73"/>
      <c r="F233" s="74"/>
      <c r="G233" s="75"/>
      <c r="H233" s="75"/>
      <c r="I233" s="76"/>
      <c r="J233" s="76"/>
      <c r="K233" s="74"/>
      <c r="L233" s="73"/>
      <c r="M233" s="73"/>
      <c r="N233" s="74"/>
      <c r="O233" s="73"/>
      <c r="P233" s="73"/>
      <c r="Q233" s="74"/>
    </row>
    <row r="234" spans="1:17" x14ac:dyDescent="0.25">
      <c r="A234" s="71"/>
      <c r="B234" s="489"/>
      <c r="C234" s="77"/>
      <c r="D234" s="73"/>
      <c r="E234" s="73"/>
      <c r="F234" s="74"/>
      <c r="G234" s="75"/>
      <c r="H234" s="75"/>
      <c r="I234" s="76"/>
      <c r="J234" s="76"/>
      <c r="K234" s="74"/>
      <c r="L234" s="73"/>
      <c r="M234" s="73"/>
      <c r="N234" s="74"/>
      <c r="O234" s="73"/>
      <c r="P234" s="73"/>
      <c r="Q234" s="74"/>
    </row>
    <row r="235" spans="1:17" x14ac:dyDescent="0.25">
      <c r="A235" s="71"/>
      <c r="B235" s="489"/>
      <c r="C235" s="77"/>
      <c r="D235" s="73"/>
      <c r="E235" s="73"/>
      <c r="F235" s="74"/>
      <c r="G235" s="75"/>
      <c r="H235" s="75"/>
      <c r="I235" s="76"/>
      <c r="J235" s="76"/>
      <c r="K235" s="74"/>
      <c r="L235" s="73"/>
      <c r="M235" s="73"/>
      <c r="N235" s="74"/>
      <c r="O235" s="73"/>
      <c r="P235" s="73"/>
      <c r="Q235" s="74"/>
    </row>
    <row r="236" spans="1:17" x14ac:dyDescent="0.25">
      <c r="A236" s="71"/>
      <c r="B236" s="489"/>
      <c r="C236" s="77"/>
      <c r="D236" s="73"/>
      <c r="E236" s="73"/>
      <c r="F236" s="74"/>
      <c r="G236" s="75"/>
      <c r="H236" s="75"/>
      <c r="I236" s="76"/>
      <c r="J236" s="76"/>
      <c r="K236" s="74"/>
      <c r="L236" s="73"/>
      <c r="M236" s="73"/>
      <c r="N236" s="74"/>
      <c r="O236" s="73"/>
      <c r="P236" s="73"/>
      <c r="Q236" s="74"/>
    </row>
    <row r="237" spans="1:17" x14ac:dyDescent="0.25">
      <c r="A237" s="71"/>
      <c r="B237" s="489"/>
      <c r="C237" s="77"/>
      <c r="D237" s="73"/>
      <c r="E237" s="73"/>
      <c r="F237" s="74"/>
      <c r="G237" s="75"/>
      <c r="H237" s="75"/>
      <c r="I237" s="76"/>
      <c r="J237" s="76"/>
      <c r="K237" s="74"/>
      <c r="L237" s="73"/>
      <c r="M237" s="73"/>
      <c r="N237" s="74"/>
      <c r="O237" s="73"/>
      <c r="P237" s="73"/>
      <c r="Q237" s="74"/>
    </row>
    <row r="238" spans="1:17" x14ac:dyDescent="0.25">
      <c r="A238" s="71"/>
      <c r="B238" s="489"/>
      <c r="C238" s="77"/>
      <c r="D238" s="73"/>
      <c r="E238" s="73"/>
      <c r="F238" s="74"/>
      <c r="G238" s="75"/>
      <c r="H238" s="75"/>
      <c r="I238" s="76"/>
      <c r="J238" s="76"/>
      <c r="K238" s="74"/>
      <c r="L238" s="73"/>
      <c r="M238" s="73"/>
      <c r="N238" s="74"/>
      <c r="O238" s="73"/>
      <c r="P238" s="73"/>
      <c r="Q238" s="74"/>
    </row>
    <row r="239" spans="1:17" x14ac:dyDescent="0.25">
      <c r="A239" s="71"/>
      <c r="B239" s="489"/>
      <c r="C239" s="77"/>
      <c r="D239" s="73"/>
      <c r="E239" s="73"/>
      <c r="F239" s="74"/>
      <c r="G239" s="75"/>
      <c r="H239" s="75"/>
      <c r="I239" s="76"/>
      <c r="J239" s="76"/>
      <c r="K239" s="74"/>
      <c r="L239" s="73"/>
      <c r="M239" s="73"/>
      <c r="N239" s="74"/>
      <c r="O239" s="73"/>
      <c r="P239" s="73"/>
      <c r="Q239" s="74"/>
    </row>
    <row r="240" spans="1:17" x14ac:dyDescent="0.25">
      <c r="A240" s="71"/>
      <c r="B240" s="489"/>
      <c r="C240" s="77"/>
      <c r="D240" s="73"/>
      <c r="E240" s="73"/>
      <c r="F240" s="74"/>
      <c r="G240" s="75"/>
      <c r="H240" s="75"/>
      <c r="I240" s="76"/>
      <c r="J240" s="76"/>
      <c r="K240" s="74"/>
      <c r="L240" s="73"/>
      <c r="M240" s="73"/>
      <c r="N240" s="74"/>
      <c r="O240" s="73"/>
      <c r="P240" s="73"/>
      <c r="Q240" s="74"/>
    </row>
    <row r="241" spans="1:17" x14ac:dyDescent="0.25">
      <c r="A241" s="71"/>
      <c r="B241" s="489"/>
      <c r="C241" s="77"/>
      <c r="D241" s="73"/>
      <c r="E241" s="73"/>
      <c r="F241" s="74"/>
      <c r="G241" s="75"/>
      <c r="H241" s="75"/>
      <c r="I241" s="76"/>
      <c r="J241" s="76"/>
      <c r="K241" s="74"/>
      <c r="L241" s="73"/>
      <c r="M241" s="73"/>
      <c r="N241" s="74"/>
      <c r="O241" s="73"/>
      <c r="P241" s="73"/>
      <c r="Q241" s="74"/>
    </row>
    <row r="242" spans="1:17" x14ac:dyDescent="0.25">
      <c r="A242" s="71"/>
      <c r="B242" s="489"/>
      <c r="C242" s="77"/>
      <c r="D242" s="73"/>
      <c r="E242" s="73"/>
      <c r="F242" s="74"/>
      <c r="G242" s="75"/>
      <c r="H242" s="75"/>
      <c r="I242" s="76"/>
      <c r="J242" s="76"/>
      <c r="K242" s="74"/>
      <c r="L242" s="73"/>
      <c r="M242" s="73"/>
      <c r="N242" s="74"/>
      <c r="O242" s="73"/>
      <c r="P242" s="73"/>
      <c r="Q242" s="74"/>
    </row>
    <row r="243" spans="1:17" x14ac:dyDescent="0.25">
      <c r="A243" s="71"/>
      <c r="B243" s="489"/>
      <c r="C243" s="77"/>
      <c r="D243" s="73"/>
      <c r="E243" s="73"/>
      <c r="F243" s="74"/>
      <c r="G243" s="75"/>
      <c r="H243" s="75"/>
      <c r="I243" s="76"/>
      <c r="J243" s="76"/>
      <c r="K243" s="74"/>
      <c r="L243" s="73"/>
      <c r="M243" s="73"/>
      <c r="N243" s="74"/>
      <c r="O243" s="73"/>
      <c r="P243" s="73"/>
      <c r="Q243" s="74"/>
    </row>
    <row r="244" spans="1:17" x14ac:dyDescent="0.25">
      <c r="A244" s="71"/>
      <c r="B244" s="489"/>
      <c r="C244" s="77"/>
      <c r="D244" s="73"/>
      <c r="E244" s="73"/>
      <c r="F244" s="74"/>
      <c r="G244" s="75"/>
      <c r="H244" s="75"/>
      <c r="I244" s="76"/>
      <c r="J244" s="76"/>
      <c r="K244" s="74"/>
      <c r="L244" s="73"/>
      <c r="M244" s="73"/>
      <c r="N244" s="74"/>
      <c r="O244" s="73"/>
      <c r="P244" s="73"/>
      <c r="Q244" s="74"/>
    </row>
    <row r="245" spans="1:17" x14ac:dyDescent="0.25">
      <c r="A245" s="71"/>
      <c r="B245" s="489"/>
      <c r="C245" s="79"/>
      <c r="D245" s="73"/>
      <c r="E245" s="73"/>
      <c r="F245" s="74"/>
      <c r="G245" s="75"/>
      <c r="H245" s="75"/>
      <c r="I245" s="76"/>
      <c r="J245" s="76"/>
      <c r="K245" s="74"/>
      <c r="L245" s="73"/>
      <c r="M245" s="73"/>
      <c r="N245" s="74"/>
      <c r="O245" s="73"/>
      <c r="P245" s="73"/>
      <c r="Q245" s="74"/>
    </row>
    <row r="246" spans="1:17" x14ac:dyDescent="0.25">
      <c r="A246" s="71"/>
      <c r="B246" s="489"/>
      <c r="C246" s="79"/>
      <c r="D246" s="73"/>
      <c r="E246" s="73"/>
      <c r="F246" s="74"/>
      <c r="G246" s="75"/>
      <c r="H246" s="75"/>
      <c r="I246" s="76"/>
      <c r="J246" s="76"/>
      <c r="K246" s="74"/>
      <c r="L246" s="73"/>
      <c r="M246" s="73"/>
      <c r="N246" s="74"/>
      <c r="O246" s="73"/>
      <c r="P246" s="73"/>
      <c r="Q246" s="74"/>
    </row>
    <row r="247" spans="1:17" x14ac:dyDescent="0.25">
      <c r="A247" s="71"/>
      <c r="B247" s="489"/>
      <c r="C247" s="79"/>
      <c r="D247" s="73"/>
      <c r="E247" s="73"/>
      <c r="F247" s="74"/>
      <c r="G247" s="75"/>
      <c r="H247" s="75"/>
      <c r="I247" s="76"/>
      <c r="J247" s="76"/>
      <c r="K247" s="74"/>
      <c r="L247" s="73"/>
      <c r="M247" s="73"/>
      <c r="N247" s="74"/>
      <c r="O247" s="73"/>
      <c r="P247" s="73"/>
      <c r="Q247" s="74"/>
    </row>
    <row r="248" spans="1:17" x14ac:dyDescent="0.25">
      <c r="A248" s="71"/>
      <c r="B248" s="489"/>
      <c r="C248" s="79"/>
      <c r="D248" s="73"/>
      <c r="E248" s="73"/>
      <c r="F248" s="74"/>
      <c r="G248" s="75"/>
      <c r="H248" s="75"/>
      <c r="I248" s="76"/>
      <c r="J248" s="76"/>
      <c r="K248" s="74"/>
      <c r="L248" s="73"/>
      <c r="M248" s="73"/>
      <c r="N248" s="74"/>
      <c r="O248" s="73"/>
      <c r="P248" s="73"/>
      <c r="Q248" s="74"/>
    </row>
    <row r="249" spans="1:17" x14ac:dyDescent="0.25">
      <c r="A249" s="71"/>
      <c r="B249" s="488"/>
      <c r="C249" s="77"/>
      <c r="D249" s="73"/>
      <c r="E249" s="73"/>
      <c r="F249" s="74"/>
      <c r="G249" s="75"/>
      <c r="H249" s="75"/>
      <c r="I249" s="76"/>
      <c r="J249" s="76"/>
      <c r="K249" s="74"/>
      <c r="L249" s="73"/>
      <c r="M249" s="73"/>
      <c r="N249" s="74"/>
      <c r="O249" s="73"/>
      <c r="P249" s="73"/>
      <c r="Q249" s="74"/>
    </row>
    <row r="250" spans="1:17" x14ac:dyDescent="0.25">
      <c r="A250" s="71"/>
      <c r="B250" s="488"/>
      <c r="C250" s="77"/>
      <c r="D250" s="73"/>
      <c r="E250" s="73"/>
      <c r="F250" s="74"/>
      <c r="G250" s="75"/>
      <c r="H250" s="75"/>
      <c r="I250" s="76"/>
      <c r="J250" s="76"/>
      <c r="K250" s="74"/>
      <c r="L250" s="73"/>
      <c r="M250" s="73"/>
      <c r="N250" s="74"/>
      <c r="O250" s="73"/>
      <c r="P250" s="73"/>
      <c r="Q250" s="74"/>
    </row>
    <row r="251" spans="1:17" x14ac:dyDescent="0.25">
      <c r="A251" s="71"/>
      <c r="B251" s="488"/>
      <c r="C251" s="77"/>
      <c r="D251" s="73"/>
      <c r="E251" s="73"/>
      <c r="F251" s="74"/>
      <c r="G251" s="75"/>
      <c r="H251" s="75"/>
      <c r="I251" s="76"/>
      <c r="J251" s="76"/>
      <c r="K251" s="74"/>
      <c r="L251" s="73"/>
      <c r="M251" s="73"/>
      <c r="N251" s="74"/>
      <c r="O251" s="73"/>
      <c r="P251" s="73"/>
      <c r="Q251" s="74"/>
    </row>
    <row r="252" spans="1:17" x14ac:dyDescent="0.25">
      <c r="A252" s="71"/>
      <c r="B252" s="488"/>
      <c r="C252" s="77"/>
      <c r="D252" s="73"/>
      <c r="E252" s="73"/>
      <c r="F252" s="74"/>
      <c r="G252" s="75"/>
      <c r="H252" s="75"/>
      <c r="I252" s="76"/>
      <c r="J252" s="76"/>
      <c r="K252" s="74"/>
      <c r="L252" s="73"/>
      <c r="M252" s="73"/>
      <c r="N252" s="74"/>
      <c r="O252" s="73"/>
      <c r="P252" s="73"/>
      <c r="Q252" s="74"/>
    </row>
    <row r="253" spans="1:17" x14ac:dyDescent="0.25">
      <c r="A253" s="71"/>
      <c r="B253" s="488"/>
      <c r="C253" s="77"/>
      <c r="D253" s="73"/>
      <c r="E253" s="73"/>
      <c r="F253" s="74"/>
      <c r="G253" s="75"/>
      <c r="H253" s="75"/>
      <c r="I253" s="76"/>
      <c r="J253" s="76"/>
      <c r="K253" s="74"/>
      <c r="L253" s="73"/>
      <c r="M253" s="73"/>
      <c r="N253" s="74"/>
      <c r="O253" s="73"/>
      <c r="P253" s="73"/>
      <c r="Q253" s="74"/>
    </row>
    <row r="254" spans="1:17" x14ac:dyDescent="0.25">
      <c r="A254" s="71"/>
      <c r="B254" s="488"/>
      <c r="C254" s="78"/>
      <c r="D254" s="80"/>
      <c r="E254" s="80"/>
      <c r="F254" s="81"/>
      <c r="G254" s="82"/>
      <c r="H254" s="82"/>
      <c r="I254" s="83"/>
      <c r="J254" s="83"/>
      <c r="K254" s="81"/>
      <c r="L254" s="84"/>
      <c r="M254" s="84"/>
      <c r="N254" s="81"/>
      <c r="O254" s="80"/>
      <c r="P254" s="80"/>
      <c r="Q254" s="81"/>
    </row>
    <row r="255" spans="1:17" x14ac:dyDescent="0.25">
      <c r="A255" s="71"/>
      <c r="B255" s="488"/>
      <c r="C255" s="78"/>
      <c r="D255" s="80"/>
      <c r="E255" s="80"/>
      <c r="F255" s="81"/>
      <c r="G255" s="82"/>
      <c r="H255" s="82"/>
      <c r="I255" s="83"/>
      <c r="J255" s="83"/>
      <c r="K255" s="81"/>
      <c r="L255" s="84"/>
      <c r="M255" s="84"/>
      <c r="N255" s="81"/>
      <c r="O255" s="80"/>
      <c r="P255" s="80"/>
      <c r="Q255" s="81"/>
    </row>
    <row r="256" spans="1:17" x14ac:dyDescent="0.25">
      <c r="A256" s="71"/>
      <c r="B256" s="488"/>
      <c r="C256" s="78"/>
      <c r="D256" s="80"/>
      <c r="E256" s="80"/>
      <c r="F256" s="81"/>
      <c r="G256" s="82"/>
      <c r="H256" s="82"/>
      <c r="I256" s="83"/>
      <c r="J256" s="83"/>
      <c r="K256" s="81"/>
      <c r="L256" s="84"/>
      <c r="M256" s="84"/>
      <c r="N256" s="81"/>
      <c r="O256" s="80"/>
      <c r="P256" s="80"/>
      <c r="Q256" s="81"/>
    </row>
    <row r="257" spans="1:17" x14ac:dyDescent="0.25">
      <c r="A257" s="71"/>
      <c r="B257" s="488"/>
      <c r="C257" s="78"/>
      <c r="D257" s="80"/>
      <c r="E257" s="80"/>
      <c r="F257" s="81"/>
      <c r="G257" s="82"/>
      <c r="H257" s="82"/>
      <c r="I257" s="83"/>
      <c r="J257" s="83"/>
      <c r="K257" s="81"/>
      <c r="L257" s="84"/>
      <c r="M257" s="84"/>
      <c r="N257" s="81"/>
      <c r="O257" s="80"/>
      <c r="P257" s="80"/>
      <c r="Q257" s="81"/>
    </row>
    <row r="258" spans="1:17" x14ac:dyDescent="0.25">
      <c r="A258" s="71"/>
      <c r="B258" s="488"/>
      <c r="C258" s="78"/>
      <c r="D258" s="80"/>
      <c r="E258" s="80"/>
      <c r="F258" s="81"/>
      <c r="G258" s="82"/>
      <c r="H258" s="82"/>
      <c r="I258" s="83"/>
      <c r="J258" s="83"/>
      <c r="K258" s="81"/>
      <c r="L258" s="84"/>
      <c r="M258" s="84"/>
      <c r="N258" s="81"/>
      <c r="O258" s="80"/>
      <c r="P258" s="80"/>
      <c r="Q258" s="81"/>
    </row>
    <row r="259" spans="1:17" x14ac:dyDescent="0.25">
      <c r="A259" s="71"/>
      <c r="B259" s="488"/>
      <c r="C259" s="78"/>
      <c r="D259" s="80"/>
      <c r="E259" s="80"/>
      <c r="F259" s="81"/>
      <c r="G259" s="82"/>
      <c r="H259" s="82"/>
      <c r="I259" s="83"/>
      <c r="J259" s="83"/>
      <c r="K259" s="81"/>
      <c r="L259" s="84"/>
      <c r="M259" s="84"/>
      <c r="N259" s="81"/>
      <c r="O259" s="80"/>
      <c r="P259" s="80"/>
      <c r="Q259" s="81"/>
    </row>
    <row r="260" spans="1:17" x14ac:dyDescent="0.25">
      <c r="A260" s="71"/>
      <c r="B260" s="488"/>
      <c r="C260" s="78"/>
      <c r="D260" s="80"/>
      <c r="E260" s="80"/>
      <c r="F260" s="81"/>
      <c r="G260" s="82"/>
      <c r="H260" s="82"/>
      <c r="I260" s="83"/>
      <c r="J260" s="83"/>
      <c r="K260" s="81"/>
      <c r="L260" s="84"/>
      <c r="M260" s="84"/>
      <c r="N260" s="81"/>
      <c r="O260" s="80"/>
      <c r="P260" s="80"/>
      <c r="Q260" s="81"/>
    </row>
    <row r="261" spans="1:17" x14ac:dyDescent="0.25">
      <c r="A261" s="71"/>
      <c r="B261" s="488"/>
      <c r="C261" s="78"/>
      <c r="D261" s="80"/>
      <c r="E261" s="80"/>
      <c r="F261" s="81"/>
      <c r="G261" s="82"/>
      <c r="H261" s="82"/>
      <c r="I261" s="83"/>
      <c r="J261" s="83"/>
      <c r="K261" s="81"/>
      <c r="L261" s="84"/>
      <c r="M261" s="84"/>
      <c r="N261" s="81"/>
      <c r="O261" s="80"/>
      <c r="P261" s="80"/>
      <c r="Q261" s="81"/>
    </row>
    <row r="262" spans="1:17" x14ac:dyDescent="0.25">
      <c r="A262" s="71"/>
      <c r="B262" s="488"/>
      <c r="C262" s="78"/>
      <c r="D262" s="80"/>
      <c r="E262" s="80"/>
      <c r="F262" s="81"/>
      <c r="G262" s="82"/>
      <c r="H262" s="82"/>
      <c r="I262" s="83"/>
      <c r="J262" s="83"/>
      <c r="K262" s="81"/>
      <c r="L262" s="84"/>
      <c r="M262" s="84"/>
      <c r="N262" s="81"/>
      <c r="O262" s="80"/>
      <c r="P262" s="80"/>
      <c r="Q262" s="81"/>
    </row>
    <row r="263" spans="1:17" x14ac:dyDescent="0.25">
      <c r="A263" s="71"/>
      <c r="B263" s="488"/>
      <c r="C263" s="78"/>
      <c r="D263" s="80"/>
      <c r="E263" s="80"/>
      <c r="F263" s="81"/>
      <c r="G263" s="82"/>
      <c r="H263" s="82"/>
      <c r="I263" s="83"/>
      <c r="J263" s="83"/>
      <c r="K263" s="81"/>
      <c r="L263" s="84"/>
      <c r="M263" s="84"/>
      <c r="N263" s="81"/>
      <c r="O263" s="80"/>
      <c r="P263" s="80"/>
      <c r="Q263" s="81"/>
    </row>
    <row r="264" spans="1:17" x14ac:dyDescent="0.25">
      <c r="A264" s="71"/>
      <c r="B264" s="488"/>
      <c r="C264" s="78"/>
      <c r="D264" s="80"/>
      <c r="E264" s="80"/>
      <c r="F264" s="81"/>
      <c r="G264" s="82"/>
      <c r="H264" s="82"/>
      <c r="I264" s="83"/>
      <c r="J264" s="83"/>
      <c r="K264" s="81"/>
      <c r="L264" s="84"/>
      <c r="M264" s="84"/>
      <c r="N264" s="81"/>
      <c r="O264" s="80"/>
      <c r="P264" s="80"/>
      <c r="Q264" s="81"/>
    </row>
    <row r="265" spans="1:17" x14ac:dyDescent="0.25">
      <c r="A265" s="71"/>
      <c r="B265" s="488"/>
      <c r="C265" s="78"/>
      <c r="D265" s="80"/>
      <c r="E265" s="80"/>
      <c r="F265" s="81"/>
      <c r="G265" s="82"/>
      <c r="H265" s="82"/>
      <c r="I265" s="83"/>
      <c r="J265" s="83"/>
      <c r="K265" s="81"/>
      <c r="L265" s="84"/>
      <c r="M265" s="84"/>
      <c r="N265" s="81"/>
      <c r="O265" s="80"/>
      <c r="P265" s="80"/>
      <c r="Q265" s="81"/>
    </row>
    <row r="266" spans="1:17" x14ac:dyDescent="0.25">
      <c r="A266" s="71"/>
      <c r="B266" s="488"/>
      <c r="C266" s="78"/>
      <c r="D266" s="80"/>
      <c r="E266" s="80"/>
      <c r="F266" s="81"/>
      <c r="G266" s="82"/>
      <c r="H266" s="82"/>
      <c r="I266" s="83"/>
      <c r="J266" s="83"/>
      <c r="K266" s="81"/>
      <c r="L266" s="84"/>
      <c r="M266" s="84"/>
      <c r="N266" s="81"/>
      <c r="O266" s="80"/>
      <c r="P266" s="80"/>
      <c r="Q266" s="81"/>
    </row>
    <row r="267" spans="1:17" x14ac:dyDescent="0.25">
      <c r="A267" s="71"/>
      <c r="B267" s="488"/>
      <c r="C267" s="78"/>
      <c r="D267" s="80"/>
      <c r="E267" s="80"/>
      <c r="F267" s="81"/>
      <c r="G267" s="82"/>
      <c r="H267" s="82"/>
      <c r="I267" s="83"/>
      <c r="J267" s="83"/>
      <c r="K267" s="81"/>
      <c r="L267" s="84"/>
      <c r="M267" s="84"/>
      <c r="N267" s="81"/>
      <c r="O267" s="80"/>
      <c r="P267" s="80"/>
      <c r="Q267" s="81"/>
    </row>
    <row r="268" spans="1:17" x14ac:dyDescent="0.25">
      <c r="A268" s="71"/>
      <c r="B268" s="488"/>
      <c r="C268" s="78"/>
      <c r="D268" s="80"/>
      <c r="E268" s="80"/>
      <c r="F268" s="81"/>
      <c r="G268" s="82"/>
      <c r="H268" s="82"/>
      <c r="I268" s="83"/>
      <c r="J268" s="83"/>
      <c r="K268" s="81"/>
      <c r="L268" s="84"/>
      <c r="M268" s="84"/>
      <c r="N268" s="81"/>
      <c r="O268" s="80"/>
      <c r="P268" s="80"/>
      <c r="Q268" s="81"/>
    </row>
    <row r="269" spans="1:17" x14ac:dyDescent="0.25">
      <c r="A269" s="71"/>
      <c r="B269" s="488"/>
      <c r="C269" s="78"/>
      <c r="D269" s="80"/>
      <c r="E269" s="80"/>
      <c r="F269" s="81"/>
      <c r="G269" s="82"/>
      <c r="H269" s="82"/>
      <c r="I269" s="83"/>
      <c r="J269" s="83"/>
      <c r="K269" s="81"/>
      <c r="L269" s="84"/>
      <c r="M269" s="84"/>
      <c r="N269" s="81"/>
      <c r="O269" s="80"/>
      <c r="P269" s="80"/>
      <c r="Q269" s="81"/>
    </row>
    <row r="270" spans="1:17" x14ac:dyDescent="0.25">
      <c r="A270" s="71"/>
      <c r="B270" s="488"/>
      <c r="C270" s="78"/>
      <c r="D270" s="80"/>
      <c r="E270" s="80"/>
      <c r="F270" s="81"/>
      <c r="G270" s="82"/>
      <c r="H270" s="82"/>
      <c r="I270" s="83"/>
      <c r="J270" s="83"/>
      <c r="K270" s="81"/>
      <c r="L270" s="84"/>
      <c r="M270" s="84"/>
      <c r="N270" s="81"/>
      <c r="O270" s="80"/>
      <c r="P270" s="80"/>
      <c r="Q270" s="81"/>
    </row>
    <row r="271" spans="1:17" x14ac:dyDescent="0.25">
      <c r="A271" s="71"/>
      <c r="B271" s="488"/>
      <c r="C271" s="78"/>
      <c r="D271" s="80"/>
      <c r="E271" s="80"/>
      <c r="F271" s="81"/>
      <c r="G271" s="82"/>
      <c r="H271" s="82"/>
      <c r="I271" s="83"/>
      <c r="J271" s="83"/>
      <c r="K271" s="81"/>
      <c r="L271" s="84"/>
      <c r="M271" s="84"/>
      <c r="N271" s="81"/>
      <c r="O271" s="80"/>
      <c r="P271" s="80"/>
      <c r="Q271" s="81"/>
    </row>
    <row r="272" spans="1:17" x14ac:dyDescent="0.25">
      <c r="A272" s="71"/>
      <c r="B272" s="488"/>
      <c r="C272" s="78"/>
      <c r="D272" s="80"/>
      <c r="E272" s="80"/>
      <c r="F272" s="81"/>
      <c r="G272" s="82"/>
      <c r="H272" s="82"/>
      <c r="I272" s="83"/>
      <c r="J272" s="83"/>
      <c r="K272" s="81"/>
      <c r="L272" s="84"/>
      <c r="M272" s="84"/>
      <c r="N272" s="81"/>
      <c r="O272" s="80"/>
      <c r="P272" s="80"/>
      <c r="Q272" s="81"/>
    </row>
    <row r="273" spans="1:17" x14ac:dyDescent="0.25">
      <c r="A273" s="71"/>
      <c r="B273" s="488"/>
      <c r="C273" s="78"/>
      <c r="D273" s="80"/>
      <c r="E273" s="80"/>
      <c r="F273" s="81"/>
      <c r="G273" s="82"/>
      <c r="H273" s="82"/>
      <c r="I273" s="83"/>
      <c r="J273" s="83"/>
      <c r="K273" s="81"/>
      <c r="L273" s="84"/>
      <c r="M273" s="84"/>
      <c r="N273" s="81"/>
      <c r="O273" s="80"/>
      <c r="P273" s="80"/>
      <c r="Q273" s="81"/>
    </row>
    <row r="274" spans="1:17" x14ac:dyDescent="0.25">
      <c r="A274" s="71"/>
      <c r="B274" s="488"/>
      <c r="C274" s="78"/>
      <c r="D274" s="80"/>
      <c r="E274" s="80"/>
      <c r="F274" s="81"/>
      <c r="G274" s="82"/>
      <c r="H274" s="82"/>
      <c r="I274" s="83"/>
      <c r="J274" s="83"/>
      <c r="K274" s="81"/>
      <c r="L274" s="84"/>
      <c r="M274" s="84"/>
      <c r="N274" s="81"/>
      <c r="O274" s="80"/>
      <c r="P274" s="80"/>
      <c r="Q274" s="81"/>
    </row>
    <row r="275" spans="1:17" x14ac:dyDescent="0.25">
      <c r="A275" s="71"/>
      <c r="B275" s="488"/>
      <c r="C275" s="78"/>
      <c r="D275" s="80"/>
      <c r="E275" s="80"/>
      <c r="F275" s="81"/>
      <c r="G275" s="82"/>
      <c r="H275" s="82"/>
      <c r="I275" s="83"/>
      <c r="J275" s="83"/>
      <c r="K275" s="81"/>
      <c r="L275" s="84"/>
      <c r="M275" s="84"/>
      <c r="N275" s="81"/>
      <c r="O275" s="80"/>
      <c r="P275" s="80"/>
      <c r="Q275" s="81"/>
    </row>
    <row r="276" spans="1:17" x14ac:dyDescent="0.25">
      <c r="A276" s="71"/>
      <c r="B276" s="488"/>
      <c r="C276" s="78"/>
      <c r="D276" s="80"/>
      <c r="E276" s="80"/>
      <c r="F276" s="81"/>
      <c r="G276" s="82"/>
      <c r="H276" s="82"/>
      <c r="I276" s="83"/>
      <c r="J276" s="83"/>
      <c r="K276" s="81"/>
      <c r="L276" s="84"/>
      <c r="M276" s="84"/>
      <c r="N276" s="81"/>
      <c r="O276" s="80"/>
      <c r="P276" s="80"/>
      <c r="Q276" s="81"/>
    </row>
    <row r="277" spans="1:17" x14ac:dyDescent="0.25">
      <c r="A277" s="71"/>
      <c r="B277" s="488"/>
      <c r="C277" s="78"/>
      <c r="D277" s="80"/>
      <c r="E277" s="80"/>
      <c r="F277" s="81"/>
      <c r="G277" s="82"/>
      <c r="H277" s="82"/>
      <c r="I277" s="83"/>
      <c r="J277" s="83"/>
      <c r="K277" s="81"/>
      <c r="L277" s="84"/>
      <c r="M277" s="84"/>
      <c r="N277" s="81"/>
      <c r="O277" s="80"/>
      <c r="P277" s="80"/>
      <c r="Q277" s="81"/>
    </row>
    <row r="278" spans="1:17" x14ac:dyDescent="0.25">
      <c r="A278" s="71"/>
      <c r="B278" s="488"/>
      <c r="C278" s="78"/>
      <c r="D278" s="80"/>
      <c r="E278" s="80"/>
      <c r="F278" s="81"/>
      <c r="G278" s="82"/>
      <c r="H278" s="82"/>
      <c r="I278" s="83"/>
      <c r="J278" s="83"/>
      <c r="K278" s="81"/>
      <c r="L278" s="84"/>
      <c r="M278" s="84"/>
      <c r="N278" s="81"/>
      <c r="O278" s="80"/>
      <c r="P278" s="80"/>
      <c r="Q278" s="81"/>
    </row>
    <row r="279" spans="1:17" x14ac:dyDescent="0.25">
      <c r="A279" s="71"/>
      <c r="B279" s="488"/>
      <c r="C279" s="78"/>
      <c r="D279" s="80"/>
      <c r="E279" s="80"/>
      <c r="F279" s="81"/>
      <c r="G279" s="82"/>
      <c r="H279" s="82"/>
      <c r="I279" s="83"/>
      <c r="J279" s="83"/>
      <c r="K279" s="81"/>
      <c r="L279" s="84"/>
      <c r="M279" s="84"/>
      <c r="N279" s="81"/>
      <c r="O279" s="80"/>
      <c r="P279" s="80"/>
      <c r="Q279" s="81"/>
    </row>
    <row r="280" spans="1:17" x14ac:dyDescent="0.25">
      <c r="A280" s="71"/>
      <c r="B280" s="488"/>
      <c r="C280" s="78"/>
      <c r="D280" s="80"/>
      <c r="E280" s="80"/>
      <c r="F280" s="81"/>
      <c r="G280" s="82"/>
      <c r="H280" s="82"/>
      <c r="I280" s="83"/>
      <c r="J280" s="83"/>
      <c r="K280" s="81"/>
      <c r="L280" s="84"/>
      <c r="M280" s="84"/>
      <c r="N280" s="81"/>
      <c r="O280" s="80"/>
      <c r="P280" s="80"/>
      <c r="Q280" s="81"/>
    </row>
    <row r="281" spans="1:17" x14ac:dyDescent="0.25">
      <c r="A281" s="71"/>
      <c r="B281" s="488"/>
      <c r="C281" s="78"/>
      <c r="D281" s="80"/>
      <c r="E281" s="80"/>
      <c r="F281" s="81"/>
      <c r="G281" s="82"/>
      <c r="H281" s="82"/>
      <c r="I281" s="83"/>
      <c r="J281" s="83"/>
      <c r="K281" s="81"/>
      <c r="L281" s="84"/>
      <c r="M281" s="84"/>
      <c r="N281" s="81"/>
      <c r="O281" s="80"/>
      <c r="P281" s="80"/>
      <c r="Q281" s="81"/>
    </row>
    <row r="282" spans="1:17" x14ac:dyDescent="0.25">
      <c r="A282" s="71"/>
      <c r="B282" s="488"/>
      <c r="C282" s="78"/>
      <c r="D282" s="80"/>
      <c r="E282" s="80"/>
      <c r="F282" s="81"/>
      <c r="G282" s="82"/>
      <c r="H282" s="82"/>
      <c r="I282" s="83"/>
      <c r="J282" s="83"/>
      <c r="K282" s="81"/>
      <c r="L282" s="84"/>
      <c r="M282" s="84"/>
      <c r="N282" s="81"/>
      <c r="O282" s="80"/>
      <c r="P282" s="80"/>
      <c r="Q282" s="81"/>
    </row>
    <row r="283" spans="1:17" x14ac:dyDescent="0.25">
      <c r="A283" s="71"/>
      <c r="B283" s="488"/>
      <c r="C283" s="78"/>
      <c r="D283" s="80"/>
      <c r="E283" s="80"/>
      <c r="F283" s="81"/>
      <c r="G283" s="82"/>
      <c r="H283" s="82"/>
      <c r="I283" s="83"/>
      <c r="J283" s="83"/>
      <c r="K283" s="81"/>
      <c r="L283" s="84"/>
      <c r="M283" s="84"/>
      <c r="N283" s="81"/>
      <c r="O283" s="80"/>
      <c r="P283" s="80"/>
      <c r="Q283" s="81"/>
    </row>
    <row r="284" spans="1:17" x14ac:dyDescent="0.25">
      <c r="A284" s="71"/>
      <c r="B284" s="488"/>
      <c r="C284" s="78"/>
      <c r="D284" s="80"/>
      <c r="E284" s="80"/>
      <c r="F284" s="81"/>
      <c r="G284" s="82"/>
      <c r="H284" s="82"/>
      <c r="I284" s="83"/>
      <c r="J284" s="83"/>
      <c r="K284" s="81"/>
      <c r="L284" s="84"/>
      <c r="M284" s="84"/>
      <c r="N284" s="81"/>
      <c r="O284" s="80"/>
      <c r="P284" s="80"/>
      <c r="Q284" s="81"/>
    </row>
    <row r="285" spans="1:17" x14ac:dyDescent="0.25">
      <c r="A285" s="71"/>
      <c r="B285" s="488"/>
      <c r="C285" s="78"/>
      <c r="D285" s="80"/>
      <c r="E285" s="80"/>
      <c r="F285" s="81"/>
      <c r="G285" s="82"/>
      <c r="H285" s="82"/>
      <c r="I285" s="83"/>
      <c r="J285" s="83"/>
      <c r="K285" s="81"/>
      <c r="L285" s="84"/>
      <c r="M285" s="84"/>
      <c r="N285" s="81"/>
      <c r="O285" s="80"/>
      <c r="P285" s="80"/>
      <c r="Q285" s="81"/>
    </row>
    <row r="286" spans="1:17" x14ac:dyDescent="0.25">
      <c r="A286" s="71"/>
      <c r="B286" s="488"/>
      <c r="C286" s="78"/>
      <c r="D286" s="80"/>
      <c r="E286" s="80"/>
      <c r="F286" s="81"/>
      <c r="G286" s="82"/>
      <c r="H286" s="82"/>
      <c r="I286" s="83"/>
      <c r="J286" s="83"/>
      <c r="K286" s="81"/>
      <c r="L286" s="84"/>
      <c r="M286" s="84"/>
      <c r="N286" s="81"/>
      <c r="O286" s="80"/>
      <c r="P286" s="80"/>
      <c r="Q286" s="81"/>
    </row>
    <row r="287" spans="1:17" x14ac:dyDescent="0.25">
      <c r="A287" s="71"/>
      <c r="B287" s="488"/>
      <c r="C287" s="78"/>
      <c r="D287" s="80"/>
      <c r="E287" s="80"/>
      <c r="F287" s="81"/>
      <c r="G287" s="82"/>
      <c r="H287" s="82"/>
      <c r="I287" s="83"/>
      <c r="J287" s="83"/>
      <c r="K287" s="81"/>
      <c r="L287" s="84"/>
      <c r="M287" s="84"/>
      <c r="N287" s="81"/>
      <c r="O287" s="80"/>
      <c r="P287" s="80"/>
      <c r="Q287" s="81"/>
    </row>
    <row r="288" spans="1:17" x14ac:dyDescent="0.25">
      <c r="A288" s="71"/>
      <c r="B288" s="488"/>
      <c r="C288" s="78"/>
      <c r="D288" s="80"/>
      <c r="E288" s="80"/>
      <c r="F288" s="81"/>
      <c r="G288" s="82"/>
      <c r="H288" s="82"/>
      <c r="I288" s="83"/>
      <c r="J288" s="83"/>
      <c r="K288" s="81"/>
      <c r="L288" s="84"/>
      <c r="M288" s="84"/>
      <c r="N288" s="81"/>
      <c r="O288" s="80"/>
      <c r="P288" s="80"/>
      <c r="Q288" s="81"/>
    </row>
    <row r="289" spans="1:17" x14ac:dyDescent="0.25">
      <c r="A289" s="71"/>
      <c r="B289" s="488"/>
      <c r="C289" s="78"/>
      <c r="D289" s="80"/>
      <c r="E289" s="80"/>
      <c r="F289" s="81"/>
      <c r="G289" s="82"/>
      <c r="H289" s="82"/>
      <c r="I289" s="83"/>
      <c r="J289" s="83"/>
      <c r="K289" s="81"/>
      <c r="L289" s="84"/>
      <c r="M289" s="84"/>
      <c r="N289" s="81"/>
      <c r="O289" s="80"/>
      <c r="P289" s="80"/>
      <c r="Q289" s="81"/>
    </row>
    <row r="290" spans="1:17" x14ac:dyDescent="0.25">
      <c r="A290" s="71"/>
      <c r="B290" s="488"/>
      <c r="C290" s="78"/>
      <c r="D290" s="80"/>
      <c r="E290" s="80"/>
      <c r="F290" s="81"/>
      <c r="G290" s="82"/>
      <c r="H290" s="82"/>
      <c r="I290" s="83"/>
      <c r="J290" s="83"/>
      <c r="K290" s="81"/>
      <c r="L290" s="84"/>
      <c r="M290" s="84"/>
      <c r="N290" s="81"/>
      <c r="O290" s="80"/>
      <c r="P290" s="80"/>
      <c r="Q290" s="81"/>
    </row>
    <row r="291" spans="1:17" x14ac:dyDescent="0.25">
      <c r="A291" s="71"/>
      <c r="B291" s="488"/>
      <c r="C291" s="78"/>
      <c r="D291" s="80"/>
      <c r="E291" s="80"/>
      <c r="F291" s="81"/>
      <c r="G291" s="82"/>
      <c r="H291" s="82"/>
      <c r="I291" s="83"/>
      <c r="J291" s="83"/>
      <c r="K291" s="81"/>
      <c r="L291" s="84"/>
      <c r="M291" s="84"/>
      <c r="N291" s="81"/>
      <c r="O291" s="80"/>
      <c r="P291" s="80"/>
      <c r="Q291" s="81"/>
    </row>
    <row r="292" spans="1:17" x14ac:dyDescent="0.25">
      <c r="A292" s="71"/>
      <c r="B292" s="488"/>
      <c r="C292" s="78"/>
      <c r="D292" s="80"/>
      <c r="E292" s="80"/>
      <c r="F292" s="81"/>
      <c r="G292" s="82"/>
      <c r="H292" s="82"/>
      <c r="I292" s="83"/>
      <c r="J292" s="83"/>
      <c r="K292" s="81"/>
      <c r="L292" s="84"/>
      <c r="M292" s="84"/>
      <c r="N292" s="81"/>
      <c r="O292" s="80"/>
      <c r="P292" s="80"/>
      <c r="Q292" s="81"/>
    </row>
    <row r="293" spans="1:17" x14ac:dyDescent="0.25">
      <c r="A293" s="71"/>
      <c r="B293" s="488"/>
      <c r="C293" s="78"/>
      <c r="D293" s="80"/>
      <c r="E293" s="80"/>
      <c r="F293" s="81"/>
      <c r="G293" s="82"/>
      <c r="H293" s="82"/>
      <c r="I293" s="83"/>
      <c r="J293" s="83"/>
      <c r="K293" s="81"/>
      <c r="L293" s="84"/>
      <c r="M293" s="84"/>
      <c r="N293" s="81"/>
      <c r="O293" s="80"/>
      <c r="P293" s="80"/>
      <c r="Q293" s="81"/>
    </row>
    <row r="294" spans="1:17" x14ac:dyDescent="0.25">
      <c r="A294" s="71"/>
      <c r="B294" s="488"/>
      <c r="C294" s="78"/>
      <c r="D294" s="80"/>
      <c r="E294" s="80"/>
      <c r="F294" s="81"/>
      <c r="G294" s="82"/>
      <c r="H294" s="82"/>
      <c r="I294" s="83"/>
      <c r="J294" s="83"/>
      <c r="K294" s="81"/>
      <c r="L294" s="84"/>
      <c r="M294" s="84"/>
      <c r="N294" s="81"/>
      <c r="O294" s="80"/>
      <c r="P294" s="80"/>
      <c r="Q294" s="81"/>
    </row>
    <row r="295" spans="1:17" x14ac:dyDescent="0.25">
      <c r="A295" s="71"/>
      <c r="B295" s="488"/>
      <c r="C295" s="78"/>
      <c r="D295" s="80"/>
      <c r="E295" s="80"/>
      <c r="F295" s="81"/>
      <c r="G295" s="82"/>
      <c r="H295" s="82"/>
      <c r="I295" s="83"/>
      <c r="J295" s="83"/>
      <c r="K295" s="81"/>
      <c r="L295" s="84"/>
      <c r="M295" s="84"/>
      <c r="N295" s="81"/>
      <c r="O295" s="80"/>
      <c r="P295" s="80"/>
      <c r="Q295" s="81"/>
    </row>
    <row r="296" spans="1:17" x14ac:dyDescent="0.25">
      <c r="A296" s="71"/>
      <c r="B296" s="488"/>
      <c r="C296" s="78"/>
      <c r="D296" s="80"/>
      <c r="E296" s="80"/>
      <c r="F296" s="81"/>
      <c r="G296" s="82"/>
      <c r="H296" s="82"/>
      <c r="I296" s="83"/>
      <c r="J296" s="83"/>
      <c r="K296" s="81"/>
      <c r="L296" s="84"/>
      <c r="M296" s="84"/>
      <c r="N296" s="81"/>
      <c r="O296" s="80"/>
      <c r="P296" s="80"/>
      <c r="Q296" s="81"/>
    </row>
    <row r="297" spans="1:17" x14ac:dyDescent="0.25">
      <c r="A297" s="71"/>
      <c r="B297" s="488"/>
      <c r="C297" s="78"/>
      <c r="D297" s="80"/>
      <c r="E297" s="80"/>
      <c r="F297" s="81"/>
      <c r="G297" s="82"/>
      <c r="H297" s="82"/>
      <c r="I297" s="83"/>
      <c r="J297" s="83"/>
      <c r="K297" s="81"/>
      <c r="L297" s="84"/>
      <c r="M297" s="84"/>
      <c r="N297" s="81"/>
      <c r="O297" s="80"/>
      <c r="P297" s="80"/>
      <c r="Q297" s="81"/>
    </row>
    <row r="298" spans="1:17" x14ac:dyDescent="0.25">
      <c r="A298" s="71"/>
      <c r="B298" s="488"/>
      <c r="C298" s="78"/>
      <c r="D298" s="80"/>
      <c r="E298" s="80"/>
      <c r="F298" s="81"/>
      <c r="G298" s="82"/>
      <c r="H298" s="82"/>
      <c r="I298" s="83"/>
      <c r="J298" s="83"/>
      <c r="K298" s="81"/>
      <c r="L298" s="84"/>
      <c r="M298" s="84"/>
      <c r="N298" s="81"/>
      <c r="O298" s="80"/>
      <c r="P298" s="80"/>
      <c r="Q298" s="81"/>
    </row>
    <row r="299" spans="1:17" x14ac:dyDescent="0.25">
      <c r="A299" s="71"/>
      <c r="B299" s="488"/>
      <c r="C299" s="78"/>
      <c r="D299" s="80"/>
      <c r="E299" s="80"/>
      <c r="F299" s="81"/>
      <c r="G299" s="82"/>
      <c r="H299" s="82"/>
      <c r="I299" s="83"/>
      <c r="J299" s="83"/>
      <c r="K299" s="81"/>
      <c r="L299" s="84"/>
      <c r="M299" s="84"/>
      <c r="N299" s="81"/>
      <c r="O299" s="80"/>
      <c r="P299" s="80"/>
      <c r="Q299" s="81"/>
    </row>
    <row r="300" spans="1:17" x14ac:dyDescent="0.25">
      <c r="A300" s="71"/>
      <c r="B300" s="488"/>
      <c r="C300" s="78"/>
      <c r="D300" s="80"/>
      <c r="E300" s="80"/>
      <c r="F300" s="81"/>
      <c r="G300" s="82"/>
      <c r="H300" s="82"/>
      <c r="I300" s="83"/>
      <c r="J300" s="83"/>
      <c r="K300" s="81"/>
      <c r="L300" s="84"/>
      <c r="M300" s="84"/>
      <c r="N300" s="81"/>
      <c r="O300" s="80"/>
      <c r="P300" s="80"/>
      <c r="Q300" s="81"/>
    </row>
    <row r="301" spans="1:17" x14ac:dyDescent="0.25">
      <c r="A301" s="71"/>
      <c r="B301" s="488"/>
      <c r="C301" s="78"/>
      <c r="D301" s="80"/>
      <c r="E301" s="80"/>
      <c r="F301" s="81"/>
      <c r="G301" s="82"/>
      <c r="H301" s="82"/>
      <c r="I301" s="83"/>
      <c r="J301" s="83"/>
      <c r="K301" s="81"/>
      <c r="L301" s="84"/>
      <c r="M301" s="84"/>
      <c r="N301" s="81"/>
      <c r="O301" s="80"/>
      <c r="P301" s="80"/>
      <c r="Q301" s="81"/>
    </row>
    <row r="302" spans="1:17" x14ac:dyDescent="0.25">
      <c r="A302" s="71"/>
      <c r="B302" s="488"/>
      <c r="C302" s="78"/>
      <c r="D302" s="80"/>
      <c r="E302" s="80"/>
      <c r="F302" s="81"/>
      <c r="G302" s="82"/>
      <c r="H302" s="82"/>
      <c r="I302" s="83"/>
      <c r="J302" s="83"/>
      <c r="K302" s="81"/>
      <c r="L302" s="84"/>
      <c r="M302" s="84"/>
      <c r="N302" s="81"/>
      <c r="O302" s="80"/>
      <c r="P302" s="80"/>
      <c r="Q302" s="81"/>
    </row>
    <row r="303" spans="1:17" x14ac:dyDescent="0.25">
      <c r="A303" s="71"/>
      <c r="B303" s="488"/>
      <c r="C303" s="78"/>
      <c r="D303" s="80"/>
      <c r="E303" s="80"/>
      <c r="F303" s="81"/>
      <c r="G303" s="82"/>
      <c r="H303" s="82"/>
      <c r="I303" s="83"/>
      <c r="J303" s="83"/>
      <c r="K303" s="81"/>
      <c r="L303" s="84"/>
      <c r="M303" s="84"/>
      <c r="N303" s="81"/>
      <c r="O303" s="80"/>
      <c r="P303" s="80"/>
      <c r="Q303" s="81"/>
    </row>
    <row r="304" spans="1:17" x14ac:dyDescent="0.25">
      <c r="A304" s="71"/>
      <c r="B304" s="488"/>
      <c r="C304" s="78"/>
      <c r="D304" s="80"/>
      <c r="E304" s="80"/>
      <c r="F304" s="81"/>
      <c r="G304" s="82"/>
      <c r="H304" s="82"/>
      <c r="I304" s="83"/>
      <c r="J304" s="83"/>
      <c r="K304" s="81"/>
      <c r="L304" s="84"/>
      <c r="M304" s="84"/>
      <c r="N304" s="81"/>
      <c r="O304" s="80"/>
      <c r="P304" s="80"/>
      <c r="Q304" s="81"/>
    </row>
    <row r="305" spans="1:17" x14ac:dyDescent="0.25">
      <c r="A305" s="71"/>
      <c r="B305" s="488"/>
      <c r="C305" s="78"/>
      <c r="D305" s="80"/>
      <c r="E305" s="80"/>
      <c r="F305" s="81"/>
      <c r="G305" s="82"/>
      <c r="H305" s="82"/>
      <c r="I305" s="83"/>
      <c r="J305" s="83"/>
      <c r="K305" s="81"/>
      <c r="L305" s="84"/>
      <c r="M305" s="84"/>
      <c r="N305" s="81"/>
      <c r="O305" s="80"/>
      <c r="P305" s="80"/>
      <c r="Q305" s="81"/>
    </row>
    <row r="306" spans="1:17" x14ac:dyDescent="0.25">
      <c r="A306" s="71"/>
      <c r="B306" s="488"/>
      <c r="C306" s="78"/>
      <c r="D306" s="80"/>
      <c r="E306" s="80"/>
      <c r="F306" s="81"/>
      <c r="G306" s="82"/>
      <c r="H306" s="82"/>
      <c r="I306" s="83"/>
      <c r="J306" s="83"/>
      <c r="K306" s="81"/>
      <c r="L306" s="84"/>
      <c r="M306" s="84"/>
      <c r="N306" s="81"/>
      <c r="O306" s="80"/>
      <c r="P306" s="80"/>
      <c r="Q306" s="81"/>
    </row>
    <row r="307" spans="1:17" x14ac:dyDescent="0.25">
      <c r="A307" s="71"/>
      <c r="B307" s="488"/>
      <c r="C307" s="78"/>
      <c r="D307" s="80"/>
      <c r="E307" s="80"/>
      <c r="F307" s="81"/>
      <c r="G307" s="82"/>
      <c r="H307" s="82"/>
      <c r="I307" s="83"/>
      <c r="J307" s="83"/>
      <c r="K307" s="81"/>
      <c r="L307" s="84"/>
      <c r="M307" s="84"/>
      <c r="N307" s="81"/>
      <c r="O307" s="80"/>
      <c r="P307" s="80"/>
      <c r="Q307" s="81"/>
    </row>
    <row r="308" spans="1:17" x14ac:dyDescent="0.25">
      <c r="A308" s="71"/>
      <c r="B308" s="488"/>
      <c r="C308" s="78"/>
      <c r="D308" s="80"/>
      <c r="E308" s="80"/>
      <c r="F308" s="81"/>
      <c r="G308" s="82"/>
      <c r="H308" s="82"/>
      <c r="I308" s="83"/>
      <c r="J308" s="83"/>
      <c r="K308" s="81"/>
      <c r="L308" s="84"/>
      <c r="M308" s="84"/>
      <c r="N308" s="81"/>
      <c r="O308" s="80"/>
      <c r="P308" s="80"/>
      <c r="Q308" s="81"/>
    </row>
    <row r="309" spans="1:17" x14ac:dyDescent="0.25">
      <c r="A309" s="71"/>
      <c r="B309" s="488"/>
      <c r="C309" s="78"/>
      <c r="D309" s="80"/>
      <c r="E309" s="80"/>
      <c r="F309" s="81"/>
      <c r="G309" s="82"/>
      <c r="H309" s="82"/>
      <c r="I309" s="83"/>
      <c r="J309" s="83"/>
      <c r="K309" s="81"/>
      <c r="L309" s="84"/>
      <c r="M309" s="84"/>
      <c r="N309" s="81"/>
      <c r="O309" s="80"/>
      <c r="P309" s="80"/>
      <c r="Q309" s="81"/>
    </row>
    <row r="310" spans="1:17" x14ac:dyDescent="0.25">
      <c r="A310" s="71"/>
      <c r="B310" s="488"/>
      <c r="C310" s="78"/>
      <c r="D310" s="80"/>
      <c r="E310" s="80"/>
      <c r="F310" s="81"/>
      <c r="G310" s="82"/>
      <c r="H310" s="82"/>
      <c r="I310" s="83"/>
      <c r="J310" s="83"/>
      <c r="K310" s="81"/>
      <c r="L310" s="84"/>
      <c r="M310" s="84"/>
      <c r="N310" s="81"/>
      <c r="O310" s="80"/>
      <c r="P310" s="80"/>
      <c r="Q310" s="81"/>
    </row>
    <row r="311" spans="1:17" x14ac:dyDescent="0.25">
      <c r="A311" s="71"/>
      <c r="B311" s="488"/>
      <c r="C311" s="78"/>
      <c r="D311" s="80"/>
      <c r="E311" s="80"/>
      <c r="F311" s="81"/>
      <c r="G311" s="82"/>
      <c r="H311" s="82"/>
      <c r="I311" s="83"/>
      <c r="J311" s="83"/>
      <c r="K311" s="81"/>
      <c r="L311" s="84"/>
      <c r="M311" s="84"/>
      <c r="N311" s="81"/>
      <c r="O311" s="80"/>
      <c r="P311" s="80"/>
      <c r="Q311" s="81"/>
    </row>
    <row r="312" spans="1:17" x14ac:dyDescent="0.25">
      <c r="A312" s="71"/>
      <c r="B312" s="488"/>
      <c r="C312" s="78"/>
      <c r="D312" s="80"/>
      <c r="E312" s="80"/>
      <c r="F312" s="81"/>
      <c r="G312" s="82"/>
      <c r="H312" s="82"/>
      <c r="I312" s="83"/>
      <c r="J312" s="83"/>
      <c r="K312" s="81"/>
      <c r="L312" s="84"/>
      <c r="M312" s="84"/>
      <c r="N312" s="81"/>
      <c r="O312" s="80"/>
      <c r="P312" s="80"/>
      <c r="Q312" s="81"/>
    </row>
    <row r="313" spans="1:17" x14ac:dyDescent="0.25">
      <c r="A313" s="71"/>
      <c r="B313" s="488"/>
      <c r="C313" s="78"/>
      <c r="D313" s="80"/>
      <c r="E313" s="80"/>
      <c r="F313" s="81"/>
      <c r="G313" s="82"/>
      <c r="H313" s="82"/>
      <c r="I313" s="83"/>
      <c r="J313" s="83"/>
      <c r="K313" s="81"/>
      <c r="L313" s="84"/>
      <c r="M313" s="84"/>
      <c r="N313" s="81"/>
      <c r="O313" s="80"/>
      <c r="P313" s="80"/>
      <c r="Q313" s="81"/>
    </row>
    <row r="314" spans="1:17" x14ac:dyDescent="0.25">
      <c r="A314" s="71"/>
      <c r="B314" s="488"/>
      <c r="C314" s="78"/>
      <c r="D314" s="80"/>
      <c r="E314" s="80"/>
      <c r="F314" s="81"/>
      <c r="G314" s="82"/>
      <c r="H314" s="82"/>
      <c r="I314" s="83"/>
      <c r="J314" s="83"/>
      <c r="K314" s="81"/>
      <c r="L314" s="84"/>
      <c r="M314" s="84"/>
      <c r="N314" s="81"/>
      <c r="O314" s="80"/>
      <c r="P314" s="80"/>
      <c r="Q314" s="81"/>
    </row>
    <row r="315" spans="1:17" x14ac:dyDescent="0.25">
      <c r="A315" s="71"/>
      <c r="B315" s="488"/>
      <c r="C315" s="78"/>
      <c r="D315" s="80"/>
      <c r="E315" s="80"/>
      <c r="F315" s="81"/>
      <c r="G315" s="82"/>
      <c r="H315" s="82"/>
      <c r="I315" s="83"/>
      <c r="J315" s="83"/>
      <c r="K315" s="81"/>
      <c r="L315" s="84"/>
      <c r="M315" s="84"/>
      <c r="N315" s="81"/>
      <c r="O315" s="80"/>
      <c r="P315" s="80"/>
      <c r="Q315" s="81"/>
    </row>
    <row r="316" spans="1:17" x14ac:dyDescent="0.25">
      <c r="A316" s="71"/>
      <c r="B316" s="488"/>
      <c r="C316" s="78"/>
      <c r="D316" s="80"/>
      <c r="E316" s="80"/>
      <c r="F316" s="81"/>
      <c r="G316" s="82"/>
      <c r="H316" s="82"/>
      <c r="I316" s="83"/>
      <c r="J316" s="83"/>
      <c r="K316" s="81"/>
      <c r="L316" s="84"/>
      <c r="M316" s="84"/>
      <c r="N316" s="81"/>
      <c r="O316" s="80"/>
      <c r="P316" s="80"/>
      <c r="Q316" s="81"/>
    </row>
    <row r="317" spans="1:17" x14ac:dyDescent="0.25">
      <c r="A317" s="71"/>
      <c r="B317" s="488"/>
      <c r="C317" s="78"/>
      <c r="D317" s="80"/>
      <c r="E317" s="80"/>
      <c r="F317" s="81"/>
      <c r="G317" s="82"/>
      <c r="H317" s="82"/>
      <c r="I317" s="83"/>
      <c r="J317" s="83"/>
      <c r="K317" s="81"/>
      <c r="L317" s="84"/>
      <c r="M317" s="84"/>
      <c r="N317" s="81"/>
      <c r="O317" s="80"/>
      <c r="P317" s="80"/>
      <c r="Q317" s="81"/>
    </row>
    <row r="318" spans="1:17" x14ac:dyDescent="0.25">
      <c r="A318" s="71"/>
      <c r="B318" s="488"/>
      <c r="C318" s="78"/>
      <c r="D318" s="80"/>
      <c r="E318" s="80"/>
      <c r="F318" s="81"/>
      <c r="G318" s="82"/>
      <c r="H318" s="82"/>
      <c r="I318" s="83"/>
      <c r="J318" s="83"/>
      <c r="K318" s="81"/>
      <c r="L318" s="84"/>
      <c r="M318" s="84"/>
      <c r="N318" s="81"/>
      <c r="O318" s="80"/>
      <c r="P318" s="80"/>
      <c r="Q318" s="81"/>
    </row>
    <row r="319" spans="1:17" x14ac:dyDescent="0.25">
      <c r="A319" s="71"/>
      <c r="B319" s="488"/>
      <c r="C319" s="78"/>
      <c r="D319" s="80"/>
      <c r="E319" s="80"/>
      <c r="F319" s="81"/>
      <c r="G319" s="82"/>
      <c r="H319" s="82"/>
      <c r="I319" s="83"/>
      <c r="J319" s="83"/>
      <c r="K319" s="81"/>
      <c r="L319" s="84"/>
      <c r="M319" s="84"/>
      <c r="N319" s="81"/>
      <c r="O319" s="80"/>
      <c r="P319" s="80"/>
      <c r="Q319" s="81"/>
    </row>
    <row r="320" spans="1:17" x14ac:dyDescent="0.25">
      <c r="A320" s="71"/>
      <c r="B320" s="488"/>
      <c r="C320" s="78"/>
      <c r="D320" s="80"/>
      <c r="E320" s="80"/>
      <c r="F320" s="81"/>
      <c r="G320" s="82"/>
      <c r="H320" s="82"/>
      <c r="I320" s="83"/>
      <c r="J320" s="83"/>
      <c r="K320" s="81"/>
      <c r="L320" s="84"/>
      <c r="M320" s="84"/>
      <c r="N320" s="81"/>
      <c r="O320" s="80"/>
      <c r="P320" s="80"/>
      <c r="Q320" s="81"/>
    </row>
    <row r="321" spans="1:17" x14ac:dyDescent="0.25">
      <c r="A321" s="71"/>
      <c r="B321" s="488"/>
      <c r="C321" s="78"/>
      <c r="D321" s="80"/>
      <c r="E321" s="80"/>
      <c r="F321" s="81"/>
      <c r="G321" s="82"/>
      <c r="H321" s="82"/>
      <c r="I321" s="83"/>
      <c r="J321" s="83"/>
      <c r="K321" s="81"/>
      <c r="L321" s="84"/>
      <c r="M321" s="84"/>
      <c r="N321" s="81"/>
      <c r="O321" s="80"/>
      <c r="P321" s="80"/>
      <c r="Q321" s="81"/>
    </row>
    <row r="322" spans="1:17" x14ac:dyDescent="0.25">
      <c r="A322" s="71"/>
      <c r="B322" s="488"/>
      <c r="C322" s="78"/>
      <c r="D322" s="80"/>
      <c r="E322" s="80"/>
      <c r="F322" s="81"/>
      <c r="G322" s="82"/>
      <c r="H322" s="82"/>
      <c r="I322" s="83"/>
      <c r="J322" s="83"/>
      <c r="K322" s="81"/>
      <c r="L322" s="84"/>
      <c r="M322" s="84"/>
      <c r="N322" s="81"/>
      <c r="O322" s="80"/>
      <c r="P322" s="80"/>
      <c r="Q322" s="81"/>
    </row>
    <row r="323" spans="1:17" x14ac:dyDescent="0.25">
      <c r="A323" s="71"/>
      <c r="B323" s="488"/>
      <c r="C323" s="78"/>
      <c r="D323" s="80"/>
      <c r="E323" s="80"/>
      <c r="F323" s="81"/>
      <c r="G323" s="82"/>
      <c r="H323" s="82"/>
      <c r="I323" s="83"/>
      <c r="J323" s="83"/>
      <c r="K323" s="81"/>
      <c r="L323" s="84"/>
      <c r="M323" s="84"/>
      <c r="N323" s="81"/>
      <c r="O323" s="80"/>
      <c r="P323" s="80"/>
      <c r="Q323" s="81"/>
    </row>
    <row r="324" spans="1:17" x14ac:dyDescent="0.25">
      <c r="A324" s="71"/>
      <c r="B324" s="488"/>
      <c r="C324" s="78"/>
      <c r="D324" s="80"/>
      <c r="E324" s="80"/>
      <c r="F324" s="81"/>
      <c r="G324" s="82"/>
      <c r="H324" s="82"/>
      <c r="I324" s="83"/>
      <c r="J324" s="83"/>
      <c r="K324" s="81"/>
      <c r="L324" s="84"/>
      <c r="M324" s="84"/>
      <c r="N324" s="81"/>
      <c r="O324" s="80"/>
      <c r="P324" s="80"/>
      <c r="Q324" s="81"/>
    </row>
    <row r="325" spans="1:17" x14ac:dyDescent="0.25">
      <c r="A325" s="71"/>
      <c r="B325" s="488"/>
      <c r="C325" s="78"/>
      <c r="D325" s="80"/>
      <c r="E325" s="80"/>
      <c r="F325" s="81"/>
      <c r="G325" s="82"/>
      <c r="H325" s="82"/>
      <c r="I325" s="83"/>
      <c r="J325" s="83"/>
      <c r="K325" s="81"/>
      <c r="L325" s="84"/>
      <c r="M325" s="84"/>
      <c r="N325" s="81"/>
      <c r="O325" s="80"/>
      <c r="P325" s="80"/>
      <c r="Q325" s="81"/>
    </row>
    <row r="326" spans="1:17" x14ac:dyDescent="0.25">
      <c r="A326" s="71"/>
      <c r="B326" s="71"/>
      <c r="C326" s="77"/>
      <c r="D326" s="71"/>
      <c r="E326" s="71"/>
      <c r="F326" s="85"/>
      <c r="G326" s="85"/>
      <c r="H326" s="85"/>
      <c r="I326" s="85"/>
      <c r="J326" s="85"/>
      <c r="K326" s="85"/>
      <c r="L326" s="71"/>
      <c r="M326" s="71"/>
      <c r="N326" s="85"/>
      <c r="O326" s="71"/>
      <c r="P326" s="71"/>
      <c r="Q326" s="85"/>
    </row>
    <row r="327" spans="1:17" x14ac:dyDescent="0.25">
      <c r="A327" s="71"/>
      <c r="B327" s="71"/>
      <c r="C327" s="77"/>
      <c r="D327" s="71"/>
      <c r="E327" s="71"/>
      <c r="F327" s="85"/>
      <c r="G327" s="85"/>
      <c r="H327" s="85"/>
      <c r="I327" s="85"/>
      <c r="J327" s="85"/>
      <c r="K327" s="85"/>
      <c r="L327" s="71"/>
      <c r="M327" s="71"/>
      <c r="N327" s="85"/>
      <c r="O327" s="71"/>
      <c r="P327" s="71"/>
      <c r="Q327" s="85"/>
    </row>
    <row r="328" spans="1:17" x14ac:dyDescent="0.25">
      <c r="A328" s="71"/>
      <c r="B328" s="71"/>
      <c r="C328" s="77"/>
      <c r="D328" s="71"/>
      <c r="E328" s="71"/>
      <c r="F328" s="85"/>
      <c r="G328" s="85"/>
      <c r="H328" s="85"/>
      <c r="I328" s="85"/>
      <c r="J328" s="85"/>
      <c r="K328" s="85"/>
      <c r="L328" s="71"/>
      <c r="M328" s="71"/>
      <c r="N328" s="85"/>
      <c r="O328" s="71"/>
      <c r="P328" s="71"/>
      <c r="Q328" s="85"/>
    </row>
    <row r="329" spans="1:17" x14ac:dyDescent="0.25">
      <c r="A329" s="71"/>
      <c r="B329" s="71"/>
      <c r="C329" s="77"/>
      <c r="D329" s="71"/>
      <c r="E329" s="71"/>
      <c r="F329" s="85"/>
      <c r="G329" s="85"/>
      <c r="H329" s="85"/>
      <c r="I329" s="85"/>
      <c r="J329" s="85"/>
      <c r="K329" s="85"/>
      <c r="L329" s="71"/>
      <c r="M329" s="71"/>
      <c r="N329" s="85"/>
      <c r="O329" s="71"/>
      <c r="P329" s="71"/>
      <c r="Q329" s="85"/>
    </row>
    <row r="330" spans="1:17" x14ac:dyDescent="0.25">
      <c r="A330" s="71"/>
      <c r="B330" s="71"/>
      <c r="C330" s="77"/>
      <c r="D330" s="71"/>
      <c r="E330" s="71"/>
      <c r="F330" s="85"/>
      <c r="G330" s="85"/>
      <c r="H330" s="85"/>
      <c r="I330" s="85"/>
      <c r="J330" s="85"/>
      <c r="K330" s="85"/>
      <c r="L330" s="71"/>
      <c r="M330" s="71"/>
      <c r="N330" s="85"/>
      <c r="O330" s="71"/>
      <c r="P330" s="71"/>
      <c r="Q330" s="85"/>
    </row>
    <row r="331" spans="1:17" x14ac:dyDescent="0.25">
      <c r="A331" s="71"/>
      <c r="B331" s="71"/>
      <c r="C331" s="77"/>
      <c r="D331" s="71"/>
      <c r="E331" s="71"/>
      <c r="F331" s="85"/>
      <c r="G331" s="85"/>
      <c r="H331" s="85"/>
      <c r="I331" s="85"/>
      <c r="J331" s="85"/>
      <c r="K331" s="85"/>
      <c r="L331" s="71"/>
      <c r="M331" s="71"/>
      <c r="N331" s="85"/>
      <c r="O331" s="71"/>
      <c r="P331" s="71"/>
      <c r="Q331" s="85"/>
    </row>
  </sheetData>
  <mergeCells count="58"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O73:Q73"/>
    <mergeCell ref="B76:B88"/>
    <mergeCell ref="B55:B56"/>
    <mergeCell ref="B57:B64"/>
    <mergeCell ref="B65:B68"/>
    <mergeCell ref="B70:Q70"/>
    <mergeCell ref="B71:Q71"/>
    <mergeCell ref="B72:Q72"/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</mergeCells>
  <conditionalFormatting sqref="C7">
    <cfRule type="cellIs" dxfId="107" priority="66" operator="lessThan">
      <formula>0</formula>
    </cfRule>
  </conditionalFormatting>
  <conditionalFormatting sqref="C25">
    <cfRule type="cellIs" dxfId="106" priority="64" operator="lessThan">
      <formula>0</formula>
    </cfRule>
  </conditionalFormatting>
  <conditionalFormatting sqref="C65">
    <cfRule type="cellIs" dxfId="105" priority="65" operator="lessThan">
      <formula>0</formula>
    </cfRule>
  </conditionalFormatting>
  <conditionalFormatting sqref="C75">
    <cfRule type="cellIs" dxfId="104" priority="63" operator="lessThan">
      <formula>0</formula>
    </cfRule>
  </conditionalFormatting>
  <conditionalFormatting sqref="C93">
    <cfRule type="cellIs" dxfId="103" priority="61" operator="lessThan">
      <formula>0</formula>
    </cfRule>
  </conditionalFormatting>
  <conditionalFormatting sqref="C133">
    <cfRule type="cellIs" dxfId="102" priority="62" operator="lessThan">
      <formula>0</formula>
    </cfRule>
  </conditionalFormatting>
  <conditionalFormatting sqref="C143">
    <cfRule type="cellIs" dxfId="101" priority="60" operator="lessThan">
      <formula>0</formula>
    </cfRule>
  </conditionalFormatting>
  <conditionalFormatting sqref="C161">
    <cfRule type="cellIs" dxfId="100" priority="58" operator="lessThan">
      <formula>0</formula>
    </cfRule>
  </conditionalFormatting>
  <conditionalFormatting sqref="C201">
    <cfRule type="cellIs" dxfId="99" priority="59" operator="lessThan">
      <formula>0</formula>
    </cfRule>
  </conditionalFormatting>
  <conditionalFormatting sqref="D69 D137">
    <cfRule type="dataBar" priority="132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{BBBB67BE-ADE1-47B6-9FDB-276B50F9A92C}</x14:id>
        </ext>
      </extLst>
    </cfRule>
  </conditionalFormatting>
  <conditionalFormatting sqref="D254">
    <cfRule type="cellIs" dxfId="98" priority="128" operator="lessThan">
      <formula>0</formula>
    </cfRule>
  </conditionalFormatting>
  <conditionalFormatting sqref="D254:D325">
    <cfRule type="dataBar" priority="124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{55863999-0857-421D-9AB8-5A487ABC9EA7}</x14:id>
        </ext>
      </extLst>
    </cfRule>
  </conditionalFormatting>
  <conditionalFormatting sqref="D7:Q69">
    <cfRule type="cellIs" dxfId="97" priority="1" operator="lessThan">
      <formula>0</formula>
    </cfRule>
  </conditionalFormatting>
  <conditionalFormatting sqref="D75:Q137">
    <cfRule type="cellIs" dxfId="96" priority="3" operator="lessThan">
      <formula>0</formula>
    </cfRule>
  </conditionalFormatting>
  <conditionalFormatting sqref="D143:Q325">
    <cfRule type="cellIs" dxfId="95" priority="5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BB67BE-ADE1-47B6-9FDB-276B50F9A92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55863999-0857-421D-9AB8-5A487ABC9EA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FD619-F415-4487-ADB0-B7DFC24ED8B7}">
  <sheetPr>
    <tabColor rgb="FFC00000"/>
    <pageSetUpPr fitToPage="1"/>
  </sheetPr>
  <dimension ref="A1:T331"/>
  <sheetViews>
    <sheetView showGridLines="0" zoomScale="57" zoomScaleNormal="70" workbookViewId="0">
      <selection activeCell="A176" sqref="A176:XFD176"/>
    </sheetView>
  </sheetViews>
  <sheetFormatPr defaultColWidth="9.1796875" defaultRowHeight="14.5" x14ac:dyDescent="0.25"/>
  <cols>
    <col min="1" max="1" width="9.1796875" style="33"/>
    <col min="2" max="2" width="21.7265625" style="33" customWidth="1"/>
    <col min="3" max="3" width="40.453125" style="32" customWidth="1"/>
    <col min="4" max="4" width="20.26953125" style="33" bestFit="1" customWidth="1"/>
    <col min="5" max="5" width="18.81640625" style="33" bestFit="1" customWidth="1"/>
    <col min="6" max="6" width="11.54296875" style="34" bestFit="1" customWidth="1"/>
    <col min="7" max="7" width="12.81640625" style="34" bestFit="1" customWidth="1"/>
    <col min="8" max="8" width="9.54296875" style="34" bestFit="1" customWidth="1"/>
    <col min="9" max="9" width="8.54296875" style="34" bestFit="1" customWidth="1"/>
    <col min="10" max="10" width="9.54296875" style="34" bestFit="1" customWidth="1"/>
    <col min="11" max="11" width="11.54296875" style="34" bestFit="1" customWidth="1"/>
    <col min="12" max="12" width="21.1796875" style="33" bestFit="1" customWidth="1"/>
    <col min="13" max="13" width="18.7265625" style="33" bestFit="1" customWidth="1"/>
    <col min="14" max="14" width="13.54296875" style="34" customWidth="1"/>
    <col min="15" max="15" width="20.26953125" style="33" bestFit="1" customWidth="1"/>
    <col min="16" max="16" width="18.81640625" style="33" bestFit="1" customWidth="1"/>
    <col min="17" max="17" width="11.54296875" style="34" bestFit="1" customWidth="1"/>
    <col min="18" max="16384" width="9.1796875" style="33"/>
  </cols>
  <sheetData>
    <row r="1" spans="1:17" x14ac:dyDescent="0.25">
      <c r="A1" s="32"/>
      <c r="B1" s="32"/>
    </row>
    <row r="2" spans="1:17" ht="23.5" x14ac:dyDescent="0.25">
      <c r="B2" s="497" t="s">
        <v>249</v>
      </c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</row>
    <row r="3" spans="1:17" x14ac:dyDescent="0.25">
      <c r="B3" s="496" t="s">
        <v>256</v>
      </c>
      <c r="C3" s="496"/>
      <c r="D3" s="496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</row>
    <row r="4" spans="1:17" ht="15" thickBot="1" x14ac:dyDescent="0.3">
      <c r="B4" s="496" t="str">
        <f>'HOME PAGE'!H5</f>
        <v>4 WEEKS ENDING 12-29-2024</v>
      </c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</row>
    <row r="5" spans="1:17" x14ac:dyDescent="0.25">
      <c r="D5" s="498" t="s">
        <v>266</v>
      </c>
      <c r="E5" s="499"/>
      <c r="F5" s="500"/>
      <c r="G5" s="501" t="s">
        <v>267</v>
      </c>
      <c r="H5" s="502"/>
      <c r="I5" s="498" t="s">
        <v>268</v>
      </c>
      <c r="J5" s="499"/>
      <c r="K5" s="500"/>
      <c r="L5" s="501" t="s">
        <v>269</v>
      </c>
      <c r="M5" s="499"/>
      <c r="N5" s="502"/>
      <c r="O5" s="498" t="s">
        <v>270</v>
      </c>
      <c r="P5" s="499"/>
      <c r="Q5" s="500"/>
    </row>
    <row r="6" spans="1:17" s="35" customFormat="1" ht="29.5" thickBot="1" x14ac:dyDescent="0.3">
      <c r="C6" s="36"/>
      <c r="D6" s="37" t="s">
        <v>271</v>
      </c>
      <c r="E6" s="38" t="s">
        <v>272</v>
      </c>
      <c r="F6" s="39" t="s">
        <v>273</v>
      </c>
      <c r="G6" s="40" t="s">
        <v>271</v>
      </c>
      <c r="H6" s="41" t="s">
        <v>272</v>
      </c>
      <c r="I6" s="42" t="s">
        <v>271</v>
      </c>
      <c r="J6" s="43" t="s">
        <v>272</v>
      </c>
      <c r="K6" s="39" t="s">
        <v>273</v>
      </c>
      <c r="L6" s="40" t="s">
        <v>271</v>
      </c>
      <c r="M6" s="43" t="s">
        <v>272</v>
      </c>
      <c r="N6" s="41" t="s">
        <v>273</v>
      </c>
      <c r="O6" s="42" t="s">
        <v>271</v>
      </c>
      <c r="P6" s="43" t="s">
        <v>272</v>
      </c>
      <c r="Q6" s="39" t="s">
        <v>273</v>
      </c>
    </row>
    <row r="7" spans="1:17" ht="15" thickBot="1" x14ac:dyDescent="0.3">
      <c r="C7" s="255" t="s">
        <v>281</v>
      </c>
      <c r="D7" s="260">
        <f>SubSegments!D189</f>
        <v>163684548.58999825</v>
      </c>
      <c r="E7" s="261">
        <f>SubSegments!E189</f>
        <v>8265440.4306334853</v>
      </c>
      <c r="F7" s="274">
        <f>SubSegments!F189</f>
        <v>5.3181623086900026E-2</v>
      </c>
      <c r="G7" s="336">
        <f>SubSegments!G189</f>
        <v>99.999999999999815</v>
      </c>
      <c r="H7" s="371">
        <f>SubSegments!H189</f>
        <v>-2.4158453015843406E-13</v>
      </c>
      <c r="I7" s="327">
        <f>SubSegments!I189</f>
        <v>2.1095243376399191</v>
      </c>
      <c r="J7" s="336">
        <f>SubSegments!J189</f>
        <v>0.11496000303749709</v>
      </c>
      <c r="K7" s="315">
        <f>SubSegments!K189</f>
        <v>5.7636648286109135E-2</v>
      </c>
      <c r="L7" s="316">
        <f>SubSegments!L189</f>
        <v>345296538.9462052</v>
      </c>
      <c r="M7" s="273">
        <f>SubSegments!M189</f>
        <v>35303128.895819962</v>
      </c>
      <c r="N7" s="275">
        <f>SubSegments!N189</f>
        <v>0.1138834818781532</v>
      </c>
      <c r="O7" s="303">
        <f>SubSegments!O189</f>
        <v>75649863.962871075</v>
      </c>
      <c r="P7" s="261">
        <f>SubSegments!P189</f>
        <v>4022139.3843360096</v>
      </c>
      <c r="Q7" s="275">
        <f>SubSegments!Q189</f>
        <v>5.6153387644277318E-2</v>
      </c>
    </row>
    <row r="8" spans="1:17" x14ac:dyDescent="0.25">
      <c r="B8" s="493" t="s">
        <v>278</v>
      </c>
      <c r="C8" s="49" t="s">
        <v>28</v>
      </c>
      <c r="D8" s="387">
        <f>SubSegments!D190</f>
        <v>352478.06308546534</v>
      </c>
      <c r="E8" s="388">
        <f>SubSegments!E190</f>
        <v>-13512.832427518559</v>
      </c>
      <c r="F8" s="391">
        <f>SubSegments!F190</f>
        <v>-3.6921225618409347E-2</v>
      </c>
      <c r="G8" s="392">
        <f>SubSegments!G190</f>
        <v>0.21533985102550021</v>
      </c>
      <c r="H8" s="393">
        <f>SubSegments!H190</f>
        <v>-2.014657007640297E-2</v>
      </c>
      <c r="I8" s="394">
        <f>SubSegments!I190</f>
        <v>4.0532101143589028</v>
      </c>
      <c r="J8" s="392">
        <f>SubSegments!J190</f>
        <v>8.966220319971141E-2</v>
      </c>
      <c r="K8" s="395">
        <f>SubSegments!K190</f>
        <v>2.2621702880712379E-2</v>
      </c>
      <c r="L8" s="396">
        <f>SubSegments!L190</f>
        <v>1428667.6503876436</v>
      </c>
      <c r="M8" s="397">
        <f>SubSegments!M190</f>
        <v>-21954.799026125576</v>
      </c>
      <c r="N8" s="398">
        <f>SubSegments!N190</f>
        <v>-1.5134743733628298E-2</v>
      </c>
      <c r="O8" s="399">
        <f>SubSegments!O190</f>
        <v>366921.00983607769</v>
      </c>
      <c r="P8" s="388">
        <f>SubSegments!P190</f>
        <v>-10219.019258856773</v>
      </c>
      <c r="Q8" s="398">
        <f>SubSegments!Q190</f>
        <v>-2.709608758152909E-2</v>
      </c>
    </row>
    <row r="9" spans="1:17" x14ac:dyDescent="0.25">
      <c r="B9" s="494"/>
      <c r="C9" s="49" t="s">
        <v>134</v>
      </c>
      <c r="D9" s="282">
        <f>SubSegments!D191</f>
        <v>5526157.0457494492</v>
      </c>
      <c r="E9" s="283">
        <f>SubSegments!E191</f>
        <v>152227.03698576707</v>
      </c>
      <c r="F9" s="320">
        <f>SubSegments!F191</f>
        <v>2.8326948199458999E-2</v>
      </c>
      <c r="G9" s="338">
        <f>SubSegments!G191</f>
        <v>3.3761018332839199</v>
      </c>
      <c r="H9" s="373">
        <f>SubSegments!H191</f>
        <v>-8.1600422511632686E-2</v>
      </c>
      <c r="I9" s="329">
        <f>SubSegments!I191</f>
        <v>2.5355243335707778</v>
      </c>
      <c r="J9" s="338">
        <f>SubSegments!J191</f>
        <v>-3.1041924515221364E-2</v>
      </c>
      <c r="K9" s="345">
        <f>SubSegments!K191</f>
        <v>-1.2094729453184148E-2</v>
      </c>
      <c r="L9" s="351">
        <f>SubSegments!L191</f>
        <v>14011705.660631331</v>
      </c>
      <c r="M9" s="363">
        <f>SubSegments!M191</f>
        <v>219158.22682266682</v>
      </c>
      <c r="N9" s="357">
        <f>SubSegments!N191</f>
        <v>1.5889611971568084E-2</v>
      </c>
      <c r="O9" s="286">
        <f>SubSegments!O191</f>
        <v>2949019.041800797</v>
      </c>
      <c r="P9" s="283">
        <f>SubSegments!P191</f>
        <v>141700.62029880425</v>
      </c>
      <c r="Q9" s="357">
        <f>SubSegments!Q191</f>
        <v>5.0475435637611255E-2</v>
      </c>
    </row>
    <row r="10" spans="1:17" x14ac:dyDescent="0.25">
      <c r="B10" s="494"/>
      <c r="C10" s="49" t="s">
        <v>135</v>
      </c>
      <c r="D10" s="282">
        <f>SubSegments!D192</f>
        <v>80095.775816845999</v>
      </c>
      <c r="E10" s="283">
        <f>SubSegments!E192</f>
        <v>-4870.4537533580296</v>
      </c>
      <c r="F10" s="320">
        <f>SubSegments!F192</f>
        <v>-5.7322229996492641E-2</v>
      </c>
      <c r="G10" s="338">
        <f>SubSegments!G192</f>
        <v>4.8933009564312666E-2</v>
      </c>
      <c r="H10" s="373">
        <f>SubSegments!H192</f>
        <v>-5.7360916655572053E-3</v>
      </c>
      <c r="I10" s="329">
        <f>SubSegments!I192</f>
        <v>2.5068226962818394</v>
      </c>
      <c r="J10" s="338">
        <f>SubSegments!J192</f>
        <v>1.7139769374500791E-2</v>
      </c>
      <c r="K10" s="345">
        <f>SubSegments!K192</f>
        <v>6.8843181552406176E-3</v>
      </c>
      <c r="L10" s="351">
        <f>SubSegments!L192</f>
        <v>200785.90869397164</v>
      </c>
      <c r="M10" s="363">
        <f>SubSegments!M192</f>
        <v>-10753.062430654798</v>
      </c>
      <c r="N10" s="357">
        <f>SubSegments!N192</f>
        <v>-5.0832536309915778E-2</v>
      </c>
      <c r="O10" s="286">
        <f>SubSegments!O192</f>
        <v>42304.133994281292</v>
      </c>
      <c r="P10" s="283">
        <f>SubSegments!P192</f>
        <v>104.12545567750931</v>
      </c>
      <c r="Q10" s="357">
        <f>SubSegments!Q192</f>
        <v>2.4674273604057989E-3</v>
      </c>
    </row>
    <row r="11" spans="1:17" x14ac:dyDescent="0.25">
      <c r="B11" s="494"/>
      <c r="C11" s="49" t="s">
        <v>136</v>
      </c>
      <c r="D11" s="282">
        <f>SubSegments!D193</f>
        <v>79496665.255487576</v>
      </c>
      <c r="E11" s="283">
        <f>SubSegments!E193</f>
        <v>2109645.8233418912</v>
      </c>
      <c r="F11" s="320">
        <f>SubSegments!F193</f>
        <v>2.726097785936395E-2</v>
      </c>
      <c r="G11" s="338">
        <f>SubSegments!G193</f>
        <v>48.566994221679991</v>
      </c>
      <c r="H11" s="373">
        <f>SubSegments!H193</f>
        <v>-1.2254800426775603</v>
      </c>
      <c r="I11" s="329">
        <f>SubSegments!I193</f>
        <v>1.812233465913355</v>
      </c>
      <c r="J11" s="338">
        <f>SubSegments!J193</f>
        <v>3.706119520123452E-2</v>
      </c>
      <c r="K11" s="345">
        <f>SubSegments!K193</f>
        <v>2.0877520347006778E-2</v>
      </c>
      <c r="L11" s="351">
        <f>SubSegments!L193</f>
        <v>144066517.20450604</v>
      </c>
      <c r="M11" s="363">
        <f>SubSegments!M193</f>
        <v>6691226.1955009997</v>
      </c>
      <c r="N11" s="357">
        <f>SubSegments!N193</f>
        <v>4.8707639826308977E-2</v>
      </c>
      <c r="O11" s="286">
        <f>SubSegments!O193</f>
        <v>31424858.783952713</v>
      </c>
      <c r="P11" s="283">
        <f>SubSegments!P193</f>
        <v>1028579.9116013758</v>
      </c>
      <c r="Q11" s="357">
        <f>SubSegments!Q193</f>
        <v>3.383900759434666E-2</v>
      </c>
    </row>
    <row r="12" spans="1:17" x14ac:dyDescent="0.25">
      <c r="B12" s="494"/>
      <c r="C12" s="49" t="s">
        <v>137</v>
      </c>
      <c r="D12" s="282">
        <f>SubSegments!D194</f>
        <v>11487581.698648807</v>
      </c>
      <c r="E12" s="283">
        <f>SubSegments!E194</f>
        <v>2280863.6859701686</v>
      </c>
      <c r="F12" s="320">
        <f>SubSegments!F194</f>
        <v>0.24773906215322058</v>
      </c>
      <c r="G12" s="338">
        <f>SubSegments!G194</f>
        <v>7.018122234263668</v>
      </c>
      <c r="H12" s="373">
        <f>SubSegments!H194</f>
        <v>1.0943216657787476</v>
      </c>
      <c r="I12" s="329">
        <f>SubSegments!I194</f>
        <v>2.6817485256487554</v>
      </c>
      <c r="J12" s="338">
        <f>SubSegments!J194</f>
        <v>2.5583971844530762E-2</v>
      </c>
      <c r="K12" s="345">
        <f>SubSegments!K194</f>
        <v>9.6319227692007129E-3</v>
      </c>
      <c r="L12" s="351">
        <f>SubSegments!L194</f>
        <v>30806805.283621047</v>
      </c>
      <c r="M12" s="363">
        <f>SubSegments!M194</f>
        <v>6352247.2414731942</v>
      </c>
      <c r="N12" s="357">
        <f>SubSegments!N194</f>
        <v>0.25975718843599571</v>
      </c>
      <c r="O12" s="286">
        <f>SubSegments!O194</f>
        <v>5545183.058398366</v>
      </c>
      <c r="P12" s="283">
        <f>SubSegments!P194</f>
        <v>1123588.8687981963</v>
      </c>
      <c r="Q12" s="357">
        <f>SubSegments!Q194</f>
        <v>0.25411397351682308</v>
      </c>
    </row>
    <row r="13" spans="1:17" x14ac:dyDescent="0.25">
      <c r="B13" s="494"/>
      <c r="C13" s="49" t="s">
        <v>138</v>
      </c>
      <c r="D13" s="282">
        <f>SubSegments!D195</f>
        <v>30182224.679542243</v>
      </c>
      <c r="E13" s="283">
        <f>SubSegments!E195</f>
        <v>1037149.8960885778</v>
      </c>
      <c r="F13" s="320">
        <f>SubSegments!F195</f>
        <v>3.5585768909311283E-2</v>
      </c>
      <c r="G13" s="338">
        <f>SubSegments!G195</f>
        <v>18.439263167804246</v>
      </c>
      <c r="H13" s="373">
        <f>SubSegments!H195</f>
        <v>-0.31330537323299623</v>
      </c>
      <c r="I13" s="329">
        <f>SubSegments!I195</f>
        <v>1.4935557344047512</v>
      </c>
      <c r="J13" s="338">
        <f>SubSegments!J195</f>
        <v>0.12771692061217932</v>
      </c>
      <c r="K13" s="345">
        <f>SubSegments!K195</f>
        <v>9.350804745220509E-2</v>
      </c>
      <c r="L13" s="351">
        <f>SubSegments!L195</f>
        <v>45078834.747222953</v>
      </c>
      <c r="M13" s="363">
        <f>SubSegments!M195</f>
        <v>5271360.3770948127</v>
      </c>
      <c r="N13" s="357">
        <f>SubSegments!N195</f>
        <v>0.13242137212931263</v>
      </c>
      <c r="O13" s="286">
        <f>SubSegments!O195</f>
        <v>12482580.150406361</v>
      </c>
      <c r="P13" s="283">
        <f>SubSegments!P195</f>
        <v>314023.46534228511</v>
      </c>
      <c r="Q13" s="357">
        <f>SubSegments!Q195</f>
        <v>2.5806139008065242E-2</v>
      </c>
    </row>
    <row r="14" spans="1:17" x14ac:dyDescent="0.25">
      <c r="B14" s="494"/>
      <c r="C14" s="49" t="s">
        <v>139</v>
      </c>
      <c r="D14" s="282">
        <f>SubSegments!D196</f>
        <v>341911.72578883031</v>
      </c>
      <c r="E14" s="283">
        <f>SubSegments!E196</f>
        <v>34202.915254114021</v>
      </c>
      <c r="F14" s="320">
        <f>SubSegments!F196</f>
        <v>0.11115351294192202</v>
      </c>
      <c r="G14" s="338">
        <f>SubSegments!G196</f>
        <v>0.20888454575224444</v>
      </c>
      <c r="H14" s="373">
        <f>SubSegments!H196</f>
        <v>1.089807280247318E-2</v>
      </c>
      <c r="I14" s="329">
        <f>SubSegments!I196</f>
        <v>2.232997885105414</v>
      </c>
      <c r="J14" s="338">
        <f>SubSegments!J196</f>
        <v>-0.12548718497518863</v>
      </c>
      <c r="K14" s="345">
        <f>SubSegments!K196</f>
        <v>-5.3206690416276424E-2</v>
      </c>
      <c r="L14" s="351">
        <f>SubSegments!L196</f>
        <v>763488.16057920037</v>
      </c>
      <c r="M14" s="363">
        <f>SubSegments!M196</f>
        <v>37761.525000818656</v>
      </c>
      <c r="N14" s="357">
        <f>SubSegments!N196</f>
        <v>5.2032711973874136E-2</v>
      </c>
      <c r="O14" s="286">
        <f>SubSegments!O196</f>
        <v>163125.73459172249</v>
      </c>
      <c r="P14" s="283">
        <f>SubSegments!P196</f>
        <v>10456.155209064629</v>
      </c>
      <c r="Q14" s="357">
        <f>SubSegments!Q196</f>
        <v>6.848879293010203E-2</v>
      </c>
    </row>
    <row r="15" spans="1:17" x14ac:dyDescent="0.25">
      <c r="B15" s="494"/>
      <c r="C15" s="49" t="s">
        <v>140</v>
      </c>
      <c r="D15" s="282">
        <f>SubSegments!D197</f>
        <v>37618.705579604779</v>
      </c>
      <c r="E15" s="283">
        <f>SubSegments!E197</f>
        <v>-5532.1389492725939</v>
      </c>
      <c r="F15" s="320">
        <f>SubSegments!F197</f>
        <v>-0.12820465067770298</v>
      </c>
      <c r="G15" s="338">
        <f>SubSegments!G197</f>
        <v>2.2982441472733706E-2</v>
      </c>
      <c r="H15" s="373">
        <f>SubSegments!H197</f>
        <v>-4.7817408340075432E-3</v>
      </c>
      <c r="I15" s="329">
        <f>SubSegments!I197</f>
        <v>8.2821318278313036</v>
      </c>
      <c r="J15" s="338">
        <f>SubSegments!J197</f>
        <v>-0.16127652064606046</v>
      </c>
      <c r="K15" s="345">
        <f>SubSegments!K197</f>
        <v>-1.910087893298968E-2</v>
      </c>
      <c r="L15" s="351">
        <f>SubSegments!L197</f>
        <v>311563.07880265982</v>
      </c>
      <c r="M15" s="363">
        <f>SubSegments!M197</f>
        <v>-52777.122136312188</v>
      </c>
      <c r="N15" s="357">
        <f>SubSegments!N197</f>
        <v>-0.14485670809945153</v>
      </c>
      <c r="O15" s="286">
        <f>SubSegments!O197</f>
        <v>77183.245519518852</v>
      </c>
      <c r="P15" s="283">
        <f>SubSegments!P197</f>
        <v>-12344.279789447784</v>
      </c>
      <c r="Q15" s="357">
        <f>SubSegments!Q197</f>
        <v>-0.13788250872395599</v>
      </c>
    </row>
    <row r="16" spans="1:17" x14ac:dyDescent="0.25">
      <c r="B16" s="494"/>
      <c r="C16" s="49" t="s">
        <v>141</v>
      </c>
      <c r="D16" s="282">
        <f>SubSegments!D198</f>
        <v>134856.87268825242</v>
      </c>
      <c r="E16" s="283">
        <f>SubSegments!E198</f>
        <v>74164.648428761458</v>
      </c>
      <c r="F16" s="320">
        <f>SubSegments!F198</f>
        <v>1.2219794106024002</v>
      </c>
      <c r="G16" s="338">
        <f>SubSegments!G198</f>
        <v>8.2388272961576567E-2</v>
      </c>
      <c r="H16" s="373">
        <f>SubSegments!H198</f>
        <v>4.3337589311238045E-2</v>
      </c>
      <c r="I16" s="329">
        <f>SubSegments!I198</f>
        <v>2.9781475502688775</v>
      </c>
      <c r="J16" s="338">
        <f>SubSegments!J198</f>
        <v>-5.3898768454505142E-2</v>
      </c>
      <c r="K16" s="345">
        <f>SubSegments!K198</f>
        <v>-1.7776367109457208E-2</v>
      </c>
      <c r="L16" s="351">
        <f>SubSegments!L198</f>
        <v>401623.6650334408</v>
      </c>
      <c r="M16" s="363">
        <f>SubSegments!M198</f>
        <v>217602.02989231725</v>
      </c>
      <c r="N16" s="357">
        <f>SubSegments!N198</f>
        <v>1.1824806888898762</v>
      </c>
      <c r="O16" s="286">
        <f>SubSegments!O198</f>
        <v>116365.36400878429</v>
      </c>
      <c r="P16" s="283">
        <f>SubSegments!P198</f>
        <v>70077.184524536133</v>
      </c>
      <c r="Q16" s="357">
        <f>SubSegments!Q198</f>
        <v>1.5139326131498292</v>
      </c>
    </row>
    <row r="17" spans="2:17" x14ac:dyDescent="0.25">
      <c r="B17" s="494"/>
      <c r="C17" s="49" t="s">
        <v>142</v>
      </c>
      <c r="D17" s="282">
        <f>SubSegments!D199</f>
        <v>5275487.7086753957</v>
      </c>
      <c r="E17" s="283">
        <f>SubSegments!E199</f>
        <v>64897.980446953326</v>
      </c>
      <c r="F17" s="320">
        <f>SubSegments!F199</f>
        <v>1.2455016386219705E-2</v>
      </c>
      <c r="G17" s="338">
        <f>SubSegments!G199</f>
        <v>3.222960110846858</v>
      </c>
      <c r="H17" s="373">
        <f>SubSegments!H199</f>
        <v>-0.12964549211772347</v>
      </c>
      <c r="I17" s="329">
        <f>SubSegments!I199</f>
        <v>5.1770901311253157</v>
      </c>
      <c r="J17" s="338">
        <f>SubSegments!J199</f>
        <v>0.30132909984976219</v>
      </c>
      <c r="K17" s="345">
        <f>SubSegments!K199</f>
        <v>6.1801449643837679E-2</v>
      </c>
      <c r="L17" s="351">
        <f>SubSegments!L199</f>
        <v>27311675.353456296</v>
      </c>
      <c r="M17" s="363">
        <f>SubSegments!M199</f>
        <v>1906085.0065953806</v>
      </c>
      <c r="N17" s="357">
        <f>SubSegments!N199</f>
        <v>7.502620409806357E-2</v>
      </c>
      <c r="O17" s="286">
        <f>SubSegments!O199</f>
        <v>7188881.3010134697</v>
      </c>
      <c r="P17" s="283">
        <f>SubSegments!P199</f>
        <v>185475.00068836659</v>
      </c>
      <c r="Q17" s="357">
        <f>SubSegments!Q199</f>
        <v>2.6483541398955635E-2</v>
      </c>
    </row>
    <row r="18" spans="2:17" ht="15" thickBot="1" x14ac:dyDescent="0.3">
      <c r="B18" s="494"/>
      <c r="C18" s="385" t="s">
        <v>143</v>
      </c>
      <c r="D18" s="389">
        <f>SubSegments!D200</f>
        <v>30751166.307195656</v>
      </c>
      <c r="E18" s="390">
        <f>SubSegments!E200</f>
        <v>2517904.3675043583</v>
      </c>
      <c r="F18" s="400">
        <f>SubSegments!F200</f>
        <v>8.9182198390069869E-2</v>
      </c>
      <c r="G18" s="401">
        <f>SubSegments!G200</f>
        <v>18.786847367140318</v>
      </c>
      <c r="H18" s="402">
        <f>SubSegments!H200</f>
        <v>0.62095883897987747</v>
      </c>
      <c r="I18" s="403">
        <f>SubSegments!I200</f>
        <v>2.6293997686194355</v>
      </c>
      <c r="J18" s="401">
        <f>SubSegments!J200</f>
        <v>0.28387995876915495</v>
      </c>
      <c r="K18" s="404">
        <f>SubSegments!K200</f>
        <v>0.12103072315866546</v>
      </c>
      <c r="L18" s="405">
        <f>SubSegments!L200</f>
        <v>80857109.572918043</v>
      </c>
      <c r="M18" s="406">
        <f>SubSegments!M200</f>
        <v>14635434.396680146</v>
      </c>
      <c r="N18" s="407">
        <f>SubSegments!N200</f>
        <v>0.2210067075127651</v>
      </c>
      <c r="O18" s="408">
        <f>SubSegments!O200</f>
        <v>15281911.587069392</v>
      </c>
      <c r="P18" s="390">
        <f>SubSegments!P200</f>
        <v>1159168.79918647</v>
      </c>
      <c r="Q18" s="407">
        <f>SubSegments!Q200</f>
        <v>8.2078164036310103E-2</v>
      </c>
    </row>
    <row r="19" spans="2:17" s="257" customFormat="1" x14ac:dyDescent="0.25">
      <c r="B19" s="494"/>
      <c r="C19" s="386" t="s">
        <v>282</v>
      </c>
      <c r="D19" s="409">
        <f>'RFG vs SS'!E55</f>
        <v>75607928.528203443</v>
      </c>
      <c r="E19" s="409">
        <f>'RFG vs SS'!F55</f>
        <v>1832947.8689228445</v>
      </c>
      <c r="F19" s="414">
        <f>'RFG vs SS'!G55</f>
        <v>2.484511486879349E-2</v>
      </c>
      <c r="G19" s="415">
        <f>'RFG vs SS'!H55</f>
        <v>46.19124357155313</v>
      </c>
      <c r="H19" s="416">
        <f>'RFG vs SS'!I55</f>
        <v>-1.2771671875876365</v>
      </c>
      <c r="I19" s="417">
        <f>'RFG vs SS'!J55</f>
        <v>1.7227662819012182</v>
      </c>
      <c r="J19" s="415">
        <f>'RFG vs SS'!K55</f>
        <v>2.8596295551771789E-2</v>
      </c>
      <c r="K19" s="418">
        <f>'RFG vs SS'!L55</f>
        <v>1.6879236311694051E-2</v>
      </c>
      <c r="L19" s="419">
        <f>'RFG vs SS'!M55</f>
        <v>130254789.91278608</v>
      </c>
      <c r="M19" s="420">
        <f>'RFG vs SS'!N55</f>
        <v>5267431.9363220036</v>
      </c>
      <c r="N19" s="421">
        <f>'RFG vs SS'!O55</f>
        <v>4.2143717745549071E-2</v>
      </c>
      <c r="O19" s="422">
        <f>'RFG vs SS'!P55</f>
        <v>29541591.898665607</v>
      </c>
      <c r="P19" s="423">
        <f>'RFG vs SS'!Q55</f>
        <v>937112.98044471815</v>
      </c>
      <c r="Q19" s="421">
        <f>'RFG vs SS'!R55</f>
        <v>3.2761057564582398E-2</v>
      </c>
    </row>
    <row r="20" spans="2:17" s="257" customFormat="1" ht="15" thickBot="1" x14ac:dyDescent="0.3">
      <c r="B20" s="495"/>
      <c r="C20" s="258" t="s">
        <v>283</v>
      </c>
      <c r="D20" s="410">
        <f>'RFG vs SS'!E56</f>
        <v>3888736.7272833153</v>
      </c>
      <c r="E20" s="410">
        <f>'RFG vs SS'!F56</f>
        <v>276697.95441908669</v>
      </c>
      <c r="F20" s="424">
        <f>'RFG vs SS'!G56</f>
        <v>7.6604369946913456E-2</v>
      </c>
      <c r="G20" s="425">
        <f>'RFG vs SS'!H56</f>
        <v>2.3757506501263772</v>
      </c>
      <c r="H20" s="426">
        <f>'RFG vs SS'!I56</f>
        <v>5.1687144910218752E-2</v>
      </c>
      <c r="I20" s="427">
        <f>'RFG vs SS'!J56</f>
        <v>3.5517259872125577</v>
      </c>
      <c r="J20" s="425">
        <f>'RFG vs SS'!K56</f>
        <v>0.12210249435133758</v>
      </c>
      <c r="K20" s="428">
        <f>'RFG vs SS'!L56</f>
        <v>3.5602302878288118E-2</v>
      </c>
      <c r="L20" s="429">
        <f>'RFG vs SS'!M56</f>
        <v>13811727.291720064</v>
      </c>
      <c r="M20" s="430">
        <f>'RFG vs SS'!N56</f>
        <v>1423794.2591792941</v>
      </c>
      <c r="N20" s="431">
        <f>'RFG vs SS'!O56</f>
        <v>0.11493396480585215</v>
      </c>
      <c r="O20" s="432">
        <f>'RFG vs SS'!P56</f>
        <v>1883266.885287106</v>
      </c>
      <c r="P20" s="433">
        <f>'RFG vs SS'!Q56</f>
        <v>91466.931156655075</v>
      </c>
      <c r="Q20" s="431">
        <f>'RFG vs SS'!R56</f>
        <v>5.1047512835239124E-2</v>
      </c>
    </row>
    <row r="21" spans="2:17" x14ac:dyDescent="0.25">
      <c r="B21" s="486" t="s">
        <v>274</v>
      </c>
      <c r="C21" s="44" t="s">
        <v>33</v>
      </c>
      <c r="D21" s="259">
        <f>'Fat Content'!D69</f>
        <v>719217.87699007988</v>
      </c>
      <c r="E21" s="63">
        <f>'Fat Content'!E69</f>
        <v>50289.921852469211</v>
      </c>
      <c r="F21" s="324">
        <f>'Fat Content'!F69</f>
        <v>7.5179877692693617E-2</v>
      </c>
      <c r="G21" s="342">
        <f>'Fat Content'!G69</f>
        <v>0.4393926507941785</v>
      </c>
      <c r="H21" s="377">
        <f>'Fat Content'!H69</f>
        <v>8.9900040027034445E-3</v>
      </c>
      <c r="I21" s="333">
        <f>'Fat Content'!I69</f>
        <v>2.5926218289622445</v>
      </c>
      <c r="J21" s="342">
        <f>'Fat Content'!J69</f>
        <v>-1.0272334879123157E-2</v>
      </c>
      <c r="K21" s="310">
        <f>'Fat Content'!K69</f>
        <v>-3.9465050180769474E-3</v>
      </c>
      <c r="L21" s="311">
        <f>'Fat Content'!L69</f>
        <v>1864659.9676643636</v>
      </c>
      <c r="M21" s="312">
        <f>'Fat Content'!M69</f>
        <v>123511.29720633663</v>
      </c>
      <c r="N21" s="313">
        <f>'Fat Content'!N69</f>
        <v>7.0936674910044142E-2</v>
      </c>
      <c r="O21" s="62">
        <f>'Fat Content'!O69</f>
        <v>372622.94668638706</v>
      </c>
      <c r="P21" s="63">
        <f>'Fat Content'!P69</f>
        <v>23011.462735533714</v>
      </c>
      <c r="Q21" s="313">
        <f>'Fat Content'!Q69</f>
        <v>6.5820099716085281E-2</v>
      </c>
    </row>
    <row r="22" spans="2:17" x14ac:dyDescent="0.25">
      <c r="B22" s="487"/>
      <c r="C22" s="49" t="s">
        <v>162</v>
      </c>
      <c r="D22" s="58">
        <f>'Fat Content'!D70</f>
        <v>10617872.956935223</v>
      </c>
      <c r="E22" s="278">
        <f>'Fat Content'!E70</f>
        <v>-769564.88359009661</v>
      </c>
      <c r="F22" s="280">
        <f>'Fat Content'!F70</f>
        <v>-6.7580161083416759E-2</v>
      </c>
      <c r="G22" s="334">
        <f>'Fat Content'!G70</f>
        <v>6.486790016772539</v>
      </c>
      <c r="H22" s="369">
        <f>'Fat Content'!H70</f>
        <v>-0.8401326347516207</v>
      </c>
      <c r="I22" s="325">
        <f>'Fat Content'!I70</f>
        <v>1.3967811537417112</v>
      </c>
      <c r="J22" s="334">
        <f>'Fat Content'!J70</f>
        <v>3.9881875086295926E-2</v>
      </c>
      <c r="K22" s="291">
        <f>'Fat Content'!K70</f>
        <v>2.9391920029477686E-2</v>
      </c>
      <c r="L22" s="295">
        <f>'Fat Content'!L70</f>
        <v>14830844.839070896</v>
      </c>
      <c r="M22" s="281">
        <f>'Fat Content'!M70</f>
        <v>-620761.35247129016</v>
      </c>
      <c r="N22" s="270">
        <f>'Fat Content'!N70</f>
        <v>-4.0174551744082049E-2</v>
      </c>
      <c r="O22" s="285">
        <f>'Fat Content'!O70</f>
        <v>4479198.9867275953</v>
      </c>
      <c r="P22" s="278">
        <f>'Fat Content'!P70</f>
        <v>-389028.24425885919</v>
      </c>
      <c r="Q22" s="270">
        <f>'Fat Content'!Q70</f>
        <v>-7.9911685671260238E-2</v>
      </c>
    </row>
    <row r="23" spans="2:17" x14ac:dyDescent="0.25">
      <c r="B23" s="487"/>
      <c r="C23" s="49" t="s">
        <v>163</v>
      </c>
      <c r="D23" s="58">
        <f>'Fat Content'!D71</f>
        <v>139735.46892571449</v>
      </c>
      <c r="E23" s="278">
        <f>'Fat Content'!E71</f>
        <v>18006.411433935165</v>
      </c>
      <c r="F23" s="280">
        <f>'Fat Content'!F71</f>
        <v>0.14792204757809108</v>
      </c>
      <c r="G23" s="334">
        <f>'Fat Content'!G71</f>
        <v>8.5368759684047904E-2</v>
      </c>
      <c r="H23" s="369">
        <f>'Fat Content'!H71</f>
        <v>7.0456635516469718E-3</v>
      </c>
      <c r="I23" s="325">
        <f>'Fat Content'!I71</f>
        <v>1.9943391071001653</v>
      </c>
      <c r="J23" s="334">
        <f>'Fat Content'!J71</f>
        <v>9.949987549617223E-2</v>
      </c>
      <c r="K23" s="291">
        <f>'Fat Content'!K71</f>
        <v>5.2510985542528046E-2</v>
      </c>
      <c r="L23" s="295">
        <f>'Fat Content'!L71</f>
        <v>278679.91032753233</v>
      </c>
      <c r="M23" s="281">
        <f>'Fat Content'!M71</f>
        <v>48022.916565930907</v>
      </c>
      <c r="N23" s="270">
        <f>'Fat Content'!N71</f>
        <v>0.20820056562241346</v>
      </c>
      <c r="O23" s="285">
        <f>'Fat Content'!O71</f>
        <v>69867.734462857246</v>
      </c>
      <c r="P23" s="278">
        <f>'Fat Content'!P71</f>
        <v>9003.2057169675827</v>
      </c>
      <c r="Q23" s="270">
        <f>'Fat Content'!Q71</f>
        <v>0.14792204757809108</v>
      </c>
    </row>
    <row r="24" spans="2:17" ht="15" thickBot="1" x14ac:dyDescent="0.3">
      <c r="B24" s="490"/>
      <c r="C24" s="52" t="s">
        <v>164</v>
      </c>
      <c r="D24" s="297">
        <f>'Fat Content'!D72</f>
        <v>152207722.28714773</v>
      </c>
      <c r="E24" s="298">
        <f>'Fat Content'!E72</f>
        <v>8966708.9809373617</v>
      </c>
      <c r="F24" s="318">
        <f>'Fat Content'!F72</f>
        <v>6.2598754183405381E-2</v>
      </c>
      <c r="G24" s="335">
        <f>'Fat Content'!G72</f>
        <v>92.988448572749348</v>
      </c>
      <c r="H24" s="370">
        <f>'Fat Content'!H72</f>
        <v>0.82409696719707881</v>
      </c>
      <c r="I24" s="326">
        <f>'Fat Content'!I72</f>
        <v>2.1570676526500074</v>
      </c>
      <c r="J24" s="335">
        <f>'Fat Content'!J72</f>
        <v>0.11456605731998648</v>
      </c>
      <c r="K24" s="343">
        <f>'Fat Content'!K72</f>
        <v>5.6091049124235938E-2</v>
      </c>
      <c r="L24" s="349">
        <f>'Fat Content'!L72</f>
        <v>328322354.22914201</v>
      </c>
      <c r="M24" s="361">
        <f>'Fat Content'!M72</f>
        <v>35752356.0345186</v>
      </c>
      <c r="N24" s="355">
        <f>'Fat Content'!N72</f>
        <v>0.1222010331036589</v>
      </c>
      <c r="O24" s="299">
        <f>'Fat Content'!O72</f>
        <v>70728174.294994235</v>
      </c>
      <c r="P24" s="298">
        <f>'Fat Content'!P72</f>
        <v>4379152.9601424113</v>
      </c>
      <c r="Q24" s="355">
        <f>'Fat Content'!Q72</f>
        <v>6.6001771722322744E-2</v>
      </c>
    </row>
    <row r="25" spans="2:17" ht="15" thickBot="1" x14ac:dyDescent="0.3">
      <c r="B25" s="486" t="s">
        <v>284</v>
      </c>
      <c r="C25" s="255" t="s">
        <v>284</v>
      </c>
      <c r="D25" s="260">
        <f>Flavors!D294</f>
        <v>90132186.203563541</v>
      </c>
      <c r="E25" s="261">
        <f>Flavors!E294</f>
        <v>4488971.0593040586</v>
      </c>
      <c r="F25" s="274">
        <f>Flavors!F294</f>
        <v>5.2414789096167494E-2</v>
      </c>
      <c r="G25" s="336">
        <f>Flavors!G294</f>
        <v>55.064565947106679</v>
      </c>
      <c r="H25" s="371">
        <f>Flavors!H294</f>
        <v>-4.0122375028190049E-2</v>
      </c>
      <c r="I25" s="327">
        <f>Flavors!I294</f>
        <v>1.9502655403526066</v>
      </c>
      <c r="J25" s="336">
        <f>Flavors!J294</f>
        <v>4.6695543808705331E-2</v>
      </c>
      <c r="K25" s="315">
        <f>Flavors!K294</f>
        <v>2.4530510511032007E-2</v>
      </c>
      <c r="L25" s="316">
        <f>Flavors!L294</f>
        <v>175781696.8294546</v>
      </c>
      <c r="M25" s="273">
        <f>Flavors!M294</f>
        <v>12753842.073287994</v>
      </c>
      <c r="N25" s="275">
        <f>Flavors!N294</f>
        <v>7.8231061142056607E-2</v>
      </c>
      <c r="O25" s="303">
        <f>Flavors!O294</f>
        <v>37393732.441441894</v>
      </c>
      <c r="P25" s="261">
        <f>Flavors!P294</f>
        <v>2271909.1411137208</v>
      </c>
      <c r="Q25" s="275">
        <f>Flavors!Q294</f>
        <v>6.4686537532135824E-2</v>
      </c>
    </row>
    <row r="26" spans="2:17" x14ac:dyDescent="0.25">
      <c r="B26" s="487"/>
      <c r="C26" s="379" t="s">
        <v>33</v>
      </c>
      <c r="D26" s="300">
        <f>Flavors!D295</f>
        <v>4971857.4003154757</v>
      </c>
      <c r="E26" s="301">
        <f>Flavors!E295</f>
        <v>221068.76308801677</v>
      </c>
      <c r="F26" s="319">
        <f>Flavors!F295</f>
        <v>4.6533066395694593E-2</v>
      </c>
      <c r="G26" s="337">
        <f>Flavors!G295</f>
        <v>3.0374628779220463</v>
      </c>
      <c r="H26" s="372">
        <f>Flavors!H295</f>
        <v>-1.9296804649333144E-2</v>
      </c>
      <c r="I26" s="328">
        <f>Flavors!I295</f>
        <v>2.6650051309472875</v>
      </c>
      <c r="J26" s="337">
        <f>Flavors!J295</f>
        <v>0.18393387521512761</v>
      </c>
      <c r="K26" s="344">
        <f>Flavors!K295</f>
        <v>7.4134862023883724E-2</v>
      </c>
      <c r="L26" s="350">
        <f>Flavors!L295</f>
        <v>13250025.482178984</v>
      </c>
      <c r="M26" s="362">
        <f>Flavors!M295</f>
        <v>1462980.3522949759</v>
      </c>
      <c r="N26" s="356">
        <f>Flavors!N295</f>
        <v>0.12411765087637129</v>
      </c>
      <c r="O26" s="302">
        <f>Flavors!O295</f>
        <v>2828207.1322629452</v>
      </c>
      <c r="P26" s="301">
        <f>Flavors!P295</f>
        <v>172494.97625079378</v>
      </c>
      <c r="Q26" s="356">
        <f>Flavors!Q295</f>
        <v>6.495243690483922E-2</v>
      </c>
    </row>
    <row r="27" spans="2:17" x14ac:dyDescent="0.25">
      <c r="B27" s="487"/>
      <c r="C27" s="49" t="s">
        <v>145</v>
      </c>
      <c r="D27" s="282">
        <f>Flavors!D296</f>
        <v>1365854.5765234842</v>
      </c>
      <c r="E27" s="283">
        <f>Flavors!E296</f>
        <v>-1836.3995771738701</v>
      </c>
      <c r="F27" s="320">
        <f>Flavors!F296</f>
        <v>-1.3427006606488835E-3</v>
      </c>
      <c r="G27" s="338">
        <f>Flavors!G296</f>
        <v>0.83444319472372119</v>
      </c>
      <c r="H27" s="373">
        <f>Flavors!H296</f>
        <v>-4.5558622490573852E-2</v>
      </c>
      <c r="I27" s="329">
        <f>Flavors!I296</f>
        <v>2.0112478724394469</v>
      </c>
      <c r="J27" s="338">
        <f>Flavors!J296</f>
        <v>2.1777595193905652E-2</v>
      </c>
      <c r="K27" s="345">
        <f>Flavors!K296</f>
        <v>1.0946429028362835E-2</v>
      </c>
      <c r="L27" s="351">
        <f>Flavors!L296</f>
        <v>2747072.1110945391</v>
      </c>
      <c r="M27" s="363">
        <f>Flavors!M296</f>
        <v>26091.565685337875</v>
      </c>
      <c r="N27" s="357">
        <f>Flavors!N296</f>
        <v>9.5890305902257139E-3</v>
      </c>
      <c r="O27" s="286">
        <f>Flavors!O296</f>
        <v>686684.58559370041</v>
      </c>
      <c r="P27" s="283">
        <f>Flavors!P296</f>
        <v>-1383.2526233770186</v>
      </c>
      <c r="Q27" s="357">
        <f>Flavors!Q296</f>
        <v>-2.010343379747708E-3</v>
      </c>
    </row>
    <row r="28" spans="2:17" x14ac:dyDescent="0.25">
      <c r="B28" s="487"/>
      <c r="C28" s="49" t="s">
        <v>146</v>
      </c>
      <c r="D28" s="282">
        <f>Flavors!D297</f>
        <v>11167871.250847887</v>
      </c>
      <c r="E28" s="283">
        <f>Flavors!E297</f>
        <v>707004.56537139975</v>
      </c>
      <c r="F28" s="320">
        <f>Flavors!F297</f>
        <v>6.7585658686672767E-2</v>
      </c>
      <c r="G28" s="338">
        <f>Flavors!G297</f>
        <v>6.8228011422272257</v>
      </c>
      <c r="H28" s="373">
        <f>Flavors!H297</f>
        <v>9.2054318773531207E-2</v>
      </c>
      <c r="I28" s="329">
        <f>Flavors!I297</f>
        <v>2.2217734675878349</v>
      </c>
      <c r="J28" s="338">
        <f>Flavors!J297</f>
        <v>7.5588273272176654E-2</v>
      </c>
      <c r="K28" s="345">
        <f>Flavors!K297</f>
        <v>3.5219827940467671E-2</v>
      </c>
      <c r="L28" s="351">
        <f>Flavors!L297</f>
        <v>24812480.034570802</v>
      </c>
      <c r="M28" s="363">
        <f>Flavors!M297</f>
        <v>2361522.8344912492</v>
      </c>
      <c r="N28" s="357">
        <f>Flavors!N297</f>
        <v>0.10518584189732816</v>
      </c>
      <c r="O28" s="286">
        <f>Flavors!O297</f>
        <v>4913714.6386192441</v>
      </c>
      <c r="P28" s="283">
        <f>Flavors!P297</f>
        <v>528964.6978287017</v>
      </c>
      <c r="Q28" s="357">
        <f>Flavors!Q297</f>
        <v>0.12063736928481097</v>
      </c>
    </row>
    <row r="29" spans="2:17" x14ac:dyDescent="0.25">
      <c r="B29" s="487"/>
      <c r="C29" s="49" t="s">
        <v>147</v>
      </c>
      <c r="D29" s="282">
        <f>Flavors!D298</f>
        <v>2397022.6879826332</v>
      </c>
      <c r="E29" s="283">
        <f>Flavors!E298</f>
        <v>186061.59532167017</v>
      </c>
      <c r="F29" s="320">
        <f>Flavors!F298</f>
        <v>8.4154169849157787E-2</v>
      </c>
      <c r="G29" s="338">
        <f>Flavors!G298</f>
        <v>1.4644159810018245</v>
      </c>
      <c r="H29" s="373">
        <f>Flavors!H298</f>
        <v>4.183601715730445E-2</v>
      </c>
      <c r="I29" s="329">
        <f>Flavors!I298</f>
        <v>2.0927682693043823</v>
      </c>
      <c r="J29" s="338">
        <f>Flavors!J298</f>
        <v>-0.11016912649882427</v>
      </c>
      <c r="K29" s="345">
        <f>Flavors!K298</f>
        <v>-5.0010103196171773E-2</v>
      </c>
      <c r="L29" s="351">
        <f>Flavors!L298</f>
        <v>5016413.022212754</v>
      </c>
      <c r="M29" s="363">
        <f>Flavors!M298</f>
        <v>145804.15052399971</v>
      </c>
      <c r="N29" s="357">
        <f>Flavors!N298</f>
        <v>2.9935507934441469E-2</v>
      </c>
      <c r="O29" s="286">
        <f>Flavors!O298</f>
        <v>1279418.6266720295</v>
      </c>
      <c r="P29" s="283">
        <f>Flavors!P298</f>
        <v>89646.236326337792</v>
      </c>
      <c r="Q29" s="357">
        <f>Flavors!Q298</f>
        <v>7.5347383292606776E-2</v>
      </c>
    </row>
    <row r="30" spans="2:17" x14ac:dyDescent="0.25">
      <c r="B30" s="487"/>
      <c r="C30" s="49" t="s">
        <v>148</v>
      </c>
      <c r="D30" s="282">
        <f>Flavors!D299</f>
        <v>542402.05859810719</v>
      </c>
      <c r="E30" s="283">
        <f>Flavors!E299</f>
        <v>-540146.1330270241</v>
      </c>
      <c r="F30" s="320">
        <f>Flavors!F299</f>
        <v>-0.49895804843214581</v>
      </c>
      <c r="G30" s="338">
        <f>Flavors!G299</f>
        <v>0.33137034819134392</v>
      </c>
      <c r="H30" s="373">
        <f>Flavors!H299</f>
        <v>-0.36516446303347805</v>
      </c>
      <c r="I30" s="329">
        <f>Flavors!I299</f>
        <v>2.1608270163886143</v>
      </c>
      <c r="J30" s="338">
        <f>Flavors!J299</f>
        <v>-0.22646621092066521</v>
      </c>
      <c r="K30" s="345">
        <f>Flavors!K299</f>
        <v>-9.4863173208058524E-2</v>
      </c>
      <c r="L30" s="351">
        <f>Flavors!L299</f>
        <v>1172037.0219635903</v>
      </c>
      <c r="M30" s="363">
        <f>Flavors!M299</f>
        <v>-1412322.944138994</v>
      </c>
      <c r="N30" s="357">
        <f>Flavors!N299</f>
        <v>-0.54648847786823085</v>
      </c>
      <c r="O30" s="286">
        <f>Flavors!O299</f>
        <v>309912.20883667469</v>
      </c>
      <c r="P30" s="283">
        <f>Flavors!P299</f>
        <v>-280723.93974018097</v>
      </c>
      <c r="Q30" s="357">
        <f>Flavors!Q299</f>
        <v>-0.47529082061195949</v>
      </c>
    </row>
    <row r="31" spans="2:17" x14ac:dyDescent="0.25">
      <c r="B31" s="487"/>
      <c r="C31" s="49" t="s">
        <v>149</v>
      </c>
      <c r="D31" s="282">
        <f>Flavors!D300</f>
        <v>928940.3947348604</v>
      </c>
      <c r="E31" s="283">
        <f>Flavors!E300</f>
        <v>101711.08747882908</v>
      </c>
      <c r="F31" s="320">
        <f>Flavors!F300</f>
        <v>0.1229539217078887</v>
      </c>
      <c r="G31" s="338">
        <f>Flavors!G300</f>
        <v>0.56751868318474952</v>
      </c>
      <c r="H31" s="373">
        <f>Flavors!H300</f>
        <v>3.5261538582039287E-2</v>
      </c>
      <c r="I31" s="329">
        <f>Flavors!I300</f>
        <v>1.9927093554358004</v>
      </c>
      <c r="J31" s="338">
        <f>Flavors!J300</f>
        <v>-0.1376186823261043</v>
      </c>
      <c r="K31" s="345">
        <f>Flavors!K300</f>
        <v>-6.459976111035215E-2</v>
      </c>
      <c r="L31" s="351">
        <f>Flavors!L300</f>
        <v>1851108.2152303816</v>
      </c>
      <c r="M31" s="363">
        <f>Flavors!M300</f>
        <v>88838.428324500797</v>
      </c>
      <c r="N31" s="357">
        <f>Flavors!N300</f>
        <v>5.0411366627626054E-2</v>
      </c>
      <c r="O31" s="286">
        <f>Flavors!O300</f>
        <v>464471.19736742973</v>
      </c>
      <c r="P31" s="283">
        <f>Flavors!P300</f>
        <v>42997.881239414215</v>
      </c>
      <c r="Q31" s="357">
        <f>Flavors!Q300</f>
        <v>0.10201803908827842</v>
      </c>
    </row>
    <row r="32" spans="2:17" x14ac:dyDescent="0.25">
      <c r="B32" s="487"/>
      <c r="C32" s="49" t="s">
        <v>150</v>
      </c>
      <c r="D32" s="282">
        <f>Flavors!D301</f>
        <v>11155540.825361554</v>
      </c>
      <c r="E32" s="283">
        <f>Flavors!E301</f>
        <v>252720.8979435917</v>
      </c>
      <c r="F32" s="320">
        <f>Flavors!F301</f>
        <v>2.3179406761370019E-2</v>
      </c>
      <c r="G32" s="338">
        <f>Flavors!G301</f>
        <v>6.8152681004144524</v>
      </c>
      <c r="H32" s="373">
        <f>Flavors!H301</f>
        <v>-0.19984095312507133</v>
      </c>
      <c r="I32" s="329">
        <f>Flavors!I301</f>
        <v>1.7776784791396656</v>
      </c>
      <c r="J32" s="338">
        <f>Flavors!J301</f>
        <v>-9.6028725869778953E-3</v>
      </c>
      <c r="K32" s="345">
        <f>Flavors!K301</f>
        <v>-5.3728936284714339E-3</v>
      </c>
      <c r="L32" s="351">
        <f>Flavors!L301</f>
        <v>19830964.848409176</v>
      </c>
      <c r="M32" s="363">
        <f>Flavors!M301</f>
        <v>344558.11090141535</v>
      </c>
      <c r="N32" s="357">
        <f>Flavors!N301</f>
        <v>1.7681972645998616E-2</v>
      </c>
      <c r="O32" s="286">
        <f>Flavors!O301</f>
        <v>4283274.0293133855</v>
      </c>
      <c r="P32" s="283">
        <f>Flavors!P301</f>
        <v>128094.99131437996</v>
      </c>
      <c r="Q32" s="357">
        <f>Flavors!Q301</f>
        <v>3.0827791087448833E-2</v>
      </c>
    </row>
    <row r="33" spans="2:17" x14ac:dyDescent="0.25">
      <c r="B33" s="487"/>
      <c r="C33" s="49" t="s">
        <v>151</v>
      </c>
      <c r="D33" s="282">
        <f>Flavors!D302</f>
        <v>226771.64447787486</v>
      </c>
      <c r="E33" s="283">
        <f>Flavors!E302</f>
        <v>-77391.648296105908</v>
      </c>
      <c r="F33" s="320">
        <f>Flavors!F302</f>
        <v>-0.25444111809249281</v>
      </c>
      <c r="G33" s="338">
        <f>Flavors!G302</f>
        <v>0.13854187608501689</v>
      </c>
      <c r="H33" s="373">
        <f>Flavors!H302</f>
        <v>-5.7163334410784028E-2</v>
      </c>
      <c r="I33" s="329">
        <f>Flavors!I302</f>
        <v>2.1086617221246486</v>
      </c>
      <c r="J33" s="338">
        <f>Flavors!J302</f>
        <v>0.17045324467570233</v>
      </c>
      <c r="K33" s="345">
        <f>Flavors!K302</f>
        <v>8.7943710214316809E-2</v>
      </c>
      <c r="L33" s="351">
        <f>Flavors!L302</f>
        <v>478184.68637375417</v>
      </c>
      <c r="M33" s="363">
        <f>Flavors!M302</f>
        <v>-111347.18620956119</v>
      </c>
      <c r="N33" s="357">
        <f>Flavors!N302</f>
        <v>-0.18887390383430896</v>
      </c>
      <c r="O33" s="286">
        <f>Flavors!O302</f>
        <v>111672.74557387829</v>
      </c>
      <c r="P33" s="283">
        <f>Flavors!P302</f>
        <v>-38326.259571909904</v>
      </c>
      <c r="Q33" s="357">
        <f>Flavors!Q302</f>
        <v>-0.25551009178133915</v>
      </c>
    </row>
    <row r="34" spans="2:17" x14ac:dyDescent="0.25">
      <c r="B34" s="487"/>
      <c r="C34" s="49" t="s">
        <v>152</v>
      </c>
      <c r="D34" s="282">
        <f>Flavors!D303</f>
        <v>8822.39870262146</v>
      </c>
      <c r="E34" s="283">
        <f>Flavors!E303</f>
        <v>-249885.60555434227</v>
      </c>
      <c r="F34" s="320">
        <f>Flavors!F303</f>
        <v>-0.96589823833259314</v>
      </c>
      <c r="G34" s="338">
        <f>Flavors!G303</f>
        <v>5.389878750693842E-3</v>
      </c>
      <c r="H34" s="373">
        <f>Flavors!H303</f>
        <v>-0.16106842056710194</v>
      </c>
      <c r="I34" s="329">
        <f>Flavors!I303</f>
        <v>1.6895662318976903</v>
      </c>
      <c r="J34" s="338">
        <f>Flavors!J303</f>
        <v>-0.41779452851692267</v>
      </c>
      <c r="K34" s="345">
        <f>Flavors!K303</f>
        <v>-0.19825486758836852</v>
      </c>
      <c r="L34" s="351">
        <f>Flavors!L303</f>
        <v>14906.026932287212</v>
      </c>
      <c r="M34" s="363">
        <f>Flavors!M303</f>
        <v>-530285.0696440147</v>
      </c>
      <c r="N34" s="357">
        <f>Flavors!N303</f>
        <v>-0.97265907857649492</v>
      </c>
      <c r="O34" s="286">
        <f>Flavors!O303</f>
        <v>4411.19935131073</v>
      </c>
      <c r="P34" s="283">
        <f>Flavors!P303</f>
        <v>-124942.80277717113</v>
      </c>
      <c r="Q34" s="357">
        <f>Flavors!Q303</f>
        <v>-0.96589823833259314</v>
      </c>
    </row>
    <row r="35" spans="2:17" x14ac:dyDescent="0.25">
      <c r="B35" s="487"/>
      <c r="C35" s="49" t="s">
        <v>153</v>
      </c>
      <c r="D35" s="282">
        <f>Flavors!D304</f>
        <v>76.221196357905853</v>
      </c>
      <c r="E35" s="283">
        <f>Flavors!E304</f>
        <v>76.221196357905853</v>
      </c>
      <c r="F35" s="320">
        <f>Flavors!F304</f>
        <v>0</v>
      </c>
      <c r="G35" s="338">
        <f>Flavors!G304</f>
        <v>4.6565908031323606E-5</v>
      </c>
      <c r="H35" s="373">
        <f>Flavors!H304</f>
        <v>4.6565908031323606E-5</v>
      </c>
      <c r="I35" s="329">
        <f>Flavors!I304</f>
        <v>2.5422945561503703</v>
      </c>
      <c r="J35" s="338">
        <f>Flavors!J304</f>
        <v>2.5422945561503703</v>
      </c>
      <c r="K35" s="345">
        <f>Flavors!K304</f>
        <v>0</v>
      </c>
      <c r="L35" s="351">
        <f>Flavors!L304</f>
        <v>193.77673256397247</v>
      </c>
      <c r="M35" s="363">
        <f>Flavors!M304</f>
        <v>193.77673256397247</v>
      </c>
      <c r="N35" s="357">
        <f>Flavors!N304</f>
        <v>0</v>
      </c>
      <c r="O35" s="286">
        <f>Flavors!O304</f>
        <v>48.013352036476135</v>
      </c>
      <c r="P35" s="283">
        <f>Flavors!P304</f>
        <v>48.013352036476135</v>
      </c>
      <c r="Q35" s="357">
        <f>Flavors!Q304</f>
        <v>0</v>
      </c>
    </row>
    <row r="36" spans="2:17" x14ac:dyDescent="0.25">
      <c r="B36" s="487"/>
      <c r="C36" s="49" t="s">
        <v>154</v>
      </c>
      <c r="D36" s="282">
        <f>Flavors!D305</f>
        <v>4606021.634090024</v>
      </c>
      <c r="E36" s="283">
        <f>Flavors!E305</f>
        <v>886802.86593478126</v>
      </c>
      <c r="F36" s="320">
        <f>Flavors!F305</f>
        <v>0.23843794119554881</v>
      </c>
      <c r="G36" s="338">
        <f>Flavors!G305</f>
        <v>2.8139623890996059</v>
      </c>
      <c r="H36" s="373">
        <f>Flavors!H305</f>
        <v>0.42093696757832832</v>
      </c>
      <c r="I36" s="329">
        <f>Flavors!I305</f>
        <v>2.2008662288733931</v>
      </c>
      <c r="J36" s="338">
        <f>Flavors!J305</f>
        <v>3.5740590674837147E-2</v>
      </c>
      <c r="K36" s="345">
        <f>Flavors!K305</f>
        <v>1.6507398020825386E-2</v>
      </c>
      <c r="L36" s="351">
        <f>Flavors!L305</f>
        <v>10137237.463928975</v>
      </c>
      <c r="M36" s="363">
        <f>Flavors!M305</f>
        <v>2084661.554926808</v>
      </c>
      <c r="N36" s="357">
        <f>Flavors!N305</f>
        <v>0.25888132921495532</v>
      </c>
      <c r="O36" s="286">
        <f>Flavors!O305</f>
        <v>2434847.1684390306</v>
      </c>
      <c r="P36" s="283">
        <f>Flavors!P305</f>
        <v>393443.59713024343</v>
      </c>
      <c r="Q36" s="357">
        <f>Flavors!Q305</f>
        <v>0.19273190399975562</v>
      </c>
    </row>
    <row r="37" spans="2:17" x14ac:dyDescent="0.25">
      <c r="B37" s="487"/>
      <c r="C37" s="49" t="s">
        <v>155</v>
      </c>
      <c r="D37" s="282">
        <f>Flavors!D306</f>
        <v>71155339.698455423</v>
      </c>
      <c r="E37" s="283">
        <f>Flavors!E306</f>
        <v>3590407.7760084718</v>
      </c>
      <c r="F37" s="320">
        <f>Flavors!F306</f>
        <v>5.3140107950225557E-2</v>
      </c>
      <c r="G37" s="338">
        <f>Flavors!G306</f>
        <v>43.471018071893454</v>
      </c>
      <c r="H37" s="373">
        <f>Flavors!H306</f>
        <v>-1.7136421290260273E-3</v>
      </c>
      <c r="I37" s="329">
        <f>Flavors!I306</f>
        <v>2.3118212883482134</v>
      </c>
      <c r="J37" s="338">
        <f>Flavors!J306</f>
        <v>0.20873404501862769</v>
      </c>
      <c r="K37" s="345">
        <f>Flavors!K306</f>
        <v>9.9251253451645746E-2</v>
      </c>
      <c r="L37" s="351">
        <f>Flavors!L306</f>
        <v>164498429.094538</v>
      </c>
      <c r="M37" s="363">
        <f>Flavors!M306</f>
        <v>22403482.672007918</v>
      </c>
      <c r="N37" s="357">
        <f>Flavors!N306</f>
        <v>0.15766558372448705</v>
      </c>
      <c r="O37" s="286">
        <f>Flavors!O306</f>
        <v>36976712.894757152</v>
      </c>
      <c r="P37" s="283">
        <f>Flavors!P306</f>
        <v>1660584.0068960339</v>
      </c>
      <c r="Q37" s="357">
        <f>Flavors!Q306</f>
        <v>4.7020555740094463E-2</v>
      </c>
    </row>
    <row r="38" spans="2:17" x14ac:dyDescent="0.25">
      <c r="B38" s="487"/>
      <c r="C38" s="49" t="s">
        <v>156</v>
      </c>
      <c r="D38" s="282">
        <f>Flavors!D307</f>
        <v>2151931.1604877985</v>
      </c>
      <c r="E38" s="283">
        <f>Flavors!E307</f>
        <v>140110.11904968647</v>
      </c>
      <c r="F38" s="320">
        <f>Flavors!F307</f>
        <v>6.9643430585421967E-2</v>
      </c>
      <c r="G38" s="338">
        <f>Flavors!G307</f>
        <v>1.3146819165430301</v>
      </c>
      <c r="H38" s="373">
        <f>Flavors!H307</f>
        <v>2.0232948675308338E-2</v>
      </c>
      <c r="I38" s="329">
        <f>Flavors!I307</f>
        <v>2.2001037249272888</v>
      </c>
      <c r="J38" s="338">
        <f>Flavors!J307</f>
        <v>0.1145864413392057</v>
      </c>
      <c r="K38" s="345">
        <f>Flavors!K307</f>
        <v>5.4943894371406239E-2</v>
      </c>
      <c r="L38" s="351">
        <f>Flavors!L307</f>
        <v>4734471.7619763091</v>
      </c>
      <c r="M38" s="363">
        <f>Flavors!M307</f>
        <v>538784.20857094973</v>
      </c>
      <c r="N38" s="357">
        <f>Flavors!N307</f>
        <v>0.12841380625057616</v>
      </c>
      <c r="O38" s="286">
        <f>Flavors!O307</f>
        <v>1147022.0858764648</v>
      </c>
      <c r="P38" s="283">
        <f>Flavors!P307</f>
        <v>97825.316053567221</v>
      </c>
      <c r="Q38" s="357">
        <f>Flavors!Q307</f>
        <v>9.3238293204124092E-2</v>
      </c>
    </row>
    <row r="39" spans="2:17" x14ac:dyDescent="0.25">
      <c r="B39" s="487"/>
      <c r="C39" s="49" t="s">
        <v>157</v>
      </c>
      <c r="D39" s="282">
        <f>Flavors!D308</f>
        <v>22</v>
      </c>
      <c r="E39" s="283">
        <f>Flavors!E308</f>
        <v>-214</v>
      </c>
      <c r="F39" s="320">
        <f>Flavors!F308</f>
        <v>-0.90677966101694918</v>
      </c>
      <c r="G39" s="338">
        <f>Flavors!G308</f>
        <v>1.344048671026745E-5</v>
      </c>
      <c r="H39" s="373">
        <f>Flavors!H308</f>
        <v>-1.3840699381832306E-4</v>
      </c>
      <c r="I39" s="329">
        <f>Flavors!I308</f>
        <v>2.3013636363625252</v>
      </c>
      <c r="J39" s="338">
        <f>Flavors!J308</f>
        <v>0.49682973805762787</v>
      </c>
      <c r="K39" s="345">
        <f>Flavors!K308</f>
        <v>0.27532302858058177</v>
      </c>
      <c r="L39" s="351">
        <f>Flavors!L308</f>
        <v>50.629999999975553</v>
      </c>
      <c r="M39" s="363">
        <f>Flavors!M308</f>
        <v>-375.23999999998023</v>
      </c>
      <c r="N39" s="357">
        <f>Flavors!N308</f>
        <v>-0.88111395496282718</v>
      </c>
      <c r="O39" s="286">
        <f>Flavors!O308</f>
        <v>11</v>
      </c>
      <c r="P39" s="283">
        <f>Flavors!P308</f>
        <v>-107</v>
      </c>
      <c r="Q39" s="357">
        <f>Flavors!Q308</f>
        <v>-0.90677966101694918</v>
      </c>
    </row>
    <row r="40" spans="2:17" x14ac:dyDescent="0.25">
      <c r="B40" s="487"/>
      <c r="C40" s="49" t="s">
        <v>158</v>
      </c>
      <c r="D40" s="282">
        <f>Flavors!D309</f>
        <v>13603001.752160471</v>
      </c>
      <c r="E40" s="283">
        <f>Flavors!E309</f>
        <v>1568302.0347350109</v>
      </c>
      <c r="F40" s="320">
        <f>Flavors!F309</f>
        <v>0.13031501172099974</v>
      </c>
      <c r="G40" s="338">
        <f>Flavors!G309</f>
        <v>8.3104983758935287</v>
      </c>
      <c r="H40" s="373">
        <f>Flavors!H309</f>
        <v>0.56711349873591743</v>
      </c>
      <c r="I40" s="329">
        <f>Flavors!I309</f>
        <v>2.0203710072175776</v>
      </c>
      <c r="J40" s="338">
        <f>Flavors!J309</f>
        <v>7.2729511900016641E-2</v>
      </c>
      <c r="K40" s="345">
        <f>Flavors!K309</f>
        <v>3.7342350773933462E-2</v>
      </c>
      <c r="L40" s="351">
        <f>Flavors!L309</f>
        <v>27483110.351194922</v>
      </c>
      <c r="M40" s="363">
        <f>Flavors!M309</f>
        <v>4043829.7978505716</v>
      </c>
      <c r="N40" s="357">
        <f>Flavors!N309</f>
        <v>0.17252363137372798</v>
      </c>
      <c r="O40" s="286">
        <f>Flavors!O309</f>
        <v>5986762.552840054</v>
      </c>
      <c r="P40" s="283">
        <f>Flavors!P309</f>
        <v>775568.85979949124</v>
      </c>
      <c r="Q40" s="357">
        <f>Flavors!Q309</f>
        <v>0.1488274866534412</v>
      </c>
    </row>
    <row r="41" spans="2:17" x14ac:dyDescent="0.25">
      <c r="B41" s="487"/>
      <c r="C41" s="49" t="s">
        <v>159</v>
      </c>
      <c r="D41" s="282">
        <f>Flavors!D310</f>
        <v>6364.0026633739471</v>
      </c>
      <c r="E41" s="283">
        <f>Flavors!E310</f>
        <v>6364.0026633739471</v>
      </c>
      <c r="F41" s="320">
        <f>Flavors!F310</f>
        <v>0</v>
      </c>
      <c r="G41" s="338">
        <f>Flavors!G310</f>
        <v>3.8879678736901905E-3</v>
      </c>
      <c r="H41" s="373">
        <f>Flavors!H310</f>
        <v>3.8879678736901905E-3</v>
      </c>
      <c r="I41" s="329">
        <f>Flavors!I310</f>
        <v>1.6675927149470897</v>
      </c>
      <c r="J41" s="338">
        <f>Flavors!J310</f>
        <v>1.6675927149470897</v>
      </c>
      <c r="K41" s="345">
        <f>Flavors!K310</f>
        <v>0</v>
      </c>
      <c r="L41" s="351">
        <f>Flavors!L310</f>
        <v>10612.564479346271</v>
      </c>
      <c r="M41" s="363">
        <f>Flavors!M310</f>
        <v>10612.564479346271</v>
      </c>
      <c r="N41" s="357">
        <f>Flavors!N310</f>
        <v>0</v>
      </c>
      <c r="O41" s="286">
        <f>Flavors!O310</f>
        <v>3182.0013316869736</v>
      </c>
      <c r="P41" s="283">
        <f>Flavors!P310</f>
        <v>3182.0013316869736</v>
      </c>
      <c r="Q41" s="357">
        <f>Flavors!Q310</f>
        <v>0</v>
      </c>
    </row>
    <row r="42" spans="2:17" x14ac:dyDescent="0.25">
      <c r="B42" s="487"/>
      <c r="C42" s="49" t="s">
        <v>160</v>
      </c>
      <c r="D42" s="282">
        <f>Flavors!D311</f>
        <v>38474417.4133652</v>
      </c>
      <c r="E42" s="283">
        <f>Flavors!E311</f>
        <v>1620850.991686821</v>
      </c>
      <c r="F42" s="320">
        <f>Flavors!F311</f>
        <v>4.3980844978232216E-2</v>
      </c>
      <c r="G42" s="338">
        <f>Flavors!G311</f>
        <v>23.505222542255343</v>
      </c>
      <c r="H42" s="373">
        <f>Flavors!H311</f>
        <v>-0.20715546462993117</v>
      </c>
      <c r="I42" s="329">
        <f>Flavors!I311</f>
        <v>1.7463702645969803</v>
      </c>
      <c r="J42" s="338">
        <f>Flavors!J311</f>
        <v>2.6705627029552925E-2</v>
      </c>
      <c r="K42" s="345">
        <f>Flavors!K311</f>
        <v>1.5529555266851156E-2</v>
      </c>
      <c r="L42" s="351">
        <f>Flavors!L311</f>
        <v>67190578.518393248</v>
      </c>
      <c r="M42" s="363">
        <f>Flavors!M311</f>
        <v>3814803.5747905895</v>
      </c>
      <c r="N42" s="357">
        <f>Flavors!N311</f>
        <v>6.0193403207855642E-2</v>
      </c>
      <c r="O42" s="286">
        <f>Flavors!O311</f>
        <v>13748899.256635249</v>
      </c>
      <c r="P42" s="283">
        <f>Flavors!P311</f>
        <v>627351.25969077833</v>
      </c>
      <c r="Q42" s="357">
        <f>Flavors!Q311</f>
        <v>4.7810765912441544E-2</v>
      </c>
    </row>
    <row r="43" spans="2:17" ht="15" thickBot="1" x14ac:dyDescent="0.3">
      <c r="B43" s="487"/>
      <c r="C43" s="52" t="s">
        <v>161</v>
      </c>
      <c r="D43" s="304">
        <f>Flavors!D312</f>
        <v>922291.47003805614</v>
      </c>
      <c r="E43" s="305">
        <f>Flavors!E312</f>
        <v>-146566.70338902646</v>
      </c>
      <c r="F43" s="321">
        <f>Flavors!F312</f>
        <v>-0.13712455687089828</v>
      </c>
      <c r="G43" s="339">
        <f>Flavors!G312</f>
        <v>0.563456647547251</v>
      </c>
      <c r="H43" s="374">
        <f>Flavors!H312</f>
        <v>-0.1242697112548411</v>
      </c>
      <c r="I43" s="330">
        <f>Flavors!I312</f>
        <v>2.2429604991470562</v>
      </c>
      <c r="J43" s="339">
        <f>Flavors!J312</f>
        <v>0.33684456869482049</v>
      </c>
      <c r="K43" s="346">
        <f>Flavors!K312</f>
        <v>0.17671777634999483</v>
      </c>
      <c r="L43" s="352">
        <f>Flavors!L312</f>
        <v>2068663.3359956308</v>
      </c>
      <c r="M43" s="364">
        <f>Flavors!M312</f>
        <v>31295.744232190074</v>
      </c>
      <c r="N43" s="358">
        <f>Flavors!N312</f>
        <v>1.5360872705893041E-2</v>
      </c>
      <c r="O43" s="306">
        <f>Flavors!O312</f>
        <v>470612.62604880333</v>
      </c>
      <c r="P43" s="305">
        <f>Flavors!P312</f>
        <v>-52579.198164737783</v>
      </c>
      <c r="Q43" s="358">
        <f>Flavors!Q312</f>
        <v>-0.10049697975264527</v>
      </c>
    </row>
    <row r="44" spans="2:17" x14ac:dyDescent="0.25">
      <c r="B44" s="486" t="s">
        <v>275</v>
      </c>
      <c r="C44" s="55" t="s">
        <v>276</v>
      </c>
      <c r="D44" s="307">
        <f>'NB vs PL'!D39</f>
        <v>105127471.3767629</v>
      </c>
      <c r="E44" s="54">
        <f>'NB vs PL'!E39</f>
        <v>4447419.8437870592</v>
      </c>
      <c r="F44" s="322">
        <f>'NB vs PL'!F39</f>
        <v>4.417379387544703E-2</v>
      </c>
      <c r="G44" s="340">
        <f>'NB vs PL'!G39</f>
        <v>64.225653723791027</v>
      </c>
      <c r="H44" s="375">
        <f>'NB vs PL'!H39</f>
        <v>-0.5540588387980705</v>
      </c>
      <c r="I44" s="331">
        <f>'NB vs PL'!I39</f>
        <v>2.1085396122361182</v>
      </c>
      <c r="J44" s="340">
        <f>'NB vs PL'!J39</f>
        <v>5.6711861913643524E-2</v>
      </c>
      <c r="K44" s="347">
        <f>'NB vs PL'!K39</f>
        <v>2.7639679746377554E-2</v>
      </c>
      <c r="L44" s="353">
        <f>'NB vs PL'!L39</f>
        <v>221665437.73212326</v>
      </c>
      <c r="M44" s="365">
        <f>'NB vs PL'!M39</f>
        <v>15087314.092866629</v>
      </c>
      <c r="N44" s="359">
        <f>'NB vs PL'!N39</f>
        <v>7.3034423137724458E-2</v>
      </c>
      <c r="O44" s="53">
        <f>'NB vs PL'!O39</f>
        <v>45087067.977388561</v>
      </c>
      <c r="P44" s="54">
        <f>'NB vs PL'!P39</f>
        <v>2350807.7754557505</v>
      </c>
      <c r="Q44" s="359">
        <f>'NB vs PL'!Q39</f>
        <v>5.5007334856816317E-2</v>
      </c>
    </row>
    <row r="45" spans="2:17" ht="15" thickBot="1" x14ac:dyDescent="0.3">
      <c r="B45" s="490"/>
      <c r="C45" s="56" t="s">
        <v>144</v>
      </c>
      <c r="D45" s="308">
        <f>'NB vs PL'!D40</f>
        <v>58546909.19576937</v>
      </c>
      <c r="E45" s="48">
        <f>'NB vs PL'!E40</f>
        <v>3811324.9303247705</v>
      </c>
      <c r="F45" s="323">
        <f>'NB vs PL'!F40</f>
        <v>6.9631574805915017E-2</v>
      </c>
      <c r="G45" s="341">
        <f>'NB vs PL'!G40</f>
        <v>35.768134316953308</v>
      </c>
      <c r="H45" s="376">
        <f>'NB vs PL'!H40</f>
        <v>0.55008107132569251</v>
      </c>
      <c r="I45" s="332">
        <f>'NB vs PL'!I40</f>
        <v>2.0921079058863081</v>
      </c>
      <c r="J45" s="341">
        <f>'NB vs PL'!J40</f>
        <v>0.20311151736488409</v>
      </c>
      <c r="K45" s="348">
        <f>'NB vs PL'!K40</f>
        <v>0.10752350750859072</v>
      </c>
      <c r="L45" s="354">
        <f>'NB vs PL'!L40</f>
        <v>122486451.59367688</v>
      </c>
      <c r="M45" s="366">
        <f>'NB vs PL'!M40</f>
        <v>19091130.59264195</v>
      </c>
      <c r="N45" s="360">
        <f>'NB vs PL'!N40</f>
        <v>0.18464211347098441</v>
      </c>
      <c r="O45" s="47">
        <f>'NB vs PL'!O40</f>
        <v>30313426.505861163</v>
      </c>
      <c r="P45" s="48">
        <f>'NB vs PL'!P40</f>
        <v>1425707.5521557853</v>
      </c>
      <c r="Q45" s="360">
        <f>'NB vs PL'!Q40</f>
        <v>4.9353413969465118E-2</v>
      </c>
    </row>
    <row r="46" spans="2:17" x14ac:dyDescent="0.25">
      <c r="B46" s="487" t="s">
        <v>457</v>
      </c>
      <c r="C46" s="44" t="s">
        <v>39</v>
      </c>
      <c r="D46" s="259">
        <f>Size!D114</f>
        <v>2614225.7546416437</v>
      </c>
      <c r="E46" s="63">
        <f>Size!E114</f>
        <v>1056485.1411752638</v>
      </c>
      <c r="F46" s="324">
        <f>Size!F114</f>
        <v>0.6782163423371933</v>
      </c>
      <c r="G46" s="342">
        <f>Size!G114</f>
        <v>1.5971121142227245</v>
      </c>
      <c r="H46" s="377">
        <f>Size!H114</f>
        <v>0.59482826900267938</v>
      </c>
      <c r="I46" s="333">
        <f>Size!I114</f>
        <v>3.3435078803600371</v>
      </c>
      <c r="J46" s="342">
        <f>Size!J114</f>
        <v>3.0666950521426095E-2</v>
      </c>
      <c r="K46" s="310">
        <f>Size!K114</f>
        <v>9.2569945768329037E-3</v>
      </c>
      <c r="L46" s="311">
        <f>Size!L114</f>
        <v>8740684.4116845001</v>
      </c>
      <c r="M46" s="312">
        <f>Size!M114</f>
        <v>3580137.54932117</v>
      </c>
      <c r="N46" s="313">
        <f>Size!N114</f>
        <v>0.69375158191696107</v>
      </c>
      <c r="O46" s="62">
        <f>Size!O114</f>
        <v>1764621.8286492229</v>
      </c>
      <c r="P46" s="63">
        <f>Size!P114</f>
        <v>709636.69971338985</v>
      </c>
      <c r="Q46" s="313">
        <f>Size!Q114</f>
        <v>0.67265090307879771</v>
      </c>
    </row>
    <row r="47" spans="2:17" x14ac:dyDescent="0.25">
      <c r="B47" s="487"/>
      <c r="C47" s="49" t="s">
        <v>173</v>
      </c>
      <c r="D47" s="58">
        <f>Size!D115</f>
        <v>79698033.012054861</v>
      </c>
      <c r="E47" s="278">
        <f>Size!E115</f>
        <v>2292700.3456047326</v>
      </c>
      <c r="F47" s="280">
        <f>Size!F115</f>
        <v>2.9619410790265359E-2</v>
      </c>
      <c r="G47" s="334">
        <f>Size!G115</f>
        <v>48.690016069680944</v>
      </c>
      <c r="H47" s="369">
        <f>Size!H115</f>
        <v>-1.1142413238692725</v>
      </c>
      <c r="I47" s="325">
        <f>Size!I115</f>
        <v>2.0517148301750248</v>
      </c>
      <c r="J47" s="334">
        <f>Size!J115</f>
        <v>9.083235038408688E-2</v>
      </c>
      <c r="K47" s="291">
        <f>Size!K115</f>
        <v>4.6322179590166511E-2</v>
      </c>
      <c r="L47" s="295">
        <f>Size!L115</f>
        <v>163517636.26661167</v>
      </c>
      <c r="M47" s="281">
        <f>Size!M115</f>
        <v>11734875.59858045</v>
      </c>
      <c r="N47" s="270">
        <f>Size!N115</f>
        <v>7.7313626046413536E-2</v>
      </c>
      <c r="O47" s="285">
        <f>Size!O115</f>
        <v>40276904.43336314</v>
      </c>
      <c r="P47" s="278">
        <f>Size!P115</f>
        <v>1332487.4433772415</v>
      </c>
      <c r="Q47" s="270">
        <f>Size!Q115</f>
        <v>3.4215108258518159E-2</v>
      </c>
    </row>
    <row r="48" spans="2:17" x14ac:dyDescent="0.25">
      <c r="B48" s="487"/>
      <c r="C48" s="49" t="s">
        <v>174</v>
      </c>
      <c r="D48" s="58">
        <f>Size!D116</f>
        <v>4631498.0517625157</v>
      </c>
      <c r="E48" s="278">
        <f>Size!E116</f>
        <v>-83854.078506924212</v>
      </c>
      <c r="F48" s="280">
        <f>Size!F116</f>
        <v>-1.7783206044917944E-2</v>
      </c>
      <c r="G48" s="334">
        <f>Size!G116</f>
        <v>2.8295267278792609</v>
      </c>
      <c r="H48" s="369">
        <f>Size!H116</f>
        <v>-0.20443234325012982</v>
      </c>
      <c r="I48" s="325">
        <f>Size!I116</f>
        <v>3.0791541545773118</v>
      </c>
      <c r="J48" s="334">
        <f>Size!J116</f>
        <v>-2.4785576503245199E-2</v>
      </c>
      <c r="K48" s="291">
        <f>Size!K116</f>
        <v>-7.9851990214438659E-3</v>
      </c>
      <c r="L48" s="295">
        <f>Size!L116</f>
        <v>14261096.468001276</v>
      </c>
      <c r="M48" s="281">
        <f>Size!M116</f>
        <v>-375072.35517738014</v>
      </c>
      <c r="N48" s="270">
        <f>Size!N116</f>
        <v>-2.5626402626853728E-2</v>
      </c>
      <c r="O48" s="285">
        <f>Size!O116</f>
        <v>1565926.9108896255</v>
      </c>
      <c r="P48" s="278">
        <f>Size!P116</f>
        <v>-59366.743496239185</v>
      </c>
      <c r="Q48" s="270">
        <f>Size!Q116</f>
        <v>-3.6526779844391608E-2</v>
      </c>
    </row>
    <row r="49" spans="2:20" x14ac:dyDescent="0.25">
      <c r="B49" s="487"/>
      <c r="C49" s="49" t="s">
        <v>175</v>
      </c>
      <c r="D49" s="58">
        <f>Size!D117</f>
        <v>4234437.0610012114</v>
      </c>
      <c r="E49" s="278">
        <f>Size!E117</f>
        <v>747761.66239168309</v>
      </c>
      <c r="F49" s="280">
        <f>Size!F117</f>
        <v>0.21446265479427404</v>
      </c>
      <c r="G49" s="334">
        <f>Size!G117</f>
        <v>2.5869497747204906</v>
      </c>
      <c r="H49" s="369">
        <f>Size!H117</f>
        <v>0.34354776328033942</v>
      </c>
      <c r="I49" s="325">
        <f>Size!I117</f>
        <v>1.8933797209492702</v>
      </c>
      <c r="J49" s="334">
        <f>Size!J117</f>
        <v>4.2072210191052228E-2</v>
      </c>
      <c r="K49" s="291">
        <f>Size!K117</f>
        <v>2.2725673582894509E-2</v>
      </c>
      <c r="L49" s="295">
        <f>Size!L117</f>
        <v>8017397.2609357219</v>
      </c>
      <c r="M49" s="281">
        <f>Size!M117</f>
        <v>1562488.9079139987</v>
      </c>
      <c r="N49" s="270">
        <f>Size!N117</f>
        <v>0.24206213666574428</v>
      </c>
      <c r="O49" s="285">
        <f>Size!O117</f>
        <v>1186098.4592640996</v>
      </c>
      <c r="P49" s="278">
        <f>Size!P117</f>
        <v>210485.73142117262</v>
      </c>
      <c r="Q49" s="270">
        <f>Size!Q117</f>
        <v>0.21574721753226317</v>
      </c>
    </row>
    <row r="50" spans="2:20" x14ac:dyDescent="0.25">
      <c r="B50" s="487"/>
      <c r="C50" s="49" t="s">
        <v>176</v>
      </c>
      <c r="D50" s="58">
        <f>Size!D118</f>
        <v>52655408.925081976</v>
      </c>
      <c r="E50" s="278">
        <f>Size!E118</f>
        <v>3290304.6448497027</v>
      </c>
      <c r="F50" s="280">
        <f>Size!F118</f>
        <v>6.6652439872739624E-2</v>
      </c>
      <c r="G50" s="334">
        <f>Size!G118</f>
        <v>32.168832903693776</v>
      </c>
      <c r="H50" s="369">
        <f>Size!H118</f>
        <v>0.40626209443781391</v>
      </c>
      <c r="I50" s="325">
        <f>Size!I118</f>
        <v>1.5535995090932273</v>
      </c>
      <c r="J50" s="334">
        <f>Size!J118</f>
        <v>9.4851942089615671E-2</v>
      </c>
      <c r="K50" s="291">
        <f>Size!K118</f>
        <v>6.5022862238220847E-2</v>
      </c>
      <c r="L50" s="295">
        <f>Size!L118</f>
        <v>81805417.457110494</v>
      </c>
      <c r="M50" s="281">
        <f>Size!M118</f>
        <v>9794191.6934420913</v>
      </c>
      <c r="N50" s="270">
        <f>Size!N118</f>
        <v>0.13600923452664687</v>
      </c>
      <c r="O50" s="285">
        <f>Size!O118</f>
        <v>13093860.767873287</v>
      </c>
      <c r="P50" s="278">
        <f>Size!P118</f>
        <v>815921.1591001749</v>
      </c>
      <c r="Q50" s="270">
        <f>Size!Q118</f>
        <v>6.6454241110386669E-2</v>
      </c>
    </row>
    <row r="51" spans="2:20" x14ac:dyDescent="0.25">
      <c r="B51" s="487"/>
      <c r="C51" s="49" t="s">
        <v>177</v>
      </c>
      <c r="D51" s="58">
        <f>Size!D119</f>
        <v>14157750.004357962</v>
      </c>
      <c r="E51" s="278">
        <f>Size!E119</f>
        <v>828594.25047713332</v>
      </c>
      <c r="F51" s="280">
        <f>Size!F119</f>
        <v>6.216404592885677E-2</v>
      </c>
      <c r="G51" s="334">
        <f>Size!G119</f>
        <v>8.6494113991301038</v>
      </c>
      <c r="H51" s="369">
        <f>Size!H119</f>
        <v>7.3145641503119307E-2</v>
      </c>
      <c r="I51" s="325">
        <f>Size!I119</f>
        <v>4.1366296591962541</v>
      </c>
      <c r="J51" s="334">
        <f>Size!J119</f>
        <v>0.35865626621885438</v>
      </c>
      <c r="K51" s="291">
        <f>Size!K119</f>
        <v>9.4933507706945336E-2</v>
      </c>
      <c r="L51" s="295">
        <f>Size!L119</f>
        <v>58565368.575513043</v>
      </c>
      <c r="M51" s="281">
        <f>Size!M119</f>
        <v>8208172.7864996567</v>
      </c>
      <c r="N51" s="270">
        <f>Size!N119</f>
        <v>0.16299900456908412</v>
      </c>
      <c r="O51" s="285">
        <f>Size!O119</f>
        <v>16865552.776563764</v>
      </c>
      <c r="P51" s="278">
        <f>Size!P119</f>
        <v>994699.79717139713</v>
      </c>
      <c r="Q51" s="270">
        <f>Size!Q119</f>
        <v>6.2674627410572878E-2</v>
      </c>
    </row>
    <row r="52" spans="2:20" ht="15" thickBot="1" x14ac:dyDescent="0.3">
      <c r="B52" s="487"/>
      <c r="C52" s="52" t="s">
        <v>178</v>
      </c>
      <c r="D52" s="297">
        <f>Size!D120</f>
        <v>5693195.7811011961</v>
      </c>
      <c r="E52" s="298">
        <f>Size!E120</f>
        <v>133448.46464289352</v>
      </c>
      <c r="F52" s="318">
        <f>Size!F120</f>
        <v>2.4002613256874326E-2</v>
      </c>
      <c r="G52" s="335">
        <f>Size!G120</f>
        <v>3.4781510106746092</v>
      </c>
      <c r="H52" s="370">
        <f>Size!H120</f>
        <v>-9.9110101104141091E-2</v>
      </c>
      <c r="I52" s="326">
        <f>Size!I120</f>
        <v>1.8247990945322976</v>
      </c>
      <c r="J52" s="335">
        <f>Size!J120</f>
        <v>9.979195927674489E-2</v>
      </c>
      <c r="K52" s="343">
        <f>Size!K120</f>
        <v>5.7850171884628827E-2</v>
      </c>
      <c r="L52" s="349">
        <f>Size!L120</f>
        <v>10388938.50634856</v>
      </c>
      <c r="M52" s="361">
        <f>Size!M120</f>
        <v>798334.71524007618</v>
      </c>
      <c r="N52" s="355">
        <f>Size!N120</f>
        <v>8.324134044409362E-2</v>
      </c>
      <c r="O52" s="299">
        <f>Size!O120</f>
        <v>896898.78626793623</v>
      </c>
      <c r="P52" s="298">
        <f>Size!P120</f>
        <v>18275.297048926353</v>
      </c>
      <c r="Q52" s="355">
        <f>Size!Q120</f>
        <v>2.079991859217295E-2</v>
      </c>
    </row>
    <row r="53" spans="2:20" x14ac:dyDescent="0.25">
      <c r="B53" s="486" t="s">
        <v>24</v>
      </c>
      <c r="C53" s="55" t="s">
        <v>453</v>
      </c>
      <c r="D53" s="307">
        <f>Organic!D39</f>
        <v>8608261.6768156998</v>
      </c>
      <c r="E53" s="54">
        <f>Organic!E39</f>
        <v>-176005.75059985556</v>
      </c>
      <c r="F53" s="322">
        <f>Organic!F39</f>
        <v>-2.0036474532929689E-2</v>
      </c>
      <c r="G53" s="340">
        <f>Organic!G39</f>
        <v>5.2590557575339067</v>
      </c>
      <c r="H53" s="375">
        <f>Organic!H39</f>
        <v>-0.39293101001869957</v>
      </c>
      <c r="I53" s="331">
        <f>Organic!I39</f>
        <v>1.5538162320714686</v>
      </c>
      <c r="J53" s="340">
        <f>Organic!J39</f>
        <v>0.16539729454254193</v>
      </c>
      <c r="K53" s="347">
        <f>Organic!K39</f>
        <v>0.11912636025903817</v>
      </c>
      <c r="L53" s="353">
        <f>Organic!L39</f>
        <v>13375656.723354993</v>
      </c>
      <c r="M53" s="365">
        <f>Organic!M39</f>
        <v>1179413.4748127311</v>
      </c>
      <c r="N53" s="359">
        <f>Organic!N39</f>
        <v>9.6703013442577798E-2</v>
      </c>
      <c r="O53" s="53">
        <f>Organic!O39</f>
        <v>2902019.6094019413</v>
      </c>
      <c r="P53" s="54">
        <f>Organic!P39</f>
        <v>-3419.5045921802521</v>
      </c>
      <c r="Q53" s="359">
        <f>Organic!Q39</f>
        <v>-1.1769321118140529E-3</v>
      </c>
    </row>
    <row r="54" spans="2:20" ht="15" thickBot="1" x14ac:dyDescent="0.3">
      <c r="B54" s="490"/>
      <c r="C54" s="56" t="s">
        <v>454</v>
      </c>
      <c r="D54" s="308">
        <f>Organic!D40</f>
        <v>155076286.91318282</v>
      </c>
      <c r="E54" s="48">
        <f>Organic!E40</f>
        <v>8441446.1812336445</v>
      </c>
      <c r="F54" s="323">
        <f>Organic!F40</f>
        <v>5.7567806798827177E-2</v>
      </c>
      <c r="G54" s="341">
        <f>Organic!G40</f>
        <v>94.740944242466142</v>
      </c>
      <c r="H54" s="376">
        <f>Organic!H40</f>
        <v>0.3929310100186143</v>
      </c>
      <c r="I54" s="332">
        <f>Organic!I40</f>
        <v>2.1403716121257843</v>
      </c>
      <c r="J54" s="341">
        <f>Organic!J40</f>
        <v>0.10949569399237724</v>
      </c>
      <c r="K54" s="348">
        <f>Organic!K40</f>
        <v>5.3915501688067448E-2</v>
      </c>
      <c r="L54" s="354">
        <f>Organic!L40</f>
        <v>331920882.22284979</v>
      </c>
      <c r="M54" s="366">
        <f>Organic!M40</f>
        <v>34123715.42100656</v>
      </c>
      <c r="N54" s="360">
        <f>Organic!N40</f>
        <v>0.11458710567153506</v>
      </c>
      <c r="O54" s="47">
        <f>Organic!O40</f>
        <v>72747844.353469133</v>
      </c>
      <c r="P54" s="48">
        <f>Organic!P40</f>
        <v>4025558.8889282197</v>
      </c>
      <c r="Q54" s="360">
        <f>Organic!Q40</f>
        <v>5.8577197509028039E-2</v>
      </c>
    </row>
    <row r="55" spans="2:20" x14ac:dyDescent="0.25">
      <c r="B55" s="486" t="s">
        <v>277</v>
      </c>
      <c r="C55" s="44" t="s">
        <v>459</v>
      </c>
      <c r="D55" s="57">
        <f>Form!D39</f>
        <v>24987521.702792462</v>
      </c>
      <c r="E55" s="46">
        <f>Form!E39</f>
        <v>2096094.5157475136</v>
      </c>
      <c r="F55" s="268">
        <f>Form!F39</f>
        <v>9.156679042422336E-2</v>
      </c>
      <c r="G55" s="380">
        <f>Form!G39</f>
        <v>15.265656971313724</v>
      </c>
      <c r="H55" s="381">
        <f>Form!H39</f>
        <v>0.5368199202270727</v>
      </c>
      <c r="I55" s="382">
        <f>Form!I39</f>
        <v>2.3240319207445972</v>
      </c>
      <c r="J55" s="380">
        <f>Form!J39</f>
        <v>7.4722809917282973E-2</v>
      </c>
      <c r="K55" s="383">
        <f>Form!K39</f>
        <v>3.3220338439743979E-2</v>
      </c>
      <c r="L55" s="384">
        <f>Form!L39</f>
        <v>58071798.057588071</v>
      </c>
      <c r="M55" s="267">
        <f>Form!M39</f>
        <v>6581902.3259277865</v>
      </c>
      <c r="N55" s="269">
        <f>Form!N39</f>
        <v>0.12782900863170099</v>
      </c>
      <c r="O55" s="45">
        <f>Form!O39</f>
        <v>12173019.928431392</v>
      </c>
      <c r="P55" s="46">
        <f>Form!P39</f>
        <v>1306821.4392419439</v>
      </c>
      <c r="Q55" s="269">
        <f>Form!Q39</f>
        <v>0.12026482311565291</v>
      </c>
    </row>
    <row r="56" spans="2:20" ht="15" thickBot="1" x14ac:dyDescent="0.3">
      <c r="B56" s="490"/>
      <c r="C56" s="52" t="s">
        <v>165</v>
      </c>
      <c r="D56" s="61">
        <f>Form!D40</f>
        <v>138697026.88720825</v>
      </c>
      <c r="E56" s="51">
        <f>Form!E40</f>
        <v>6169345.9148868322</v>
      </c>
      <c r="F56" s="264">
        <f>Form!F40</f>
        <v>4.6551376056865497E-2</v>
      </c>
      <c r="G56" s="368">
        <f>Form!G40</f>
        <v>84.734343028687803</v>
      </c>
      <c r="H56" s="378">
        <f>Form!H40</f>
        <v>-0.53681992022659131</v>
      </c>
      <c r="I56" s="367">
        <f>Form!I40</f>
        <v>2.0708788597335648</v>
      </c>
      <c r="J56" s="368">
        <f>Form!J40</f>
        <v>0.12031643819150517</v>
      </c>
      <c r="K56" s="292">
        <f>Form!K40</f>
        <v>6.1682946858161239E-2</v>
      </c>
      <c r="L56" s="296">
        <f>Form!L40</f>
        <v>287224740.8886174</v>
      </c>
      <c r="M56" s="265">
        <f>Form!M40</f>
        <v>28721226.569892585</v>
      </c>
      <c r="N56" s="271">
        <f>Form!N40</f>
        <v>0.11110574897051662</v>
      </c>
      <c r="O56" s="50">
        <f>Form!O40</f>
        <v>63476844.034439683</v>
      </c>
      <c r="P56" s="51">
        <f>Form!P40</f>
        <v>2715317.9450941235</v>
      </c>
      <c r="Q56" s="271">
        <f>Form!Q40</f>
        <v>4.4688113019107502E-2</v>
      </c>
    </row>
    <row r="57" spans="2:20" x14ac:dyDescent="0.25">
      <c r="B57" s="487" t="s">
        <v>279</v>
      </c>
      <c r="C57" s="44" t="s">
        <v>37</v>
      </c>
      <c r="D57" s="259">
        <f>'Package Type'!D129</f>
        <v>7487070.0644972185</v>
      </c>
      <c r="E57" s="63">
        <f>'Package Type'!E129</f>
        <v>348963.32950747199</v>
      </c>
      <c r="F57" s="324">
        <f>'Package Type'!F129</f>
        <v>4.8887379029640313E-2</v>
      </c>
      <c r="G57" s="342">
        <f>'Package Type'!G129</f>
        <v>4.5740848045780194</v>
      </c>
      <c r="H57" s="377">
        <f>'Package Type'!H129</f>
        <v>-1.8726735474329459E-2</v>
      </c>
      <c r="I57" s="333">
        <f>'Package Type'!I129</f>
        <v>4.8107187828116471</v>
      </c>
      <c r="J57" s="342">
        <f>'Package Type'!J129</f>
        <v>0.28442692702197547</v>
      </c>
      <c r="K57" s="310">
        <f>'Package Type'!K129</f>
        <v>6.2838839404082886E-2</v>
      </c>
      <c r="L57" s="311">
        <f>'Package Type'!L129</f>
        <v>36018188.587503582</v>
      </c>
      <c r="M57" s="312">
        <f>'Package Type'!M129</f>
        <v>3709034.2071620896</v>
      </c>
      <c r="N57" s="313">
        <f>'Package Type'!N129</f>
        <v>0.11479824459345342</v>
      </c>
      <c r="O57" s="62">
        <f>'Package Type'!O129</f>
        <v>8290557.4707711935</v>
      </c>
      <c r="P57" s="63">
        <f>'Package Type'!P129</f>
        <v>631172.59964935482</v>
      </c>
      <c r="Q57" s="313">
        <f>'Package Type'!Q129</f>
        <v>8.2405129167625907E-2</v>
      </c>
    </row>
    <row r="58" spans="2:20" x14ac:dyDescent="0.25">
      <c r="B58" s="487"/>
      <c r="C58" s="49" t="s">
        <v>166</v>
      </c>
      <c r="D58" s="58">
        <f>'Package Type'!D130</f>
        <v>2109163.4219748965</v>
      </c>
      <c r="E58" s="278">
        <f>'Package Type'!E130</f>
        <v>445313.70131146023</v>
      </c>
      <c r="F58" s="280">
        <f>'Package Type'!F130</f>
        <v>0.26764057822114956</v>
      </c>
      <c r="G58" s="334">
        <f>'Package Type'!G130</f>
        <v>1.2885537701289045</v>
      </c>
      <c r="H58" s="369">
        <f>'Package Type'!H130</f>
        <v>0.21799704105711859</v>
      </c>
      <c r="I58" s="325">
        <f>'Package Type'!I130</f>
        <v>3.1933996209951401</v>
      </c>
      <c r="J58" s="334">
        <f>'Package Type'!J130</f>
        <v>-0.14600551094958103</v>
      </c>
      <c r="K58" s="291">
        <f>'Package Type'!K130</f>
        <v>-4.3722011909514531E-2</v>
      </c>
      <c r="L58" s="295">
        <f>'Package Type'!L130</f>
        <v>6735401.6723514469</v>
      </c>
      <c r="M58" s="281">
        <f>'Package Type'!M130</f>
        <v>1179133.376383177</v>
      </c>
      <c r="N58" s="270">
        <f>'Package Type'!N130</f>
        <v>0.21221678176318048</v>
      </c>
      <c r="O58" s="285">
        <f>'Package Type'!O130</f>
        <v>1115290.9472988248</v>
      </c>
      <c r="P58" s="278">
        <f>'Package Type'!P130</f>
        <v>265872.68417125172</v>
      </c>
      <c r="Q58" s="270">
        <f>'Package Type'!Q130</f>
        <v>0.31300561303250507</v>
      </c>
    </row>
    <row r="59" spans="2:20" x14ac:dyDescent="0.25">
      <c r="B59" s="487"/>
      <c r="C59" s="49" t="s">
        <v>167</v>
      </c>
      <c r="D59" s="58">
        <f>'Package Type'!D131</f>
        <v>66908719.300166741</v>
      </c>
      <c r="E59" s="278">
        <f>'Package Type'!E131</f>
        <v>3752394.4172891825</v>
      </c>
      <c r="F59" s="280">
        <f>'Package Type'!F131</f>
        <v>5.9414388412371059E-2</v>
      </c>
      <c r="G59" s="334">
        <f>'Package Type'!G131</f>
        <v>40.876625116132232</v>
      </c>
      <c r="H59" s="369">
        <f>'Package Type'!H131</f>
        <v>0.24048607837769964</v>
      </c>
      <c r="I59" s="325">
        <f>'Package Type'!I131</f>
        <v>1.9729474417841546</v>
      </c>
      <c r="J59" s="334">
        <f>'Package Type'!J131</f>
        <v>0.21910785263178889</v>
      </c>
      <c r="K59" s="291">
        <f>'Package Type'!K131</f>
        <v>0.12493038359208448</v>
      </c>
      <c r="L59" s="295">
        <f>'Package Type'!L131</f>
        <v>132007386.57631806</v>
      </c>
      <c r="M59" s="281">
        <f>'Package Type'!M131</f>
        <v>21241323.691358745</v>
      </c>
      <c r="N59" s="270">
        <f>'Package Type'!N131</f>
        <v>0.19176743433970206</v>
      </c>
      <c r="O59" s="285">
        <f>'Package Type'!O131</f>
        <v>29692797.092556834</v>
      </c>
      <c r="P59" s="278">
        <f>'Package Type'!P131</f>
        <v>1714032.828290496</v>
      </c>
      <c r="Q59" s="270">
        <f>'Package Type'!Q131</f>
        <v>6.1261920365782874E-2</v>
      </c>
    </row>
    <row r="60" spans="2:20" ht="15" customHeight="1" x14ac:dyDescent="0.25">
      <c r="B60" s="487"/>
      <c r="C60" s="49" t="s">
        <v>168</v>
      </c>
      <c r="D60" s="58">
        <f>'Package Type'!D132</f>
        <v>1007752.3252984933</v>
      </c>
      <c r="E60" s="278">
        <f>'Package Type'!E132</f>
        <v>622079.15278275218</v>
      </c>
      <c r="F60" s="280">
        <f>'Package Type'!F132</f>
        <v>1.6129697295897925</v>
      </c>
      <c r="G60" s="334">
        <f>'Package Type'!G132</f>
        <v>0.61566735160979813</v>
      </c>
      <c r="H60" s="369">
        <f>'Package Type'!H132</f>
        <v>0.36751692977088457</v>
      </c>
      <c r="I60" s="325">
        <f>'Package Type'!I132</f>
        <v>2.5719197662616429</v>
      </c>
      <c r="J60" s="334">
        <f>'Package Type'!J132</f>
        <v>-0.29275211080342345</v>
      </c>
      <c r="K60" s="291">
        <f>'Package Type'!K132</f>
        <v>-0.10219394170314398</v>
      </c>
      <c r="L60" s="295">
        <f>'Package Type'!L132</f>
        <v>2591858.124931328</v>
      </c>
      <c r="M60" s="281">
        <f>'Package Type'!M132</f>
        <v>1487031.033887021</v>
      </c>
      <c r="N60" s="270">
        <f>'Package Type'!N132</f>
        <v>1.3459400533720136</v>
      </c>
      <c r="O60" s="285">
        <f>'Package Type'!O132</f>
        <v>582225.26051205397</v>
      </c>
      <c r="P60" s="278">
        <f>'Package Type'!P132</f>
        <v>233934.85830324888</v>
      </c>
      <c r="Q60" s="270">
        <f>'Package Type'!Q132</f>
        <v>0.67166610627128787</v>
      </c>
    </row>
    <row r="61" spans="2:20" x14ac:dyDescent="0.25">
      <c r="B61" s="487"/>
      <c r="C61" s="49" t="s">
        <v>169</v>
      </c>
      <c r="D61" s="58">
        <f>'Package Type'!D133</f>
        <v>2818</v>
      </c>
      <c r="E61" s="278">
        <f>'Package Type'!E133</f>
        <v>2022</v>
      </c>
      <c r="F61" s="280">
        <f>'Package Type'!F133</f>
        <v>2.5402010050251258</v>
      </c>
      <c r="G61" s="334">
        <f>'Package Type'!G133</f>
        <v>1.7216041613424449E-3</v>
      </c>
      <c r="H61" s="369">
        <f>'Package Type'!H133</f>
        <v>1.2094406253222846E-3</v>
      </c>
      <c r="I61" s="325">
        <f>'Package Type'!I133</f>
        <v>4.8338679914833165</v>
      </c>
      <c r="J61" s="334">
        <f>'Package Type'!J133</f>
        <v>-4.3996330124700833E-2</v>
      </c>
      <c r="K61" s="291">
        <f>'Package Type'!K133</f>
        <v>-9.0195887429269823E-3</v>
      </c>
      <c r="L61" s="295">
        <f>'Package Type'!L133</f>
        <v>13621.839999999986</v>
      </c>
      <c r="M61" s="281">
        <f>'Package Type'!M133</f>
        <v>9739.0600000000049</v>
      </c>
      <c r="N61" s="270">
        <f>'Package Type'!N133</f>
        <v>2.5082698478925027</v>
      </c>
      <c r="O61" s="285">
        <f>'Package Type'!O133</f>
        <v>2832</v>
      </c>
      <c r="P61" s="278">
        <f>'Package Type'!P133</f>
        <v>2036</v>
      </c>
      <c r="Q61" s="270">
        <f>'Package Type'!Q133</f>
        <v>2.557788944723618</v>
      </c>
    </row>
    <row r="62" spans="2:20" x14ac:dyDescent="0.25">
      <c r="B62" s="487"/>
      <c r="C62" s="49" t="s">
        <v>170</v>
      </c>
      <c r="D62" s="58">
        <f>'Package Type'!D134</f>
        <v>82570874.391211599</v>
      </c>
      <c r="E62" s="278">
        <f>'Package Type'!E134</f>
        <v>2697967.7166978866</v>
      </c>
      <c r="F62" s="280">
        <f>'Package Type'!F134</f>
        <v>3.3778258849302266E-2</v>
      </c>
      <c r="G62" s="334">
        <f>'Package Type'!G134</f>
        <v>50.44512454137481</v>
      </c>
      <c r="H62" s="369">
        <f>'Package Type'!H134</f>
        <v>-0.94682309006640253</v>
      </c>
      <c r="I62" s="325">
        <f>'Package Type'!I134</f>
        <v>1.882552118941613</v>
      </c>
      <c r="J62" s="334">
        <f>'Package Type'!J134</f>
        <v>1.1613697701022607E-2</v>
      </c>
      <c r="K62" s="291">
        <f>'Package Type'!K134</f>
        <v>6.2074184640036117E-3</v>
      </c>
      <c r="L62" s="295">
        <f>'Package Type'!L134</f>
        <v>155443974.54803717</v>
      </c>
      <c r="M62" s="281">
        <f>'Package Type'!M134</f>
        <v>6006684.6345254779</v>
      </c>
      <c r="N62" s="270">
        <f>'Package Type'!N134</f>
        <v>4.0195353100969014E-2</v>
      </c>
      <c r="O62" s="285">
        <f>'Package Type'!O134</f>
        <v>34339523.756556451</v>
      </c>
      <c r="P62" s="278">
        <f>'Package Type'!P134</f>
        <v>1143873.3576599844</v>
      </c>
      <c r="Q62" s="270">
        <f>'Package Type'!Q134</f>
        <v>3.445853128089367E-2</v>
      </c>
    </row>
    <row r="63" spans="2:20" x14ac:dyDescent="0.25">
      <c r="B63" s="487"/>
      <c r="C63" s="49" t="s">
        <v>171</v>
      </c>
      <c r="D63" s="58">
        <f>'Package Type'!D135</f>
        <v>3310645.7855090313</v>
      </c>
      <c r="E63" s="278">
        <f>'Package Type'!E135</f>
        <v>123576.42922507599</v>
      </c>
      <c r="F63" s="280">
        <f>'Package Type'!F135</f>
        <v>3.8774314396836054E-2</v>
      </c>
      <c r="G63" s="334">
        <f>'Package Type'!G135</f>
        <v>2.0225768492062373</v>
      </c>
      <c r="H63" s="369">
        <f>'Package Type'!H135</f>
        <v>-2.8052184783569967E-2</v>
      </c>
      <c r="I63" s="325">
        <f>'Package Type'!I135</f>
        <v>3.594803063213361</v>
      </c>
      <c r="J63" s="334">
        <f>'Package Type'!J135</f>
        <v>0.21582157047212513</v>
      </c>
      <c r="K63" s="291">
        <f>'Package Type'!K135</f>
        <v>6.3871782350911163E-2</v>
      </c>
      <c r="L63" s="295">
        <f>'Package Type'!L135</f>
        <v>11901119.61096227</v>
      </c>
      <c r="M63" s="281">
        <f>'Package Type'!M135</f>
        <v>1132071.2399960607</v>
      </c>
      <c r="N63" s="270">
        <f>'Package Type'!N135</f>
        <v>0.10512268131770776</v>
      </c>
      <c r="O63" s="285">
        <f>'Package Type'!O135</f>
        <v>1540735.3487083316</v>
      </c>
      <c r="P63" s="278">
        <f>'Package Type'!P135</f>
        <v>-46329.507504477398</v>
      </c>
      <c r="Q63" s="270">
        <f>'Package Type'!Q135</f>
        <v>-2.919194343136856E-2</v>
      </c>
      <c r="T63" s="60"/>
    </row>
    <row r="64" spans="2:20" ht="15" thickBot="1" x14ac:dyDescent="0.3">
      <c r="B64" s="487"/>
      <c r="C64" s="52" t="s">
        <v>172</v>
      </c>
      <c r="D64" s="297">
        <f>'Package Type'!D136</f>
        <v>12028</v>
      </c>
      <c r="E64" s="298">
        <f>'Package Type'!E136</f>
        <v>-1150</v>
      </c>
      <c r="F64" s="318">
        <f>'Package Type'!F136</f>
        <v>-8.7266656548793439E-2</v>
      </c>
      <c r="G64" s="335">
        <f>'Package Type'!G136</f>
        <v>7.3482806432316992E-3</v>
      </c>
      <c r="H64" s="370">
        <f>'Package Type'!H136</f>
        <v>-1.1307282483181396E-3</v>
      </c>
      <c r="I64" s="326">
        <f>'Package Type'!I136</f>
        <v>2.9900000000000007</v>
      </c>
      <c r="J64" s="335">
        <f>'Package Type'!J136</f>
        <v>5.235999392927404E-4</v>
      </c>
      <c r="K64" s="343">
        <f>'Package Type'!K136</f>
        <v>1.7514770790032246E-4</v>
      </c>
      <c r="L64" s="349">
        <f>'Package Type'!L136</f>
        <v>35963.720000000008</v>
      </c>
      <c r="M64" s="361">
        <f>'Package Type'!M136</f>
        <v>-3431.5999999999985</v>
      </c>
      <c r="N64" s="355">
        <f>'Package Type'!N136</f>
        <v>-8.7106793395763715E-2</v>
      </c>
      <c r="O64" s="299">
        <f>'Package Type'!O136</f>
        <v>6014</v>
      </c>
      <c r="P64" s="298">
        <f>'Package Type'!P136</f>
        <v>-575</v>
      </c>
      <c r="Q64" s="355">
        <f>'Package Type'!Q136</f>
        <v>-8.7266656548793439E-2</v>
      </c>
    </row>
    <row r="65" spans="2:17" ht="15.5" customHeight="1" thickBot="1" x14ac:dyDescent="0.3">
      <c r="B65" s="486" t="s">
        <v>280</v>
      </c>
      <c r="C65" s="255" t="s">
        <v>44</v>
      </c>
      <c r="D65" s="260">
        <f>'Sugar Content'!D69</f>
        <v>163684548.58999828</v>
      </c>
      <c r="E65" s="261">
        <f>'Sugar Content'!E69</f>
        <v>8265440.4306335151</v>
      </c>
      <c r="F65" s="272">
        <f>'Sugar Content'!F69</f>
        <v>5.318162308690022E-2</v>
      </c>
      <c r="G65" s="336">
        <f>'Sugar Content'!G69</f>
        <v>99.999999999999872</v>
      </c>
      <c r="H65" s="371">
        <f>'Sugar Content'!H69</f>
        <v>-1.8474111129762605E-13</v>
      </c>
      <c r="I65" s="327">
        <f>'Sugar Content'!I69</f>
        <v>2.109524337639916</v>
      </c>
      <c r="J65" s="336">
        <f>'Sugar Content'!J69</f>
        <v>0.11496000303749399</v>
      </c>
      <c r="K65" s="315">
        <f>'Sugar Content'!K69</f>
        <v>5.7636648286107574E-2</v>
      </c>
      <c r="L65" s="316">
        <f>'Sugar Content'!L69</f>
        <v>345296538.94620478</v>
      </c>
      <c r="M65" s="273">
        <f>'Sugar Content'!M69</f>
        <v>35303128.895819545</v>
      </c>
      <c r="N65" s="275">
        <f>'Sugar Content'!N69</f>
        <v>0.11388348187815185</v>
      </c>
      <c r="O65" s="303">
        <f>'Sugar Content'!O69</f>
        <v>75649863.962871075</v>
      </c>
      <c r="P65" s="261">
        <f>'Sugar Content'!P69</f>
        <v>4022139.3843360543</v>
      </c>
      <c r="Q65" s="317">
        <f>'Sugar Content'!Q69</f>
        <v>5.6153387644277977E-2</v>
      </c>
    </row>
    <row r="66" spans="2:17" ht="15.5" customHeight="1" x14ac:dyDescent="0.25">
      <c r="B66" s="491"/>
      <c r="C66" s="44" t="s">
        <v>33</v>
      </c>
      <c r="D66" s="259">
        <f>'Sugar Content'!D70</f>
        <v>152933258.5557642</v>
      </c>
      <c r="E66" s="63">
        <f>'Sugar Content'!E70</f>
        <v>7576745.5513374507</v>
      </c>
      <c r="F66" s="309">
        <f>'Sugar Content'!F70</f>
        <v>5.212525668599869E-2</v>
      </c>
      <c r="G66" s="342">
        <f>'Sugar Content'!G70</f>
        <v>93.431701326211055</v>
      </c>
      <c r="H66" s="377">
        <f>'Sugar Content'!H70</f>
        <v>-9.3808326939267772E-2</v>
      </c>
      <c r="I66" s="333">
        <f>'Sugar Content'!I70</f>
        <v>2.1182320637519592</v>
      </c>
      <c r="J66" s="342">
        <f>'Sugar Content'!J70</f>
        <v>0.12539324872047963</v>
      </c>
      <c r="K66" s="310">
        <f>'Sugar Content'!K70</f>
        <v>6.2921922121683932E-2</v>
      </c>
      <c r="L66" s="311">
        <f>'Sugar Content'!L70</f>
        <v>323948131.88688838</v>
      </c>
      <c r="M66" s="312">
        <f>'Sugar Content'!M70</f>
        <v>34276030.754038751</v>
      </c>
      <c r="N66" s="313">
        <f>'Sugar Content'!N70</f>
        <v>0.11832700014945192</v>
      </c>
      <c r="O66" s="62">
        <f>'Sugar Content'!O70</f>
        <v>70439652.824570775</v>
      </c>
      <c r="P66" s="63">
        <f>'Sugar Content'!P70</f>
        <v>3720260.1439966485</v>
      </c>
      <c r="Q66" s="314">
        <f>'Sugar Content'!Q70</f>
        <v>5.5759802278293691E-2</v>
      </c>
    </row>
    <row r="67" spans="2:17" ht="15.5" customHeight="1" x14ac:dyDescent="0.25">
      <c r="B67" s="491"/>
      <c r="C67" s="49" t="s">
        <v>455</v>
      </c>
      <c r="D67" s="58">
        <f>'Sugar Content'!D71</f>
        <v>10689348.253571438</v>
      </c>
      <c r="E67" s="278">
        <f>'Sugar Content'!E71</f>
        <v>675802.62598531321</v>
      </c>
      <c r="F67" s="279">
        <f>'Sugar Content'!F71</f>
        <v>6.7488844722847968E-2</v>
      </c>
      <c r="G67" s="334">
        <f>'Sugar Content'!G71</f>
        <v>6.5304565065248816</v>
      </c>
      <c r="H67" s="369">
        <f>'Sugar Content'!H71</f>
        <v>8.7525681495073115E-2</v>
      </c>
      <c r="I67" s="325">
        <f>'Sugar Content'!I71</f>
        <v>1.9752770004723577</v>
      </c>
      <c r="J67" s="334">
        <f>'Sugar Content'!J71</f>
        <v>-3.4984602624571037E-2</v>
      </c>
      <c r="K67" s="291">
        <f>'Sugar Content'!K71</f>
        <v>-1.740300992202963E-2</v>
      </c>
      <c r="L67" s="295">
        <f>'Sugar Content'!L71</f>
        <v>21114423.755319025</v>
      </c>
      <c r="M67" s="281">
        <f>'Sugar Content'!M71</f>
        <v>984577.46932350099</v>
      </c>
      <c r="N67" s="270">
        <f>'Sugar Content'!N71</f>
        <v>4.8911325766480315E-2</v>
      </c>
      <c r="O67" s="285">
        <f>'Sugar Content'!O71</f>
        <v>5152422.1690685153</v>
      </c>
      <c r="P67" s="278">
        <f>'Sugar Content'!P71</f>
        <v>291847.85139697231</v>
      </c>
      <c r="Q67" s="262">
        <f>'Sugar Content'!Q71</f>
        <v>6.0043902700120007E-2</v>
      </c>
    </row>
    <row r="68" spans="2:17" ht="15.5" customHeight="1" thickBot="1" x14ac:dyDescent="0.3">
      <c r="B68" s="492"/>
      <c r="C68" s="52" t="s">
        <v>456</v>
      </c>
      <c r="D68" s="61">
        <f>'Sugar Content'!D72</f>
        <v>61941.780663789556</v>
      </c>
      <c r="E68" s="51">
        <f>'Sugar Content'!E72</f>
        <v>12892.253310882392</v>
      </c>
      <c r="F68" s="263">
        <f>'Sugar Content'!F72</f>
        <v>0.26284154010544747</v>
      </c>
      <c r="G68" s="368">
        <f>'Sugar Content'!G72</f>
        <v>3.7842167264634741E-2</v>
      </c>
      <c r="H68" s="378">
        <f>'Sugar Content'!H72</f>
        <v>6.2826454440536861E-3</v>
      </c>
      <c r="I68" s="367">
        <f>'Sugar Content'!I72</f>
        <v>3.7774713850651027</v>
      </c>
      <c r="J68" s="368">
        <f>'Sugar Content'!J72</f>
        <v>-0.12598379325927045</v>
      </c>
      <c r="K68" s="292">
        <f>'Sugar Content'!K72</f>
        <v>-3.2274942968181133E-2</v>
      </c>
      <c r="L68" s="296">
        <f>'Sugar Content'!L72</f>
        <v>233983.30399744393</v>
      </c>
      <c r="M68" s="265">
        <f>'Sugar Content'!M72</f>
        <v>42520.672457375476</v>
      </c>
      <c r="N68" s="271">
        <f>'Sugar Content'!N72</f>
        <v>0.22208340142069413</v>
      </c>
      <c r="O68" s="50">
        <f>'Sugar Content'!O72</f>
        <v>57788.969231784344</v>
      </c>
      <c r="P68" s="51">
        <f>'Sugar Content'!P72</f>
        <v>10031.388942420483</v>
      </c>
      <c r="Q68" s="266">
        <f>'Sugar Content'!Q72</f>
        <v>0.21004809878641575</v>
      </c>
    </row>
    <row r="69" spans="2:17" x14ac:dyDescent="0.25">
      <c r="B69" s="64"/>
      <c r="C69" s="65"/>
      <c r="D69" s="66"/>
      <c r="E69" s="66"/>
      <c r="F69" s="67"/>
      <c r="G69" s="68"/>
      <c r="H69" s="68"/>
      <c r="I69" s="69"/>
      <c r="J69" s="69"/>
      <c r="K69" s="67"/>
      <c r="L69" s="70"/>
      <c r="M69" s="70"/>
      <c r="N69" s="67"/>
      <c r="O69" s="66"/>
      <c r="P69" s="66"/>
      <c r="Q69" s="67"/>
    </row>
    <row r="70" spans="2:17" ht="23.5" x14ac:dyDescent="0.25">
      <c r="B70" s="497" t="s">
        <v>249</v>
      </c>
      <c r="C70" s="497"/>
      <c r="D70" s="497"/>
      <c r="E70" s="497"/>
      <c r="F70" s="497"/>
      <c r="G70" s="497"/>
      <c r="H70" s="497"/>
      <c r="I70" s="497"/>
      <c r="J70" s="497"/>
      <c r="K70" s="497"/>
      <c r="L70" s="497"/>
      <c r="M70" s="497"/>
      <c r="N70" s="497"/>
      <c r="O70" s="497"/>
      <c r="P70" s="497"/>
      <c r="Q70" s="497"/>
    </row>
    <row r="71" spans="2:17" x14ac:dyDescent="0.25">
      <c r="B71" s="496" t="s">
        <v>256</v>
      </c>
      <c r="C71" s="496"/>
      <c r="D71" s="496"/>
      <c r="E71" s="496"/>
      <c r="F71" s="496"/>
      <c r="G71" s="496"/>
      <c r="H71" s="496"/>
      <c r="I71" s="496"/>
      <c r="J71" s="496"/>
      <c r="K71" s="496"/>
      <c r="L71" s="496"/>
      <c r="M71" s="496"/>
      <c r="N71" s="496"/>
      <c r="O71" s="496"/>
      <c r="P71" s="496"/>
      <c r="Q71" s="496"/>
    </row>
    <row r="72" spans="2:17" ht="15" thickBot="1" x14ac:dyDescent="0.3">
      <c r="B72" s="496" t="str">
        <f>'HOME PAGE'!H6</f>
        <v>LATEST 52 WEEKS ENDING 12-29-2024</v>
      </c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  <c r="O72" s="496"/>
      <c r="P72" s="496"/>
      <c r="Q72" s="496"/>
    </row>
    <row r="73" spans="2:17" x14ac:dyDescent="0.25">
      <c r="D73" s="498" t="s">
        <v>266</v>
      </c>
      <c r="E73" s="499"/>
      <c r="F73" s="500"/>
      <c r="G73" s="501" t="s">
        <v>267</v>
      </c>
      <c r="H73" s="502"/>
      <c r="I73" s="498" t="s">
        <v>268</v>
      </c>
      <c r="J73" s="499"/>
      <c r="K73" s="500"/>
      <c r="L73" s="501" t="s">
        <v>269</v>
      </c>
      <c r="M73" s="499"/>
      <c r="N73" s="502"/>
      <c r="O73" s="498" t="s">
        <v>270</v>
      </c>
      <c r="P73" s="499"/>
      <c r="Q73" s="500"/>
    </row>
    <row r="74" spans="2:17" s="35" customFormat="1" ht="29.5" thickBot="1" x14ac:dyDescent="0.3">
      <c r="C74" s="36"/>
      <c r="D74" s="37" t="s">
        <v>271</v>
      </c>
      <c r="E74" s="38" t="s">
        <v>272</v>
      </c>
      <c r="F74" s="39" t="s">
        <v>273</v>
      </c>
      <c r="G74" s="40" t="s">
        <v>271</v>
      </c>
      <c r="H74" s="41" t="s">
        <v>272</v>
      </c>
      <c r="I74" s="42" t="s">
        <v>271</v>
      </c>
      <c r="J74" s="43" t="s">
        <v>272</v>
      </c>
      <c r="K74" s="39" t="s">
        <v>273</v>
      </c>
      <c r="L74" s="40" t="s">
        <v>271</v>
      </c>
      <c r="M74" s="43" t="s">
        <v>272</v>
      </c>
      <c r="N74" s="41" t="s">
        <v>273</v>
      </c>
      <c r="O74" s="42" t="s">
        <v>271</v>
      </c>
      <c r="P74" s="43" t="s">
        <v>272</v>
      </c>
      <c r="Q74" s="39" t="s">
        <v>273</v>
      </c>
    </row>
    <row r="75" spans="2:17" ht="15" thickBot="1" x14ac:dyDescent="0.3">
      <c r="C75" s="255" t="s">
        <v>281</v>
      </c>
      <c r="D75" s="260">
        <f>SubSegments!D201</f>
        <v>1863126818.7434459</v>
      </c>
      <c r="E75" s="261">
        <f>SubSegments!E201</f>
        <v>104729296.69808507</v>
      </c>
      <c r="F75" s="274">
        <f>SubSegments!F201</f>
        <v>5.9559511080443509E-2</v>
      </c>
      <c r="G75" s="336">
        <f>SubSegments!G201</f>
        <v>100.00000000000001</v>
      </c>
      <c r="H75" s="371">
        <f>SubSegments!H201</f>
        <v>-1.4210854715202004E-14</v>
      </c>
      <c r="I75" s="327">
        <f>SubSegments!I201</f>
        <v>2.0476410969454419</v>
      </c>
      <c r="J75" s="336">
        <f>SubSegments!J201</f>
        <v>8.4499342570486968E-2</v>
      </c>
      <c r="K75" s="315">
        <f>SubSegments!K201</f>
        <v>4.3042914441698443E-2</v>
      </c>
      <c r="L75" s="316">
        <f>SubSegments!L201</f>
        <v>3815015042.880301</v>
      </c>
      <c r="M75" s="273">
        <f>SubSegments!M201</f>
        <v>363031446.56359768</v>
      </c>
      <c r="N75" s="275">
        <f>SubSegments!N201</f>
        <v>0.10516604046176679</v>
      </c>
      <c r="O75" s="303">
        <f>SubSegments!O201</f>
        <v>843500776.64858818</v>
      </c>
      <c r="P75" s="261">
        <f>SubSegments!P201</f>
        <v>46760055.537887573</v>
      </c>
      <c r="Q75" s="275">
        <f>SubSegments!Q201</f>
        <v>5.8689174908371035E-2</v>
      </c>
    </row>
    <row r="76" spans="2:17" x14ac:dyDescent="0.25">
      <c r="B76" s="493" t="s">
        <v>278</v>
      </c>
      <c r="C76" s="49" t="s">
        <v>28</v>
      </c>
      <c r="D76" s="387">
        <f>SubSegments!D202</f>
        <v>4697870.3883635895</v>
      </c>
      <c r="E76" s="388">
        <f>SubSegments!E202</f>
        <v>298575.03870094288</v>
      </c>
      <c r="F76" s="391">
        <f>SubSegments!F202</f>
        <v>6.7868832385586178E-2</v>
      </c>
      <c r="G76" s="392">
        <f>SubSegments!G202</f>
        <v>0.25214979147431249</v>
      </c>
      <c r="H76" s="393">
        <f>SubSegments!H202</f>
        <v>1.9620327617430044E-3</v>
      </c>
      <c r="I76" s="394">
        <f>SubSegments!I202</f>
        <v>4.0562880471489082</v>
      </c>
      <c r="J76" s="392">
        <f>SubSegments!J202</f>
        <v>0.11043907728545532</v>
      </c>
      <c r="K76" s="395">
        <f>SubSegments!K202</f>
        <v>2.7988673192749468E-2</v>
      </c>
      <c r="L76" s="396">
        <f>SubSegments!L202</f>
        <v>19055915.503374029</v>
      </c>
      <c r="M76" s="397">
        <f>SubSegments!M202</f>
        <v>1696960.4797825962</v>
      </c>
      <c r="N76" s="398">
        <f>SubSegments!N202</f>
        <v>9.7757064147949407E-2</v>
      </c>
      <c r="O76" s="399">
        <f>SubSegments!O202</f>
        <v>4879016.2121160049</v>
      </c>
      <c r="P76" s="388">
        <f>SubSegments!P202</f>
        <v>365319.71600309387</v>
      </c>
      <c r="Q76" s="398">
        <f>SubSegments!Q202</f>
        <v>8.0935817531749998E-2</v>
      </c>
    </row>
    <row r="77" spans="2:17" x14ac:dyDescent="0.25">
      <c r="B77" s="494"/>
      <c r="C77" s="49" t="s">
        <v>134</v>
      </c>
      <c r="D77" s="282">
        <f>SubSegments!D203</f>
        <v>70000852.162506104</v>
      </c>
      <c r="E77" s="283">
        <f>SubSegments!E203</f>
        <v>617570.58100579679</v>
      </c>
      <c r="F77" s="320">
        <f>SubSegments!F203</f>
        <v>8.9008557526984982E-3</v>
      </c>
      <c r="G77" s="338">
        <f>SubSegments!G203</f>
        <v>3.757170551047996</v>
      </c>
      <c r="H77" s="373">
        <f>SubSegments!H203</f>
        <v>-0.18865402568332135</v>
      </c>
      <c r="I77" s="329">
        <f>SubSegments!I203</f>
        <v>2.5285229896860626</v>
      </c>
      <c r="J77" s="338">
        <f>SubSegments!J203</f>
        <v>-8.1820797246536348E-2</v>
      </c>
      <c r="K77" s="345">
        <f>SubSegments!K203</f>
        <v>-3.1344835747740156E-2</v>
      </c>
      <c r="L77" s="351">
        <f>SubSegments!L203</f>
        <v>176998763.99051201</v>
      </c>
      <c r="M77" s="363">
        <f>SubSegments!M203</f>
        <v>-4115454.0027523339</v>
      </c>
      <c r="N77" s="357">
        <f>SubSegments!N203</f>
        <v>-2.2722975856624288E-2</v>
      </c>
      <c r="O77" s="286">
        <f>SubSegments!O203</f>
        <v>36969356.706911214</v>
      </c>
      <c r="P77" s="283">
        <f>SubSegments!P203</f>
        <v>282303.74865665287</v>
      </c>
      <c r="Q77" s="357">
        <f>SubSegments!Q203</f>
        <v>7.6949148512386774E-3</v>
      </c>
    </row>
    <row r="78" spans="2:17" x14ac:dyDescent="0.25">
      <c r="B78" s="494"/>
      <c r="C78" s="49" t="s">
        <v>135</v>
      </c>
      <c r="D78" s="282">
        <f>SubSegments!D204</f>
        <v>1032235.3278450537</v>
      </c>
      <c r="E78" s="283">
        <f>SubSegments!E204</f>
        <v>-64312.210299260216</v>
      </c>
      <c r="F78" s="320">
        <f>SubSegments!F204</f>
        <v>-5.8649723848813423E-2</v>
      </c>
      <c r="G78" s="338">
        <f>SubSegments!G204</f>
        <v>5.5403385183474922E-2</v>
      </c>
      <c r="H78" s="373">
        <f>SubSegments!H204</f>
        <v>-6.9572314800889976E-3</v>
      </c>
      <c r="I78" s="329">
        <f>SubSegments!I204</f>
        <v>2.5005461384985024</v>
      </c>
      <c r="J78" s="338">
        <f>SubSegments!J204</f>
        <v>1.2519114185259639E-2</v>
      </c>
      <c r="K78" s="345">
        <f>SubSegments!K204</f>
        <v>5.0317436518661713E-3</v>
      </c>
      <c r="L78" s="351">
        <f>SubSegments!L204</f>
        <v>2581152.0630646846</v>
      </c>
      <c r="M78" s="363">
        <f>SubSegments!M204</f>
        <v>-147087.84528252482</v>
      </c>
      <c r="N78" s="357">
        <f>SubSegments!N204</f>
        <v>-5.3913090572607257E-2</v>
      </c>
      <c r="O78" s="286">
        <f>SubSegments!O204</f>
        <v>520035.22123099305</v>
      </c>
      <c r="P78" s="283">
        <f>SubSegments!P204</f>
        <v>-25157.684438146418</v>
      </c>
      <c r="Q78" s="357">
        <f>SubSegments!Q204</f>
        <v>-4.6144555764659617E-2</v>
      </c>
    </row>
    <row r="79" spans="2:17" x14ac:dyDescent="0.25">
      <c r="B79" s="494"/>
      <c r="C79" s="49" t="s">
        <v>136</v>
      </c>
      <c r="D79" s="282">
        <f>SubSegments!D205</f>
        <v>960462972.17742169</v>
      </c>
      <c r="E79" s="283">
        <f>SubSegments!E205</f>
        <v>31146730.466532946</v>
      </c>
      <c r="F79" s="320">
        <f>SubSegments!F205</f>
        <v>3.35157496109088E-2</v>
      </c>
      <c r="G79" s="338">
        <f>SubSegments!G205</f>
        <v>51.551132349927194</v>
      </c>
      <c r="H79" s="373">
        <f>SubSegments!H205</f>
        <v>-1.2990468649474991</v>
      </c>
      <c r="I79" s="329">
        <f>SubSegments!I205</f>
        <v>1.8143447552872751</v>
      </c>
      <c r="J79" s="338">
        <f>SubSegments!J205</f>
        <v>4.8398468822875573E-2</v>
      </c>
      <c r="K79" s="345">
        <f>SubSegments!K205</f>
        <v>2.7406535064990075E-2</v>
      </c>
      <c r="L79" s="351">
        <f>SubSegments!L205</f>
        <v>1742610956.2177331</v>
      </c>
      <c r="M79" s="363">
        <f>SubSegments!M205</f>
        <v>101488390.21733689</v>
      </c>
      <c r="N79" s="357">
        <f>SubSegments!N205</f>
        <v>6.1840835242839738E-2</v>
      </c>
      <c r="O79" s="286">
        <f>SubSegments!O205</f>
        <v>379534600.1674735</v>
      </c>
      <c r="P79" s="283">
        <f>SubSegments!P205</f>
        <v>16628259.255975425</v>
      </c>
      <c r="Q79" s="357">
        <f>SubSegments!Q205</f>
        <v>4.5819698862827413E-2</v>
      </c>
    </row>
    <row r="80" spans="2:17" x14ac:dyDescent="0.25">
      <c r="B80" s="494"/>
      <c r="C80" s="49" t="s">
        <v>137</v>
      </c>
      <c r="D80" s="282">
        <f>SubSegments!D206</f>
        <v>125832042.87760717</v>
      </c>
      <c r="E80" s="283">
        <f>SubSegments!E206</f>
        <v>23787077.55293411</v>
      </c>
      <c r="F80" s="320">
        <f>SubSegments!F206</f>
        <v>0.23310388197253593</v>
      </c>
      <c r="G80" s="338">
        <f>SubSegments!G206</f>
        <v>6.753809864777347</v>
      </c>
      <c r="H80" s="373">
        <f>SubSegments!H206</f>
        <v>0.95051657953802238</v>
      </c>
      <c r="I80" s="329">
        <f>SubSegments!I206</f>
        <v>2.6557720048903954</v>
      </c>
      <c r="J80" s="338">
        <f>SubSegments!J206</f>
        <v>-8.3642153403786779E-3</v>
      </c>
      <c r="K80" s="345">
        <f>SubSegments!K206</f>
        <v>-3.1395599357356241E-3</v>
      </c>
      <c r="L80" s="351">
        <f>SubSegments!L206</f>
        <v>334181216.79251701</v>
      </c>
      <c r="M80" s="363">
        <f>SubSegments!M206</f>
        <v>62319528.578862309</v>
      </c>
      <c r="N80" s="357">
        <f>SubSegments!N206</f>
        <v>0.2292324784280958</v>
      </c>
      <c r="O80" s="286">
        <f>SubSegments!O206</f>
        <v>59955719.485856734</v>
      </c>
      <c r="P80" s="283">
        <f>SubSegments!P206</f>
        <v>10638421.503717601</v>
      </c>
      <c r="Q80" s="357">
        <f>SubSegments!Q206</f>
        <v>0.21571379493601692</v>
      </c>
    </row>
    <row r="81" spans="2:17" x14ac:dyDescent="0.25">
      <c r="B81" s="494"/>
      <c r="C81" s="49" t="s">
        <v>138</v>
      </c>
      <c r="D81" s="282">
        <f>SubSegments!D207</f>
        <v>352200887.81848848</v>
      </c>
      <c r="E81" s="283">
        <f>SubSegments!E207</f>
        <v>15655271.04928416</v>
      </c>
      <c r="F81" s="320">
        <f>SubSegments!F207</f>
        <v>4.6517530668123974E-2</v>
      </c>
      <c r="G81" s="338">
        <f>SubSegments!G207</f>
        <v>18.903752781360552</v>
      </c>
      <c r="H81" s="373">
        <f>SubSegments!H207</f>
        <v>-0.23558360588230087</v>
      </c>
      <c r="I81" s="329">
        <f>SubSegments!I207</f>
        <v>1.4765748675889019</v>
      </c>
      <c r="J81" s="338">
        <f>SubSegments!J207</f>
        <v>9.8072040104278502E-2</v>
      </c>
      <c r="K81" s="345">
        <f>SubSegments!K207</f>
        <v>7.1143880265542983E-2</v>
      </c>
      <c r="L81" s="351">
        <f>SubSegments!L207</f>
        <v>520050979.29527855</v>
      </c>
      <c r="M81" s="363">
        <f>SubSegments!M207</f>
        <v>56121895.001373947</v>
      </c>
      <c r="N81" s="357">
        <f>SubSegments!N207</f>
        <v>0.12097084856576928</v>
      </c>
      <c r="O81" s="286">
        <f>SubSegments!O207</f>
        <v>145731953.17774814</v>
      </c>
      <c r="P81" s="283">
        <f>SubSegments!P207</f>
        <v>4250127.2671503127</v>
      </c>
      <c r="Q81" s="357">
        <f>SubSegments!Q207</f>
        <v>3.0040093416916758E-2</v>
      </c>
    </row>
    <row r="82" spans="2:17" x14ac:dyDescent="0.25">
      <c r="B82" s="494"/>
      <c r="C82" s="49" t="s">
        <v>139</v>
      </c>
      <c r="D82" s="282">
        <f>SubSegments!D208</f>
        <v>3839111.9791457569</v>
      </c>
      <c r="E82" s="283">
        <f>SubSegments!E208</f>
        <v>312733.84417936578</v>
      </c>
      <c r="F82" s="320">
        <f>SubSegments!F208</f>
        <v>8.8684149064560361E-2</v>
      </c>
      <c r="G82" s="338">
        <f>SubSegments!G208</f>
        <v>0.20605746965388977</v>
      </c>
      <c r="H82" s="373">
        <f>SubSegments!H208</f>
        <v>5.5124796413626997E-3</v>
      </c>
      <c r="I82" s="329">
        <f>SubSegments!I208</f>
        <v>2.2437889428504008</v>
      </c>
      <c r="J82" s="338">
        <f>SubSegments!J208</f>
        <v>8.119122506461629E-3</v>
      </c>
      <c r="K82" s="345">
        <f>SubSegments!K208</f>
        <v>3.6316286209081491E-3</v>
      </c>
      <c r="L82" s="351">
        <f>SubSegments!L208</f>
        <v>8614157.009171769</v>
      </c>
      <c r="M82" s="363">
        <f>SubSegments!M208</f>
        <v>730339.83770666178</v>
      </c>
      <c r="N82" s="357">
        <f>SubSegments!N208</f>
        <v>9.263784557943236E-2</v>
      </c>
      <c r="O82" s="286">
        <f>SubSegments!O208</f>
        <v>1845771.836984525</v>
      </c>
      <c r="P82" s="283">
        <f>SubSegments!P208</f>
        <v>72064.014803933445</v>
      </c>
      <c r="Q82" s="357">
        <f>SubSegments!Q208</f>
        <v>4.0629022380550897E-2</v>
      </c>
    </row>
    <row r="83" spans="2:17" x14ac:dyDescent="0.25">
      <c r="B83" s="494"/>
      <c r="C83" s="49" t="s">
        <v>140</v>
      </c>
      <c r="D83" s="282">
        <f>SubSegments!D209</f>
        <v>505396.09668347175</v>
      </c>
      <c r="E83" s="283">
        <f>SubSegments!E209</f>
        <v>-37736.043716097658</v>
      </c>
      <c r="F83" s="320">
        <f>SubSegments!F209</f>
        <v>-6.9478568674533142E-2</v>
      </c>
      <c r="G83" s="338">
        <f>SubSegments!G209</f>
        <v>2.7126231644517232E-2</v>
      </c>
      <c r="H83" s="373">
        <f>SubSegments!H209</f>
        <v>-3.7616724607956835E-3</v>
      </c>
      <c r="I83" s="329">
        <f>SubSegments!I209</f>
        <v>7.39144734491998</v>
      </c>
      <c r="J83" s="338">
        <f>SubSegments!J209</f>
        <v>-0.47782494907157691</v>
      </c>
      <c r="K83" s="345">
        <f>SubSegments!K209</f>
        <v>-6.0720347602714379E-2</v>
      </c>
      <c r="L83" s="351">
        <f>SubSegments!L209</f>
        <v>3735608.6369639686</v>
      </c>
      <c r="M83" s="363">
        <f>SubSegments!M209</f>
        <v>-538446.06745869527</v>
      </c>
      <c r="N83" s="357">
        <f>SubSegments!N209</f>
        <v>-0.12598015343639082</v>
      </c>
      <c r="O83" s="286">
        <f>SubSegments!O209</f>
        <v>965285.99076440698</v>
      </c>
      <c r="P83" s="283">
        <f>SubSegments!P209</f>
        <v>-106651.67242630897</v>
      </c>
      <c r="Q83" s="357">
        <f>SubSegments!Q209</f>
        <v>-9.9494285991268347E-2</v>
      </c>
    </row>
    <row r="84" spans="2:17" x14ac:dyDescent="0.25">
      <c r="B84" s="494"/>
      <c r="C84" s="49" t="s">
        <v>141</v>
      </c>
      <c r="D84" s="282">
        <f>SubSegments!D210</f>
        <v>1082902.7871406064</v>
      </c>
      <c r="E84" s="283">
        <f>SubSegments!E210</f>
        <v>429366.1306472033</v>
      </c>
      <c r="F84" s="320">
        <f>SubSegments!F210</f>
        <v>0.65698859640252993</v>
      </c>
      <c r="G84" s="338">
        <f>SubSegments!G210</f>
        <v>5.8122870448022002E-2</v>
      </c>
      <c r="H84" s="373">
        <f>SubSegments!H210</f>
        <v>2.0956265724124748E-2</v>
      </c>
      <c r="I84" s="329">
        <f>SubSegments!I210</f>
        <v>2.9947366417289674</v>
      </c>
      <c r="J84" s="338">
        <f>SubSegments!J210</f>
        <v>0.1337117857358221</v>
      </c>
      <c r="K84" s="345">
        <f>SubSegments!K210</f>
        <v>4.6735625332205245E-2</v>
      </c>
      <c r="L84" s="351">
        <f>SubSegments!L210</f>
        <v>3243008.6560803987</v>
      </c>
      <c r="M84" s="363">
        <f>SubSegments!M210</f>
        <v>1373224.0375501183</v>
      </c>
      <c r="N84" s="357">
        <f>SubSegments!N210</f>
        <v>0.73442899462373534</v>
      </c>
      <c r="O84" s="286">
        <f>SubSegments!O210</f>
        <v>863533.23695087433</v>
      </c>
      <c r="P84" s="283">
        <f>SubSegments!P210</f>
        <v>392741.63861661637</v>
      </c>
      <c r="Q84" s="357">
        <f>SubSegments!Q210</f>
        <v>0.83421547879402302</v>
      </c>
    </row>
    <row r="85" spans="2:17" x14ac:dyDescent="0.25">
      <c r="B85" s="494"/>
      <c r="C85" s="49" t="s">
        <v>142</v>
      </c>
      <c r="D85" s="282">
        <f>SubSegments!D211</f>
        <v>46615720.729841359</v>
      </c>
      <c r="E85" s="283">
        <f>SubSegments!E211</f>
        <v>218044.33787740767</v>
      </c>
      <c r="F85" s="320">
        <f>SubSegments!F211</f>
        <v>4.6994667585373478E-3</v>
      </c>
      <c r="G85" s="338">
        <f>SubSegments!G211</f>
        <v>2.5020154431183887</v>
      </c>
      <c r="H85" s="373">
        <f>SubSegments!H211</f>
        <v>-0.13661864333063978</v>
      </c>
      <c r="I85" s="329">
        <f>SubSegments!I211</f>
        <v>5.0565402056572335</v>
      </c>
      <c r="J85" s="338">
        <f>SubSegments!J211</f>
        <v>5.0132104061919591E-2</v>
      </c>
      <c r="K85" s="345">
        <f>SubSegments!K211</f>
        <v>1.0013587195567372E-2</v>
      </c>
      <c r="L85" s="351">
        <f>SubSegments!L211</f>
        <v>235714266.0861322</v>
      </c>
      <c r="M85" s="363">
        <f>SubSegments!M211</f>
        <v>3428563.10220626</v>
      </c>
      <c r="N85" s="357">
        <f>SubSegments!N211</f>
        <v>1.4760112474264139E-2</v>
      </c>
      <c r="O85" s="286">
        <f>SubSegments!O211</f>
        <v>63862827.158649966</v>
      </c>
      <c r="P85" s="283">
        <f>SubSegments!P211</f>
        <v>2526084.7128820419</v>
      </c>
      <c r="Q85" s="357">
        <f>SubSegments!Q211</f>
        <v>4.1183874659067997E-2</v>
      </c>
    </row>
    <row r="86" spans="2:17" ht="15" thickBot="1" x14ac:dyDescent="0.3">
      <c r="B86" s="494"/>
      <c r="C86" s="385" t="s">
        <v>143</v>
      </c>
      <c r="D86" s="389">
        <f>SubSegments!D212</f>
        <v>296784933.93399477</v>
      </c>
      <c r="E86" s="390">
        <f>SubSegments!E212</f>
        <v>32294831.475470603</v>
      </c>
      <c r="F86" s="400">
        <f>SubSegments!F212</f>
        <v>0.12210223057603789</v>
      </c>
      <c r="G86" s="401">
        <f>SubSegments!G212</f>
        <v>15.929400561908951</v>
      </c>
      <c r="H86" s="402">
        <f>SubSegments!H212</f>
        <v>0.88785852476649474</v>
      </c>
      <c r="I86" s="403">
        <f>SubSegments!I212</f>
        <v>2.5877397032029368</v>
      </c>
      <c r="J86" s="401">
        <f>SubSegments!J212</f>
        <v>0.2150524192861023</v>
      </c>
      <c r="K86" s="404">
        <f>SubSegments!K212</f>
        <v>9.0636646786041511E-2</v>
      </c>
      <c r="L86" s="405">
        <f>SubSegments!L212</f>
        <v>768002156.85345876</v>
      </c>
      <c r="M86" s="406">
        <f>SubSegments!M212</f>
        <v>140449854.02825785</v>
      </c>
      <c r="N86" s="407">
        <f>SubSegments!N212</f>
        <v>0.22380581410658754</v>
      </c>
      <c r="O86" s="408">
        <f>SubSegments!O212</f>
        <v>148327420.27217945</v>
      </c>
      <c r="P86" s="390">
        <f>SubSegments!P212</f>
        <v>11691570.8033562</v>
      </c>
      <c r="Q86" s="407">
        <f>SubSegments!Q212</f>
        <v>8.5567373780802036E-2</v>
      </c>
    </row>
    <row r="87" spans="2:17" s="257" customFormat="1" x14ac:dyDescent="0.25">
      <c r="B87" s="494"/>
      <c r="C87" s="386" t="s">
        <v>282</v>
      </c>
      <c r="D87" s="409">
        <f>'RFG vs SS'!E58</f>
        <v>910297033.87549949</v>
      </c>
      <c r="E87" s="409">
        <f>'RFG vs SS'!F58</f>
        <v>28783184.781060457</v>
      </c>
      <c r="F87" s="414">
        <f>'RFG vs SS'!G58</f>
        <v>3.2651993851972747E-2</v>
      </c>
      <c r="G87" s="415">
        <f>'RFG vs SS'!H58</f>
        <v>48.858565327798381</v>
      </c>
      <c r="H87" s="416">
        <f>'RFG vs SS'!I58</f>
        <v>-1.2730936425274137</v>
      </c>
      <c r="I87" s="417">
        <f>'RFG vs SS'!J58</f>
        <v>1.7257690064804809</v>
      </c>
      <c r="J87" s="415">
        <f>'RFG vs SS'!K58</f>
        <v>4.4634521507507241E-2</v>
      </c>
      <c r="K87" s="418">
        <f>'RFG vs SS'!L58</f>
        <v>2.6550238488638699E-2</v>
      </c>
      <c r="L87" s="419">
        <f>'RFG vs SS'!M58</f>
        <v>1570962407.7534494</v>
      </c>
      <c r="M87" s="420">
        <f>'RFG vs SS'!N58</f>
        <v>89019077.059525967</v>
      </c>
      <c r="N87" s="421">
        <f>'RFG vs SS'!O58</f>
        <v>6.0069150564510843E-2</v>
      </c>
      <c r="O87" s="422">
        <f>'RFG vs SS'!P58</f>
        <v>356157002.71024603</v>
      </c>
      <c r="P87" s="423">
        <f>'RFG vs SS'!Q58</f>
        <v>16274318.007605791</v>
      </c>
      <c r="Q87" s="421">
        <f>'RFG vs SS'!R58</f>
        <v>4.788216269929732E-2</v>
      </c>
    </row>
    <row r="88" spans="2:17" s="257" customFormat="1" ht="15" thickBot="1" x14ac:dyDescent="0.3">
      <c r="B88" s="495"/>
      <c r="C88" s="258" t="s">
        <v>283</v>
      </c>
      <c r="D88" s="410">
        <f>'RFG vs SS'!E59</f>
        <v>50165938.302011482</v>
      </c>
      <c r="E88" s="410">
        <f>'RFG vs SS'!F59</f>
        <v>2363545.6854827702</v>
      </c>
      <c r="F88" s="424">
        <f>'RFG vs SS'!G59</f>
        <v>4.9444087546896616E-2</v>
      </c>
      <c r="G88" s="425">
        <f>'RFG vs SS'!H59</f>
        <v>2.6925670221335216</v>
      </c>
      <c r="H88" s="426">
        <f>'RFG vs SS'!I59</f>
        <v>-2.5953222419893507E-2</v>
      </c>
      <c r="I88" s="427">
        <f>'RFG vs SS'!J59</f>
        <v>3.4216154281998779</v>
      </c>
      <c r="J88" s="425">
        <f>'RFG vs SS'!K59</f>
        <v>9.1672582380164513E-2</v>
      </c>
      <c r="K88" s="428">
        <f>'RFG vs SS'!L59</f>
        <v>2.7529776523115664E-2</v>
      </c>
      <c r="L88" s="429">
        <f>'RFG vs SS'!M59</f>
        <v>171648548.46428567</v>
      </c>
      <c r="M88" s="430">
        <f>'RFG vs SS'!N59</f>
        <v>12469313.157810807</v>
      </c>
      <c r="N88" s="431">
        <f>'RFG vs SS'!O59</f>
        <v>7.8335048750567779E-2</v>
      </c>
      <c r="O88" s="432">
        <f>'RFG vs SS'!P59</f>
        <v>23377597.457227185</v>
      </c>
      <c r="P88" s="433">
        <f>'RFG vs SS'!Q59</f>
        <v>353941.24836946651</v>
      </c>
      <c r="Q88" s="431">
        <f>'RFG vs SS'!R59</f>
        <v>1.5372938388182558E-2</v>
      </c>
    </row>
    <row r="89" spans="2:17" x14ac:dyDescent="0.25">
      <c r="B89" s="486" t="s">
        <v>274</v>
      </c>
      <c r="C89" s="44" t="s">
        <v>33</v>
      </c>
      <c r="D89" s="259">
        <f>'Fat Content'!D73</f>
        <v>5880094.2137709893</v>
      </c>
      <c r="E89" s="63">
        <f>'Fat Content'!E73</f>
        <v>-280460.05919607729</v>
      </c>
      <c r="F89" s="324">
        <f>'Fat Content'!F73</f>
        <v>-4.5525134065737431E-2</v>
      </c>
      <c r="G89" s="342">
        <f>'Fat Content'!G73</f>
        <v>0.31560354102662286</v>
      </c>
      <c r="H89" s="377">
        <f>'Fat Content'!H73</f>
        <v>-3.4746945466394008E-2</v>
      </c>
      <c r="I89" s="333">
        <f>'Fat Content'!I73</f>
        <v>2.6150973798603272</v>
      </c>
      <c r="J89" s="342">
        <f>'Fat Content'!J73</f>
        <v>5.777818049548511E-2</v>
      </c>
      <c r="K89" s="310">
        <f>'Fat Content'!K73</f>
        <v>2.2593261142306913E-2</v>
      </c>
      <c r="L89" s="311">
        <f>'Fat Content'!L73</f>
        <v>15377018.971764384</v>
      </c>
      <c r="M89" s="312">
        <f>'Fat Content'!M73</f>
        <v>-377484.74922341108</v>
      </c>
      <c r="N89" s="313">
        <f>'Fat Content'!N73</f>
        <v>-2.3960434165916276E-2</v>
      </c>
      <c r="O89" s="62">
        <f>'Fat Content'!O73</f>
        <v>3096629.7106342316</v>
      </c>
      <c r="P89" s="63">
        <f>'Fat Content'!P73</f>
        <v>-133266.87435810268</v>
      </c>
      <c r="Q89" s="313">
        <f>'Fat Content'!Q73</f>
        <v>-4.1260415264477879E-2</v>
      </c>
    </row>
    <row r="90" spans="2:17" x14ac:dyDescent="0.25">
      <c r="B90" s="487"/>
      <c r="C90" s="49" t="s">
        <v>162</v>
      </c>
      <c r="D90" s="58">
        <f>'Fat Content'!D74</f>
        <v>135099120.35907525</v>
      </c>
      <c r="E90" s="278">
        <f>'Fat Content'!E74</f>
        <v>-1537087.5524416566</v>
      </c>
      <c r="F90" s="280">
        <f>'Fat Content'!F74</f>
        <v>-1.1249489252783173E-2</v>
      </c>
      <c r="G90" s="334">
        <f>'Fat Content'!G74</f>
        <v>7.2512036754529916</v>
      </c>
      <c r="H90" s="369">
        <f>'Fat Content'!H74</f>
        <v>-0.51929225612580332</v>
      </c>
      <c r="I90" s="325">
        <f>'Fat Content'!I74</f>
        <v>1.3806107607706262</v>
      </c>
      <c r="J90" s="334">
        <f>'Fat Content'!J74</f>
        <v>2.0978858778638809E-2</v>
      </c>
      <c r="K90" s="291">
        <f>'Fat Content'!K74</f>
        <v>1.542980769126028E-2</v>
      </c>
      <c r="L90" s="295">
        <f>'Fat Content'!L74</f>
        <v>186519299.33838525</v>
      </c>
      <c r="M90" s="281">
        <f>'Fat Content'!M74</f>
        <v>744352.09467688203</v>
      </c>
      <c r="N90" s="270">
        <f>'Fat Content'!N74</f>
        <v>4.0067409826816192E-3</v>
      </c>
      <c r="O90" s="285">
        <f>'Fat Content'!O74</f>
        <v>57238409.659493193</v>
      </c>
      <c r="P90" s="278">
        <f>'Fat Content'!P74</f>
        <v>-1027423.8140753582</v>
      </c>
      <c r="Q90" s="270">
        <f>'Fat Content'!Q74</f>
        <v>-1.7633383971782265E-2</v>
      </c>
    </row>
    <row r="91" spans="2:17" x14ac:dyDescent="0.25">
      <c r="B91" s="487"/>
      <c r="C91" s="49" t="s">
        <v>163</v>
      </c>
      <c r="D91" s="58">
        <f>'Fat Content'!D75</f>
        <v>1605351.6537715197</v>
      </c>
      <c r="E91" s="278">
        <f>'Fat Content'!E75</f>
        <v>136639.10413324833</v>
      </c>
      <c r="F91" s="280">
        <f>'Fat Content'!F75</f>
        <v>9.3033251582756021E-2</v>
      </c>
      <c r="G91" s="334">
        <f>'Fat Content'!G75</f>
        <v>8.6164379022476881E-2</v>
      </c>
      <c r="H91" s="369">
        <f>'Fat Content'!H75</f>
        <v>2.6387523524692424E-3</v>
      </c>
      <c r="I91" s="325">
        <f>'Fat Content'!I75</f>
        <v>1.9277434128703954</v>
      </c>
      <c r="J91" s="334">
        <f>'Fat Content'!J75</f>
        <v>3.3663028650257942E-2</v>
      </c>
      <c r="K91" s="291">
        <f>'Fat Content'!K75</f>
        <v>1.7772756072397766E-2</v>
      </c>
      <c r="L91" s="295">
        <f>'Fat Content'!L75</f>
        <v>3094706.0758986427</v>
      </c>
      <c r="M91" s="281">
        <f>'Fat Content'!M75</f>
        <v>312846.44557084795</v>
      </c>
      <c r="N91" s="270">
        <f>'Fat Content'!N75</f>
        <v>0.1124594649421561</v>
      </c>
      <c r="O91" s="285">
        <f>'Fat Content'!O75</f>
        <v>802719.39229083061</v>
      </c>
      <c r="P91" s="278">
        <f>'Fat Content'!P75</f>
        <v>68363.117471694946</v>
      </c>
      <c r="Q91" s="270">
        <f>'Fat Content'!Q75</f>
        <v>9.3092576200199381E-2</v>
      </c>
    </row>
    <row r="92" spans="2:17" ht="15" thickBot="1" x14ac:dyDescent="0.3">
      <c r="B92" s="490"/>
      <c r="C92" s="52" t="s">
        <v>164</v>
      </c>
      <c r="D92" s="297">
        <f>'Fat Content'!D76</f>
        <v>1720542252.5168164</v>
      </c>
      <c r="E92" s="298">
        <f>'Fat Content'!E76</f>
        <v>106410205.20558071</v>
      </c>
      <c r="F92" s="318">
        <f>'Fat Content'!F76</f>
        <v>6.5924101676089683E-2</v>
      </c>
      <c r="G92" s="335">
        <f>'Fat Content'!G76</f>
        <v>92.347028404497209</v>
      </c>
      <c r="H92" s="370">
        <f>'Fat Content'!H76</f>
        <v>0.55140044923905407</v>
      </c>
      <c r="I92" s="326">
        <f>'Fat Content'!I76</f>
        <v>2.0981896917750862</v>
      </c>
      <c r="J92" s="335">
        <f>'Fat Content'!J76</f>
        <v>8.6165773947836755E-2</v>
      </c>
      <c r="K92" s="343">
        <f>'Fat Content'!K76</f>
        <v>4.2825422294624466E-2</v>
      </c>
      <c r="L92" s="349">
        <f>'Fat Content'!L76</f>
        <v>3610024018.4942718</v>
      </c>
      <c r="M92" s="361">
        <f>'Fat Content'!M76</f>
        <v>362351732.77260017</v>
      </c>
      <c r="N92" s="355">
        <f>'Fat Content'!N76</f>
        <v>0.11157275146438653</v>
      </c>
      <c r="O92" s="299">
        <f>'Fat Content'!O76</f>
        <v>782363017.8861692</v>
      </c>
      <c r="P92" s="298">
        <f>'Fat Content'!P76</f>
        <v>47852383.108848929</v>
      </c>
      <c r="Q92" s="355">
        <f>'Fat Content'!Q76</f>
        <v>6.514865931567651E-2</v>
      </c>
    </row>
    <row r="93" spans="2:17" ht="15" thickBot="1" x14ac:dyDescent="0.3">
      <c r="B93" s="486" t="s">
        <v>284</v>
      </c>
      <c r="C93" s="255" t="s">
        <v>284</v>
      </c>
      <c r="D93" s="260">
        <f>Flavors!D313</f>
        <v>1080018712.9383605</v>
      </c>
      <c r="E93" s="261">
        <f>Flavors!E313</f>
        <v>58283813.451982379</v>
      </c>
      <c r="F93" s="274">
        <f>Flavors!F313</f>
        <v>5.7043968529685553E-2</v>
      </c>
      <c r="G93" s="336">
        <f>Flavors!G313</f>
        <v>57.968072923063765</v>
      </c>
      <c r="H93" s="371">
        <f>Flavors!H313</f>
        <v>-0.13795183394909571</v>
      </c>
      <c r="I93" s="327">
        <f>Flavors!I313</f>
        <v>1.939952246478861</v>
      </c>
      <c r="J93" s="336">
        <f>Flavors!J313</f>
        <v>4.8334479095287763E-2</v>
      </c>
      <c r="K93" s="315">
        <f>Flavors!K313</f>
        <v>2.5551926995347748E-2</v>
      </c>
      <c r="L93" s="316">
        <f>Flavors!L313</f>
        <v>2095184728.4039805</v>
      </c>
      <c r="M93" s="273">
        <f>Flavors!M313</f>
        <v>162452838.97967839</v>
      </c>
      <c r="N93" s="275">
        <f>Flavors!N313</f>
        <v>8.405347884442875E-2</v>
      </c>
      <c r="O93" s="303">
        <f>Flavors!O313</f>
        <v>445294645.4142943</v>
      </c>
      <c r="P93" s="261">
        <f>Flavors!P313</f>
        <v>29648579.926110208</v>
      </c>
      <c r="Q93" s="275">
        <f>Flavors!Q313</f>
        <v>7.1331313797683607E-2</v>
      </c>
    </row>
    <row r="94" spans="2:17" x14ac:dyDescent="0.25">
      <c r="B94" s="487"/>
      <c r="C94" s="379" t="s">
        <v>33</v>
      </c>
      <c r="D94" s="300">
        <f>Flavors!D314</f>
        <v>74093726.432388335</v>
      </c>
      <c r="E94" s="301">
        <f>Flavors!E314</f>
        <v>18264039.040606216</v>
      </c>
      <c r="F94" s="319">
        <f>Flavors!F314</f>
        <v>0.32713847943369645</v>
      </c>
      <c r="G94" s="337">
        <f>Flavors!G314</f>
        <v>3.9768482578313948</v>
      </c>
      <c r="H94" s="372">
        <f>Flavors!H314</f>
        <v>0.80181606563168906</v>
      </c>
      <c r="I94" s="328">
        <f>Flavors!I314</f>
        <v>2.4608551963869161</v>
      </c>
      <c r="J94" s="337">
        <f>Flavors!J314</f>
        <v>-2.6111750038992909E-3</v>
      </c>
      <c r="K94" s="344">
        <f>Flavors!K314</f>
        <v>-1.0599596707403327E-3</v>
      </c>
      <c r="L94" s="350">
        <f>Flavors!L314</f>
        <v>182333931.71081343</v>
      </c>
      <c r="M94" s="362">
        <f>Flavors!M314</f>
        <v>44799374.295896381</v>
      </c>
      <c r="N94" s="356">
        <f>Flavors!N314</f>
        <v>0.32573176616800908</v>
      </c>
      <c r="O94" s="302">
        <f>Flavors!O314</f>
        <v>40567262.07341554</v>
      </c>
      <c r="P94" s="301">
        <f>Flavors!P314</f>
        <v>8949118.7920331359</v>
      </c>
      <c r="Q94" s="356">
        <f>Flavors!Q314</f>
        <v>0.28303745455232387</v>
      </c>
    </row>
    <row r="95" spans="2:17" x14ac:dyDescent="0.25">
      <c r="B95" s="487"/>
      <c r="C95" s="49" t="s">
        <v>145</v>
      </c>
      <c r="D95" s="282">
        <f>Flavors!D315</f>
        <v>15052151.161299352</v>
      </c>
      <c r="E95" s="283">
        <f>Flavors!E315</f>
        <v>1923861.5036676675</v>
      </c>
      <c r="F95" s="320">
        <f>Flavors!F315</f>
        <v>0.1465431944175071</v>
      </c>
      <c r="G95" s="338">
        <f>Flavors!G315</f>
        <v>0.8078972944767655</v>
      </c>
      <c r="H95" s="373">
        <f>Flavors!H315</f>
        <v>6.1291962460549354E-2</v>
      </c>
      <c r="I95" s="329">
        <f>Flavors!I315</f>
        <v>2.0256203284204362</v>
      </c>
      <c r="J95" s="338">
        <f>Flavors!J315</f>
        <v>2.5109465537885622E-2</v>
      </c>
      <c r="K95" s="345">
        <f>Flavors!K315</f>
        <v>1.2551526714383952E-2</v>
      </c>
      <c r="L95" s="351">
        <f>Flavors!L315</f>
        <v>30489943.378785241</v>
      </c>
      <c r="M95" s="363">
        <f>Flavors!M315</f>
        <v>4226657.3076244146</v>
      </c>
      <c r="N95" s="357">
        <f>Flavors!N315</f>
        <v>0.16093406195143339</v>
      </c>
      <c r="O95" s="286">
        <f>Flavors!O315</f>
        <v>7599581.3913827399</v>
      </c>
      <c r="P95" s="283">
        <f>Flavors!P315</f>
        <v>970406.17294106726</v>
      </c>
      <c r="Q95" s="357">
        <f>Flavors!Q315</f>
        <v>0.14638414900265401</v>
      </c>
    </row>
    <row r="96" spans="2:17" x14ac:dyDescent="0.25">
      <c r="B96" s="487"/>
      <c r="C96" s="49" t="s">
        <v>146</v>
      </c>
      <c r="D96" s="282">
        <f>Flavors!D316</f>
        <v>133900345.84058197</v>
      </c>
      <c r="E96" s="283">
        <f>Flavors!E316</f>
        <v>13164274.293350756</v>
      </c>
      <c r="F96" s="320">
        <f>Flavors!F316</f>
        <v>0.10903348207913964</v>
      </c>
      <c r="G96" s="338">
        <f>Flavors!G316</f>
        <v>7.1868615970483729</v>
      </c>
      <c r="H96" s="373">
        <f>Flavors!H316</f>
        <v>0.32060581395380172</v>
      </c>
      <c r="I96" s="329">
        <f>Flavors!I316</f>
        <v>2.2118490809644737</v>
      </c>
      <c r="J96" s="338">
        <f>Flavors!J316</f>
        <v>6.0754530455433553E-2</v>
      </c>
      <c r="K96" s="345">
        <f>Flavors!K316</f>
        <v>2.8243542544913451E-2</v>
      </c>
      <c r="L96" s="351">
        <f>Flavors!L316</f>
        <v>296167356.88831639</v>
      </c>
      <c r="M96" s="363">
        <f>Flavors!M316</f>
        <v>36452651.333197773</v>
      </c>
      <c r="N96" s="357">
        <f>Flavors!N316</f>
        <v>0.14035651641397531</v>
      </c>
      <c r="O96" s="286">
        <f>Flavors!O316</f>
        <v>58232200.551321417</v>
      </c>
      <c r="P96" s="283">
        <f>Flavors!P316</f>
        <v>6974135.006417565</v>
      </c>
      <c r="Q96" s="357">
        <f>Flavors!Q316</f>
        <v>0.13605927052217723</v>
      </c>
    </row>
    <row r="97" spans="2:17" x14ac:dyDescent="0.25">
      <c r="B97" s="487"/>
      <c r="C97" s="49" t="s">
        <v>147</v>
      </c>
      <c r="D97" s="282">
        <f>Flavors!D317</f>
        <v>23848099.78069457</v>
      </c>
      <c r="E97" s="283">
        <f>Flavors!E317</f>
        <v>-518732.56183703616</v>
      </c>
      <c r="F97" s="320">
        <f>Flavors!F317</f>
        <v>-2.1288469282550255E-2</v>
      </c>
      <c r="G97" s="338">
        <f>Flavors!G317</f>
        <v>1.2800041060424689</v>
      </c>
      <c r="H97" s="373">
        <f>Flavors!H317</f>
        <v>-0.10573671974009957</v>
      </c>
      <c r="I97" s="329">
        <f>Flavors!I317</f>
        <v>2.1232447300825257</v>
      </c>
      <c r="J97" s="338">
        <f>Flavors!J317</f>
        <v>3.297005051014601E-3</v>
      </c>
      <c r="K97" s="345">
        <f>Flavors!K317</f>
        <v>1.5552294106523754E-3</v>
      </c>
      <c r="L97" s="351">
        <f>Flavors!L317</f>
        <v>50635352.181841984</v>
      </c>
      <c r="M97" s="363">
        <f>Flavors!M317</f>
        <v>-1021058.6089321375</v>
      </c>
      <c r="N97" s="357">
        <f>Flavors!N317</f>
        <v>-1.976634832543378E-2</v>
      </c>
      <c r="O97" s="286">
        <f>Flavors!O317</f>
        <v>12896586.49843985</v>
      </c>
      <c r="P97" s="283">
        <f>Flavors!P317</f>
        <v>80197.422137884423</v>
      </c>
      <c r="Q97" s="357">
        <f>Flavors!Q317</f>
        <v>6.257411636025687E-3</v>
      </c>
    </row>
    <row r="98" spans="2:17" x14ac:dyDescent="0.25">
      <c r="B98" s="487"/>
      <c r="C98" s="49" t="s">
        <v>148</v>
      </c>
      <c r="D98" s="282">
        <f>Flavors!D318</f>
        <v>8723450.3676020615</v>
      </c>
      <c r="E98" s="283">
        <f>Flavors!E318</f>
        <v>-7166798.1020680889</v>
      </c>
      <c r="F98" s="320">
        <f>Flavors!F318</f>
        <v>-0.45101863043535262</v>
      </c>
      <c r="G98" s="338">
        <f>Flavors!G318</f>
        <v>0.468215597555803</v>
      </c>
      <c r="H98" s="373">
        <f>Flavors!H318</f>
        <v>-0.43546222673882395</v>
      </c>
      <c r="I98" s="329">
        <f>Flavors!I318</f>
        <v>2.082127332896996</v>
      </c>
      <c r="J98" s="338">
        <f>Flavors!J318</f>
        <v>-9.114719091257939E-2</v>
      </c>
      <c r="K98" s="345">
        <f>Flavors!K318</f>
        <v>-4.1940026404398138E-2</v>
      </c>
      <c r="L98" s="351">
        <f>Flavors!L318</f>
        <v>18163334.447554599</v>
      </c>
      <c r="M98" s="363">
        <f>Flavors!M318</f>
        <v>-16370537.72858363</v>
      </c>
      <c r="N98" s="357">
        <f>Flavors!N318</f>
        <v>-0.47404292357041655</v>
      </c>
      <c r="O98" s="286">
        <f>Flavors!O318</f>
        <v>4714981.6409159862</v>
      </c>
      <c r="P98" s="283">
        <f>Flavors!P318</f>
        <v>-3633031.0705614034</v>
      </c>
      <c r="Q98" s="357">
        <f>Flavors!Q318</f>
        <v>-0.43519711770041708</v>
      </c>
    </row>
    <row r="99" spans="2:17" x14ac:dyDescent="0.25">
      <c r="B99" s="487"/>
      <c r="C99" s="49" t="s">
        <v>149</v>
      </c>
      <c r="D99" s="282">
        <f>Flavors!D319</f>
        <v>11730070.113119787</v>
      </c>
      <c r="E99" s="283">
        <f>Flavors!E319</f>
        <v>1125377.2907940559</v>
      </c>
      <c r="F99" s="320">
        <f>Flavors!F319</f>
        <v>0.10612068728901171</v>
      </c>
      <c r="G99" s="338">
        <f>Flavors!G319</f>
        <v>0.62959053538990506</v>
      </c>
      <c r="H99" s="373">
        <f>Flavors!H319</f>
        <v>2.6502059128269084E-2</v>
      </c>
      <c r="I99" s="329">
        <f>Flavors!I319</f>
        <v>2.0145443668994401</v>
      </c>
      <c r="J99" s="338">
        <f>Flavors!J319</f>
        <v>-9.3261772734068327E-2</v>
      </c>
      <c r="K99" s="345">
        <f>Flavors!K319</f>
        <v>-4.4245896707694417E-2</v>
      </c>
      <c r="L99" s="351">
        <f>Flavors!L319</f>
        <v>23630746.669720944</v>
      </c>
      <c r="M99" s="363">
        <f>Flavors!M319</f>
        <v>1278110.0298953727</v>
      </c>
      <c r="N99" s="357">
        <f>Flavors!N319</f>
        <v>5.7179385612978244E-2</v>
      </c>
      <c r="O99" s="286">
        <f>Flavors!O319</f>
        <v>5895481.320731394</v>
      </c>
      <c r="P99" s="283">
        <f>Flavors!P319</f>
        <v>530304.40399247222</v>
      </c>
      <c r="Q99" s="357">
        <f>Flavors!Q319</f>
        <v>9.8841923057181022E-2</v>
      </c>
    </row>
    <row r="100" spans="2:17" x14ac:dyDescent="0.25">
      <c r="B100" s="487"/>
      <c r="C100" s="49" t="s">
        <v>150</v>
      </c>
      <c r="D100" s="282">
        <f>Flavors!D320</f>
        <v>135297126.58047619</v>
      </c>
      <c r="E100" s="283">
        <f>Flavors!E320</f>
        <v>-3295763.8948125541</v>
      </c>
      <c r="F100" s="320">
        <f>Flavors!F320</f>
        <v>-2.3780180090840895E-2</v>
      </c>
      <c r="G100" s="338">
        <f>Flavors!G320</f>
        <v>7.261831305274475</v>
      </c>
      <c r="H100" s="373">
        <f>Flavors!H320</f>
        <v>-0.6199410890631869</v>
      </c>
      <c r="I100" s="329">
        <f>Flavors!I320</f>
        <v>1.7970856738399257</v>
      </c>
      <c r="J100" s="338">
        <f>Flavors!J320</f>
        <v>2.2566127746601605E-3</v>
      </c>
      <c r="K100" s="345">
        <f>Flavors!K320</f>
        <v>1.2572856232452674E-3</v>
      </c>
      <c r="L100" s="351">
        <f>Flavors!L320</f>
        <v>243140527.88948077</v>
      </c>
      <c r="M100" s="363">
        <f>Flavors!M320</f>
        <v>-5610019.5926029086</v>
      </c>
      <c r="N100" s="357">
        <f>Flavors!N320</f>
        <v>-2.2552792946142045E-2</v>
      </c>
      <c r="O100" s="286">
        <f>Flavors!O320</f>
        <v>51821834.946059316</v>
      </c>
      <c r="P100" s="283">
        <f>Flavors!P320</f>
        <v>-2135238.6495156512</v>
      </c>
      <c r="Q100" s="357">
        <f>Flavors!Q320</f>
        <v>-3.9572914304432598E-2</v>
      </c>
    </row>
    <row r="101" spans="2:17" x14ac:dyDescent="0.25">
      <c r="B101" s="487"/>
      <c r="C101" s="49" t="s">
        <v>151</v>
      </c>
      <c r="D101" s="282">
        <f>Flavors!D321</f>
        <v>3502514.9524085494</v>
      </c>
      <c r="E101" s="283">
        <f>Flavors!E321</f>
        <v>-190411.53068456613</v>
      </c>
      <c r="F101" s="320">
        <f>Flavors!F321</f>
        <v>-5.1561148470272697E-2</v>
      </c>
      <c r="G101" s="338">
        <f>Flavors!G321</f>
        <v>0.18799122621028855</v>
      </c>
      <c r="H101" s="373">
        <f>Flavors!H321</f>
        <v>-2.2025362006778459E-2</v>
      </c>
      <c r="I101" s="329">
        <f>Flavors!I321</f>
        <v>2.0349554621584964</v>
      </c>
      <c r="J101" s="338">
        <f>Flavors!J321</f>
        <v>0.11935750239275977</v>
      </c>
      <c r="K101" s="345">
        <f>Flavors!K321</f>
        <v>6.2308221714412512E-2</v>
      </c>
      <c r="L101" s="351">
        <f>Flavors!L321</f>
        <v>7127461.9336955836</v>
      </c>
      <c r="M101" s="363">
        <f>Flavors!M321</f>
        <v>53299.497117554769</v>
      </c>
      <c r="N101" s="357">
        <f>Flavors!N321</f>
        <v>7.5343897734043595E-3</v>
      </c>
      <c r="O101" s="286">
        <f>Flavors!O321</f>
        <v>1724519.6669985205</v>
      </c>
      <c r="P101" s="283">
        <f>Flavors!P321</f>
        <v>-109937.5119251525</v>
      </c>
      <c r="Q101" s="357">
        <f>Flavors!Q321</f>
        <v>-5.9929178608385883E-2</v>
      </c>
    </row>
    <row r="102" spans="2:17" x14ac:dyDescent="0.25">
      <c r="B102" s="487"/>
      <c r="C102" s="49" t="s">
        <v>152</v>
      </c>
      <c r="D102" s="282">
        <f>Flavors!D322</f>
        <v>2251727.7468744647</v>
      </c>
      <c r="E102" s="283">
        <f>Flavors!E322</f>
        <v>-683096.31345249945</v>
      </c>
      <c r="F102" s="320">
        <f>Flavors!F322</f>
        <v>-0.23275545634459491</v>
      </c>
      <c r="G102" s="338">
        <f>Flavors!G322</f>
        <v>0.12085745984769307</v>
      </c>
      <c r="H102" s="373">
        <f>Flavors!H322</f>
        <v>-4.6045872506482968E-2</v>
      </c>
      <c r="I102" s="329">
        <f>Flavors!I322</f>
        <v>1.9954411587498664</v>
      </c>
      <c r="J102" s="338">
        <f>Flavors!J322</f>
        <v>-9.6470508494551632E-2</v>
      </c>
      <c r="K102" s="345">
        <f>Flavors!K322</f>
        <v>-4.6115957000052457E-2</v>
      </c>
      <c r="L102" s="351">
        <f>Flavors!L322</f>
        <v>4493190.2244124077</v>
      </c>
      <c r="M102" s="363">
        <f>Flavors!M322</f>
        <v>-1646202.4686952038</v>
      </c>
      <c r="N102" s="357">
        <f>Flavors!N322</f>
        <v>-0.26813767272833239</v>
      </c>
      <c r="O102" s="286">
        <f>Flavors!O322</f>
        <v>1125863.8734372323</v>
      </c>
      <c r="P102" s="283">
        <f>Flavors!P322</f>
        <v>-341548.15672624973</v>
      </c>
      <c r="Q102" s="357">
        <f>Flavors!Q322</f>
        <v>-0.23275545634459491</v>
      </c>
    </row>
    <row r="103" spans="2:17" x14ac:dyDescent="0.25">
      <c r="B103" s="487"/>
      <c r="C103" s="49" t="s">
        <v>153</v>
      </c>
      <c r="D103" s="282">
        <f>Flavors!D323</f>
        <v>145326.68488777871</v>
      </c>
      <c r="E103" s="283">
        <f>Flavors!E323</f>
        <v>88864.622364270908</v>
      </c>
      <c r="F103" s="320">
        <f>Flavors!F323</f>
        <v>1.57388197300218</v>
      </c>
      <c r="G103" s="338">
        <f>Flavors!G323</f>
        <v>7.8001499106642455E-3</v>
      </c>
      <c r="H103" s="373">
        <f>Flavors!H323</f>
        <v>4.5891545688469208E-3</v>
      </c>
      <c r="I103" s="329">
        <f>Flavors!I323</f>
        <v>2.8161675464760236</v>
      </c>
      <c r="J103" s="338">
        <f>Flavors!J323</f>
        <v>0.23324302191916413</v>
      </c>
      <c r="K103" s="345">
        <f>Flavors!K323</f>
        <v>9.0301911535405996E-2</v>
      </c>
      <c r="L103" s="351">
        <f>Flavors!L323</f>
        <v>409264.29361791001</v>
      </c>
      <c r="M103" s="363">
        <f>Flavors!M323</f>
        <v>263427.04761887895</v>
      </c>
      <c r="N103" s="357">
        <f>Flavors!N323</f>
        <v>1.8063084352307994</v>
      </c>
      <c r="O103" s="286">
        <f>Flavors!O323</f>
        <v>91544.368433246331</v>
      </c>
      <c r="P103" s="283">
        <f>Flavors!P323</f>
        <v>55977.343702426122</v>
      </c>
      <c r="Q103" s="357">
        <f>Flavors!Q323</f>
        <v>1.5738551123147384</v>
      </c>
    </row>
    <row r="104" spans="2:17" x14ac:dyDescent="0.25">
      <c r="B104" s="487"/>
      <c r="C104" s="49" t="s">
        <v>154</v>
      </c>
      <c r="D104" s="282">
        <f>Flavors!D324</f>
        <v>21458449.104540545</v>
      </c>
      <c r="E104" s="283">
        <f>Flavors!E324</f>
        <v>1097523.5431998707</v>
      </c>
      <c r="F104" s="320">
        <f>Flavors!F324</f>
        <v>5.3903421035227425E-2</v>
      </c>
      <c r="G104" s="338">
        <f>Flavors!G324</f>
        <v>1.1517438796255854</v>
      </c>
      <c r="H104" s="373">
        <f>Flavors!H324</f>
        <v>-6.1811803265539034E-3</v>
      </c>
      <c r="I104" s="329">
        <f>Flavors!I324</f>
        <v>2.1176396953638248</v>
      </c>
      <c r="J104" s="338">
        <f>Flavors!J324</f>
        <v>6.561199171263965E-3</v>
      </c>
      <c r="K104" s="345">
        <f>Flavors!K324</f>
        <v>3.1079844653324955E-3</v>
      </c>
      <c r="L104" s="351">
        <f>Flavors!L324</f>
        <v>45441263.624719381</v>
      </c>
      <c r="M104" s="363">
        <f>Flavors!M324</f>
        <v>2457751.50959564</v>
      </c>
      <c r="N104" s="357">
        <f>Flavors!N324</f>
        <v>5.7178936495765796E-2</v>
      </c>
      <c r="O104" s="286">
        <f>Flavors!O324</f>
        <v>11076276.234045547</v>
      </c>
      <c r="P104" s="283">
        <f>Flavors!P324</f>
        <v>378799.06595466658</v>
      </c>
      <c r="Q104" s="357">
        <f>Flavors!Q324</f>
        <v>3.5410130818934835E-2</v>
      </c>
    </row>
    <row r="105" spans="2:17" x14ac:dyDescent="0.25">
      <c r="B105" s="487"/>
      <c r="C105" s="49" t="s">
        <v>155</v>
      </c>
      <c r="D105" s="282">
        <f>Flavors!D325</f>
        <v>759260006.02434301</v>
      </c>
      <c r="E105" s="283">
        <f>Flavors!E325</f>
        <v>46964215.807918668</v>
      </c>
      <c r="F105" s="320">
        <f>Flavors!F325</f>
        <v>6.5933586093003635E-2</v>
      </c>
      <c r="G105" s="338">
        <f>Flavors!G325</f>
        <v>40.751922970891037</v>
      </c>
      <c r="H105" s="373">
        <f>Flavors!H325</f>
        <v>0.24368855368798847</v>
      </c>
      <c r="I105" s="329">
        <f>Flavors!I325</f>
        <v>2.1984497392858762</v>
      </c>
      <c r="J105" s="338">
        <f>Flavors!J325</f>
        <v>0.13807634348676334</v>
      </c>
      <c r="K105" s="345">
        <f>Flavors!K325</f>
        <v>6.7015204024807665E-2</v>
      </c>
      <c r="L105" s="351">
        <f>Flavors!L325</f>
        <v>1669194962.2944098</v>
      </c>
      <c r="M105" s="363">
        <f>Flavors!M325</f>
        <v>201599666.19278288</v>
      </c>
      <c r="N105" s="357">
        <f>Flavors!N325</f>
        <v>0.13736734284192109</v>
      </c>
      <c r="O105" s="286">
        <f>Flavors!O325</f>
        <v>385309544.73585445</v>
      </c>
      <c r="P105" s="283">
        <f>Flavors!P325</f>
        <v>17031278.189640403</v>
      </c>
      <c r="Q105" s="357">
        <f>Flavors!Q325</f>
        <v>4.6245678164402899E-2</v>
      </c>
    </row>
    <row r="106" spans="2:17" x14ac:dyDescent="0.25">
      <c r="B106" s="487"/>
      <c r="C106" s="49" t="s">
        <v>156</v>
      </c>
      <c r="D106" s="282">
        <f>Flavors!D326</f>
        <v>25278903.753154326</v>
      </c>
      <c r="E106" s="283">
        <f>Flavors!E326</f>
        <v>137690.46224636957</v>
      </c>
      <c r="F106" s="320">
        <f>Flavors!F326</f>
        <v>5.4766832711356777E-3</v>
      </c>
      <c r="G106" s="338">
        <f>Flavors!G326</f>
        <v>1.3567999504297412</v>
      </c>
      <c r="H106" s="373">
        <f>Flavors!H326</f>
        <v>-7.2979890346182907E-2</v>
      </c>
      <c r="I106" s="329">
        <f>Flavors!I326</f>
        <v>2.3184492163161927</v>
      </c>
      <c r="J106" s="338">
        <f>Flavors!J326</f>
        <v>0.11333959303582519</v>
      </c>
      <c r="K106" s="345">
        <f>Flavors!K326</f>
        <v>5.13986206577879E-2</v>
      </c>
      <c r="L106" s="351">
        <f>Flavors!L326</f>
        <v>58607854.595833115</v>
      </c>
      <c r="M106" s="363">
        <f>Flavors!M326</f>
        <v>3168723.2271077037</v>
      </c>
      <c r="N106" s="357">
        <f>Flavors!N326</f>
        <v>5.7156797894839656E-2</v>
      </c>
      <c r="O106" s="286">
        <f>Flavors!O326</f>
        <v>13590010.593686622</v>
      </c>
      <c r="P106" s="283">
        <f>Flavors!P326</f>
        <v>965344.39567421377</v>
      </c>
      <c r="Q106" s="357">
        <f>Flavors!Q326</f>
        <v>7.6464944144518834E-2</v>
      </c>
    </row>
    <row r="107" spans="2:17" x14ac:dyDescent="0.25">
      <c r="B107" s="487"/>
      <c r="C107" s="49" t="s">
        <v>157</v>
      </c>
      <c r="D107" s="282">
        <f>Flavors!D327</f>
        <v>860.07483315467834</v>
      </c>
      <c r="E107" s="283">
        <f>Flavors!E327</f>
        <v>-1326334.0251668431</v>
      </c>
      <c r="F107" s="320">
        <f>Flavors!F327</f>
        <v>-0.999351960023666</v>
      </c>
      <c r="G107" s="338">
        <f>Flavors!G327</f>
        <v>4.6162978520954351E-5</v>
      </c>
      <c r="H107" s="373">
        <f>Flavors!H327</f>
        <v>-7.5431314859153137E-2</v>
      </c>
      <c r="I107" s="329">
        <f>Flavors!I327</f>
        <v>1.9919783569867104</v>
      </c>
      <c r="J107" s="338">
        <f>Flavors!J327</f>
        <v>-8.9747111955591485E-2</v>
      </c>
      <c r="K107" s="345">
        <f>Flavors!K327</f>
        <v>-4.3111886410839198E-2</v>
      </c>
      <c r="L107" s="351">
        <f>Flavors!L327</f>
        <v>1713.2504530330752</v>
      </c>
      <c r="M107" s="363">
        <f>Flavors!M327</f>
        <v>-2761140.5097469189</v>
      </c>
      <c r="N107" s="357">
        <f>Flavors!N327</f>
        <v>-0.99937989824951534</v>
      </c>
      <c r="O107" s="286">
        <f>Flavors!O327</f>
        <v>430.03741657733917</v>
      </c>
      <c r="P107" s="283">
        <f>Flavors!P327</f>
        <v>-663167.01258342154</v>
      </c>
      <c r="Q107" s="357">
        <f>Flavors!Q327</f>
        <v>-0.999351960023666</v>
      </c>
    </row>
    <row r="108" spans="2:17" x14ac:dyDescent="0.25">
      <c r="B108" s="487"/>
      <c r="C108" s="49" t="s">
        <v>158</v>
      </c>
      <c r="D108" s="282">
        <f>Flavors!D328</f>
        <v>160549791.53681055</v>
      </c>
      <c r="E108" s="283">
        <f>Flavors!E328</f>
        <v>16232962.245081455</v>
      </c>
      <c r="F108" s="320">
        <f>Flavors!F328</f>
        <v>0.11248142246991411</v>
      </c>
      <c r="G108" s="338">
        <f>Flavors!G328</f>
        <v>8.6172229352100889</v>
      </c>
      <c r="H108" s="373">
        <f>Flavors!H328</f>
        <v>0.40993035873623462</v>
      </c>
      <c r="I108" s="329">
        <f>Flavors!I328</f>
        <v>2.0225194642071842</v>
      </c>
      <c r="J108" s="338">
        <f>Flavors!J328</f>
        <v>7.5050418434807087E-2</v>
      </c>
      <c r="K108" s="345">
        <f>Flavors!K328</f>
        <v>3.8537412750014557E-2</v>
      </c>
      <c r="L108" s="351">
        <f>Flavors!L328</f>
        <v>324715078.35760522</v>
      </c>
      <c r="M108" s="363">
        <f>Flavors!M328</f>
        <v>43662520.527946532</v>
      </c>
      <c r="N108" s="357">
        <f>Flavors!N328</f>
        <v>0.15535357822436066</v>
      </c>
      <c r="O108" s="286">
        <f>Flavors!O328</f>
        <v>71555676.276621982</v>
      </c>
      <c r="P108" s="283">
        <f>Flavors!P328</f>
        <v>8748086.1865158677</v>
      </c>
      <c r="Q108" s="357">
        <f>Flavors!Q328</f>
        <v>0.13928390141964589</v>
      </c>
    </row>
    <row r="109" spans="2:17" x14ac:dyDescent="0.25">
      <c r="B109" s="487"/>
      <c r="C109" s="49" t="s">
        <v>159</v>
      </c>
      <c r="D109" s="282">
        <f>Flavors!D329</f>
        <v>31135.442513465881</v>
      </c>
      <c r="E109" s="283">
        <f>Flavors!E329</f>
        <v>-2383294.6479832791</v>
      </c>
      <c r="F109" s="320">
        <f>Flavors!F329</f>
        <v>-0.98710443402937376</v>
      </c>
      <c r="G109" s="338">
        <f>Flavors!G329</f>
        <v>1.6711391946182493E-3</v>
      </c>
      <c r="H109" s="373">
        <f>Flavors!H329</f>
        <v>-0.13563740794711623</v>
      </c>
      <c r="I109" s="329">
        <f>Flavors!I329</f>
        <v>1.6521066890093061</v>
      </c>
      <c r="J109" s="338">
        <f>Flavors!J329</f>
        <v>-0.43212404879617705</v>
      </c>
      <c r="K109" s="345">
        <f>Flavors!K329</f>
        <v>-0.20733023506368914</v>
      </c>
      <c r="L109" s="351">
        <f>Flavors!L329</f>
        <v>51439.072841761707</v>
      </c>
      <c r="M109" s="363">
        <f>Flavors!M329</f>
        <v>-4980790.3360540289</v>
      </c>
      <c r="N109" s="357">
        <f>Flavors!N329</f>
        <v>-0.98977807475334301</v>
      </c>
      <c r="O109" s="286">
        <f>Flavors!O329</f>
        <v>15567.721256732941</v>
      </c>
      <c r="P109" s="283">
        <f>Flavors!P329</f>
        <v>-1191647.3239916395</v>
      </c>
      <c r="Q109" s="357">
        <f>Flavors!Q329</f>
        <v>-0.98710443402937376</v>
      </c>
    </row>
    <row r="110" spans="2:17" x14ac:dyDescent="0.25">
      <c r="B110" s="487"/>
      <c r="C110" s="49" t="s">
        <v>160</v>
      </c>
      <c r="D110" s="282">
        <f>Flavors!D330</f>
        <v>472047614.99984217</v>
      </c>
      <c r="E110" s="283">
        <f>Flavors!E330</f>
        <v>16142777.836097896</v>
      </c>
      <c r="F110" s="320">
        <f>Flavors!F330</f>
        <v>3.5408217944175931E-2</v>
      </c>
      <c r="G110" s="338">
        <f>Flavors!G330</f>
        <v>25.336311530215955</v>
      </c>
      <c r="H110" s="373">
        <f>Flavors!H330</f>
        <v>-0.5909791675915379</v>
      </c>
      <c r="I110" s="329">
        <f>Flavors!I330</f>
        <v>1.7539597959781903</v>
      </c>
      <c r="J110" s="338">
        <f>Flavors!J330</f>
        <v>3.7544089797076907E-2</v>
      </c>
      <c r="K110" s="345">
        <f>Flavors!K330</f>
        <v>2.1873541276669788E-2</v>
      </c>
      <c r="L110" s="351">
        <f>Flavors!L330</f>
        <v>827952538.49711454</v>
      </c>
      <c r="M110" s="363">
        <f>Flavors!M330</f>
        <v>45430315.465320945</v>
      </c>
      <c r="N110" s="357">
        <f>Flavors!N330</f>
        <v>5.8056262337581085E-2</v>
      </c>
      <c r="O110" s="286">
        <f>Flavors!O330</f>
        <v>169793858.37087497</v>
      </c>
      <c r="P110" s="283">
        <f>Flavors!P330</f>
        <v>8056876.8391456008</v>
      </c>
      <c r="Q110" s="357">
        <f>Flavors!Q330</f>
        <v>4.9814685317130222E-2</v>
      </c>
    </row>
    <row r="111" spans="2:17" ht="15" thickBot="1" x14ac:dyDescent="0.3">
      <c r="B111" s="487"/>
      <c r="C111" s="52" t="s">
        <v>161</v>
      </c>
      <c r="D111" s="304">
        <f>Flavors!D331</f>
        <v>15955518.147040384</v>
      </c>
      <c r="E111" s="305">
        <f>Flavors!E331</f>
        <v>5152141.1287419274</v>
      </c>
      <c r="F111" s="321">
        <f>Flavors!F331</f>
        <v>0.47690098383268265</v>
      </c>
      <c r="G111" s="339">
        <f>Flavors!G331</f>
        <v>0.85638390186457014</v>
      </c>
      <c r="H111" s="374">
        <f>Flavors!H331</f>
        <v>0.24199626295729892</v>
      </c>
      <c r="I111" s="330">
        <f>Flavors!I331</f>
        <v>2.034348447344922</v>
      </c>
      <c r="J111" s="339">
        <f>Flavors!J331</f>
        <v>0.14323753264002237</v>
      </c>
      <c r="K111" s="346">
        <f>Flavors!K331</f>
        <v>7.5742533939303081E-2</v>
      </c>
      <c r="L111" s="352">
        <f>Flavors!L331</f>
        <v>32459083.569015335</v>
      </c>
      <c r="M111" s="364">
        <f>Flavors!M331</f>
        <v>12028699.37403905</v>
      </c>
      <c r="N111" s="358">
        <f>Flavors!N331</f>
        <v>0.58876520672561994</v>
      </c>
      <c r="O111" s="306">
        <f>Flavors!O331</f>
        <v>7489556.3476963919</v>
      </c>
      <c r="P111" s="305">
        <f>Flavors!P331</f>
        <v>2094101.4450366339</v>
      </c>
      <c r="Q111" s="358">
        <f>Flavors!Q331</f>
        <v>0.38812324128672077</v>
      </c>
    </row>
    <row r="112" spans="2:17" x14ac:dyDescent="0.25">
      <c r="B112" s="486" t="s">
        <v>275</v>
      </c>
      <c r="C112" s="55" t="s">
        <v>276</v>
      </c>
      <c r="D112" s="307">
        <f>'NB vs PL'!D41</f>
        <v>1221580004.0235479</v>
      </c>
      <c r="E112" s="54">
        <f>'NB vs PL'!E41</f>
        <v>68578569.721694231</v>
      </c>
      <c r="F112" s="322">
        <f>'NB vs PL'!F41</f>
        <v>5.9478303913141954E-2</v>
      </c>
      <c r="G112" s="340">
        <f>'NB vs PL'!G41</f>
        <v>65.566122055363991</v>
      </c>
      <c r="H112" s="375">
        <f>'NB vs PL'!H41</f>
        <v>-5.0255290961160881E-3</v>
      </c>
      <c r="I112" s="331">
        <f>'NB vs PL'!I41</f>
        <v>2.0747470403247195</v>
      </c>
      <c r="J112" s="340">
        <f>'NB vs PL'!J41</f>
        <v>3.9596283704716573E-2</v>
      </c>
      <c r="K112" s="347">
        <f>'NB vs PL'!K41</f>
        <v>1.9456191918911424E-2</v>
      </c>
      <c r="L112" s="353">
        <f>'NB vs PL'!L41</f>
        <v>2534469497.8677149</v>
      </c>
      <c r="M112" s="365">
        <f>'NB vs PL'!M41</f>
        <v>187937756.46434879</v>
      </c>
      <c r="N112" s="359">
        <f>'NB vs PL'!N41</f>
        <v>8.0091717127998785E-2</v>
      </c>
      <c r="O112" s="53">
        <f>'NB vs PL'!O41</f>
        <v>514857991.00899917</v>
      </c>
      <c r="P112" s="54">
        <f>'NB vs PL'!P41</f>
        <v>30647152.181949496</v>
      </c>
      <c r="Q112" s="359">
        <v>-2.7566905262214909E-2</v>
      </c>
    </row>
    <row r="113" spans="2:17" ht="15" thickBot="1" x14ac:dyDescent="0.3">
      <c r="B113" s="490"/>
      <c r="C113" s="56" t="s">
        <v>144</v>
      </c>
      <c r="D113" s="308">
        <f>'NB vs PL'!D42</f>
        <v>641453643.24461496</v>
      </c>
      <c r="E113" s="48">
        <f>'NB vs PL'!E42</f>
        <v>36180447.419320822</v>
      </c>
      <c r="F113" s="323">
        <f>'NB vs PL'!F42</f>
        <v>5.9775400048879636E-2</v>
      </c>
      <c r="G113" s="341">
        <f>'NB vs PL'!G42</f>
        <v>34.428877132327067</v>
      </c>
      <c r="H113" s="376">
        <f>'NB vs PL'!H42</f>
        <v>7.0135754879672163E-3</v>
      </c>
      <c r="I113" s="332">
        <f>'NB vs PL'!I42</f>
        <v>1.9884952280651678</v>
      </c>
      <c r="J113" s="341">
        <f>'NB vs PL'!J42</f>
        <v>0.16281180626417102</v>
      </c>
      <c r="K113" s="348">
        <f>'NB vs PL'!K42</f>
        <v>8.9178553258461829E-2</v>
      </c>
      <c r="L113" s="354">
        <f>'NB vs PL'!L42</f>
        <v>1275527508.6169333</v>
      </c>
      <c r="M113" s="366">
        <f>'NB vs PL'!M42</f>
        <v>170490269.33818555</v>
      </c>
      <c r="N113" s="360">
        <f>'NB vs PL'!N42</f>
        <v>0.1542846370041463</v>
      </c>
      <c r="O113" s="47">
        <f>'NB vs PL'!O42</f>
        <v>327561296.72088546</v>
      </c>
      <c r="P113" s="48">
        <f>'NB vs PL'!P42</f>
        <v>15123308.552643836</v>
      </c>
      <c r="Q113" s="360">
        <v>3.2952423330172877E-2</v>
      </c>
    </row>
    <row r="114" spans="2:17" x14ac:dyDescent="0.25">
      <c r="B114" s="487" t="s">
        <v>457</v>
      </c>
      <c r="C114" s="44" t="s">
        <v>39</v>
      </c>
      <c r="D114" s="259">
        <f>Size!D121</f>
        <v>27334931.915179715</v>
      </c>
      <c r="E114" s="63">
        <f>Size!E121</f>
        <v>6943868.3942943998</v>
      </c>
      <c r="F114" s="324">
        <f>Size!F121</f>
        <v>0.34053488123276265</v>
      </c>
      <c r="G114" s="342">
        <f>Size!G121</f>
        <v>1.4671535850477058</v>
      </c>
      <c r="H114" s="377">
        <f>Size!H121</f>
        <v>0.30751458048595626</v>
      </c>
      <c r="I114" s="333">
        <f>Size!I121</f>
        <v>3.2763121134643662</v>
      </c>
      <c r="J114" s="342">
        <f>Size!J121</f>
        <v>1.2294207578621208E-2</v>
      </c>
      <c r="K114" s="310">
        <f>Size!K121</f>
        <v>3.7665870510244556E-3</v>
      </c>
      <c r="L114" s="311">
        <f>Size!L121</f>
        <v>89557768.554427013</v>
      </c>
      <c r="M114" s="312">
        <f>Size!M121</f>
        <v>23000972.102203719</v>
      </c>
      <c r="N114" s="313">
        <f>Size!N121</f>
        <v>0.34558412255786064</v>
      </c>
      <c r="O114" s="62">
        <f>Size!O121</f>
        <v>18418361.765704013</v>
      </c>
      <c r="P114" s="63">
        <f>Size!P121</f>
        <v>4557905.094483085</v>
      </c>
      <c r="Q114" s="313">
        <f>Size!Q121</f>
        <v>0.32884234643919508</v>
      </c>
    </row>
    <row r="115" spans="2:17" x14ac:dyDescent="0.25">
      <c r="B115" s="487"/>
      <c r="C115" s="49" t="s">
        <v>173</v>
      </c>
      <c r="D115" s="58">
        <f>Size!D122</f>
        <v>911775806.00158072</v>
      </c>
      <c r="E115" s="278">
        <f>Size!E122</f>
        <v>14634151.32038486</v>
      </c>
      <c r="F115" s="280">
        <f>Size!F122</f>
        <v>1.6311973972031411E-2</v>
      </c>
      <c r="G115" s="334">
        <f>Size!G122</f>
        <v>48.937935777045652</v>
      </c>
      <c r="H115" s="369">
        <f>Size!H122</f>
        <v>-2.0824759008349787</v>
      </c>
      <c r="I115" s="325">
        <f>Size!I122</f>
        <v>2.0060124220340962</v>
      </c>
      <c r="J115" s="334">
        <f>Size!J122</f>
        <v>5.5889633587625775E-2</v>
      </c>
      <c r="K115" s="291">
        <f>Size!K122</f>
        <v>2.8659545911029136E-2</v>
      </c>
      <c r="L115" s="295">
        <f>Size!L122</f>
        <v>1829033592.949321</v>
      </c>
      <c r="M115" s="281">
        <f>Size!M122</f>
        <v>79497207.690946817</v>
      </c>
      <c r="N115" s="270">
        <f>Size!N122</f>
        <v>4.5439013650011371E-2</v>
      </c>
      <c r="O115" s="285">
        <f>Size!O122</f>
        <v>459396740.5884648</v>
      </c>
      <c r="P115" s="278">
        <f>Size!P122</f>
        <v>8150597.8067144752</v>
      </c>
      <c r="Q115" s="270">
        <f>Size!Q122</f>
        <v>1.8062421002580386E-2</v>
      </c>
    </row>
    <row r="116" spans="2:17" x14ac:dyDescent="0.25">
      <c r="B116" s="487"/>
      <c r="C116" s="49" t="s">
        <v>174</v>
      </c>
      <c r="D116" s="58">
        <f>Size!D123</f>
        <v>52098576.97856342</v>
      </c>
      <c r="E116" s="278">
        <f>Size!E123</f>
        <v>7122943.2694084048</v>
      </c>
      <c r="F116" s="280">
        <f>Size!F123</f>
        <v>0.15837338314053581</v>
      </c>
      <c r="G116" s="334">
        <f>Size!G123</f>
        <v>2.7962979467871363</v>
      </c>
      <c r="H116" s="369">
        <f>Size!H123</f>
        <v>0.23853537346187981</v>
      </c>
      <c r="I116" s="325">
        <f>Size!I123</f>
        <v>3.0799535734954677</v>
      </c>
      <c r="J116" s="334">
        <f>Size!J123</f>
        <v>2.3908029845478573E-3</v>
      </c>
      <c r="K116" s="291">
        <f>Size!K123</f>
        <v>7.7684946265156097E-4</v>
      </c>
      <c r="L116" s="295">
        <f>Size!L123</f>
        <v>160461198.33915511</v>
      </c>
      <c r="M116" s="281">
        <f>Size!M123</f>
        <v>22045862.455723673</v>
      </c>
      <c r="N116" s="270">
        <f>Size!N123</f>
        <v>0.15927326488077831</v>
      </c>
      <c r="O116" s="285">
        <f>Size!O123</f>
        <v>17600024.040466167</v>
      </c>
      <c r="P116" s="278">
        <f>Size!P123</f>
        <v>2288569.0950682331</v>
      </c>
      <c r="Q116" s="270">
        <f>Size!Q123</f>
        <v>0.14946777450147503</v>
      </c>
    </row>
    <row r="117" spans="2:17" x14ac:dyDescent="0.25">
      <c r="B117" s="487"/>
      <c r="C117" s="49" t="s">
        <v>175</v>
      </c>
      <c r="D117" s="58">
        <f>Size!D124</f>
        <v>50085767.010394111</v>
      </c>
      <c r="E117" s="278">
        <f>Size!E124</f>
        <v>10220852.474976376</v>
      </c>
      <c r="F117" s="280">
        <f>Size!F124</f>
        <v>0.256387166361431</v>
      </c>
      <c r="G117" s="334">
        <f>Size!G124</f>
        <v>2.6882639714334449</v>
      </c>
      <c r="H117" s="369">
        <f>Size!H124</f>
        <v>0.42114780255674011</v>
      </c>
      <c r="I117" s="325">
        <f>Size!I124</f>
        <v>1.8563225534611107</v>
      </c>
      <c r="J117" s="334">
        <f>Size!J124</f>
        <v>3.0452007485858745E-2</v>
      </c>
      <c r="K117" s="291">
        <f>Size!K124</f>
        <v>1.6678075865227026E-2</v>
      </c>
      <c r="L117" s="295">
        <f>Size!L124</f>
        <v>92975338.908793062</v>
      </c>
      <c r="M117" s="281">
        <f>Size!M124</f>
        <v>20187165.64075312</v>
      </c>
      <c r="N117" s="270">
        <f>Size!N124</f>
        <v>0.27734128683810455</v>
      </c>
      <c r="O117" s="285">
        <f>Size!O124</f>
        <v>14013481.636833608</v>
      </c>
      <c r="P117" s="278">
        <f>Size!P124</f>
        <v>2851206.6530500203</v>
      </c>
      <c r="Q117" s="270">
        <f>Size!Q124</f>
        <v>0.25543239681805163</v>
      </c>
    </row>
    <row r="118" spans="2:17" x14ac:dyDescent="0.25">
      <c r="B118" s="487"/>
      <c r="C118" s="49" t="s">
        <v>176</v>
      </c>
      <c r="D118" s="58">
        <f>Size!D125</f>
        <v>602127620.15842843</v>
      </c>
      <c r="E118" s="278">
        <f>Size!E125</f>
        <v>47572581.645878673</v>
      </c>
      <c r="F118" s="280">
        <f>Size!F125</f>
        <v>8.5785140052968958E-2</v>
      </c>
      <c r="G118" s="334">
        <f>Size!G125</f>
        <v>32.318123173414655</v>
      </c>
      <c r="H118" s="369">
        <f>Size!H125</f>
        <v>0.78059928817322444</v>
      </c>
      <c r="I118" s="325">
        <f>Size!I125</f>
        <v>1.5398468971922761</v>
      </c>
      <c r="J118" s="334">
        <f>Size!J125</f>
        <v>7.9384766076980418E-2</v>
      </c>
      <c r="K118" s="291">
        <f>Size!K125</f>
        <v>5.4355922269862272E-2</v>
      </c>
      <c r="L118" s="295">
        <f>Size!L125</f>
        <v>927184347.61472535</v>
      </c>
      <c r="M118" s="281">
        <f>Size!M125</f>
        <v>117277714.24796212</v>
      </c>
      <c r="N118" s="270">
        <f>Size!N125</f>
        <v>0.14480399272745967</v>
      </c>
      <c r="O118" s="285">
        <f>Size!O125</f>
        <v>149753032.79096261</v>
      </c>
      <c r="P118" s="278">
        <f>Size!P125</f>
        <v>11852246.335663021</v>
      </c>
      <c r="Q118" s="270">
        <f>Size!Q125</f>
        <v>8.5947634094928935E-2</v>
      </c>
    </row>
    <row r="119" spans="2:17" x14ac:dyDescent="0.25">
      <c r="B119" s="487"/>
      <c r="C119" s="49" t="s">
        <v>177</v>
      </c>
      <c r="D119" s="58">
        <f>Size!D126</f>
        <v>145798892.84622726</v>
      </c>
      <c r="E119" s="278">
        <f>Size!E126</f>
        <v>14788874.290973842</v>
      </c>
      <c r="F119" s="280">
        <f>Size!F126</f>
        <v>0.11288353710702392</v>
      </c>
      <c r="G119" s="334">
        <f>Size!G126</f>
        <v>7.8254948283423325</v>
      </c>
      <c r="H119" s="369">
        <f>Size!H126</f>
        <v>0.37496007082840332</v>
      </c>
      <c r="I119" s="325">
        <f>Size!I126</f>
        <v>3.9942550488828896</v>
      </c>
      <c r="J119" s="334">
        <f>Size!J126</f>
        <v>0.21124587525337013</v>
      </c>
      <c r="K119" s="291">
        <f>Size!K126</f>
        <v>5.5840698649613697E-2</v>
      </c>
      <c r="L119" s="295">
        <f>Size!L126</f>
        <v>582357963.87257862</v>
      </c>
      <c r="M119" s="281">
        <f>Size!M126</f>
        <v>86745861.840681374</v>
      </c>
      <c r="N119" s="270">
        <f>Size!N126</f>
        <v>0.17502773133473337</v>
      </c>
      <c r="O119" s="285">
        <f>Size!O126</f>
        <v>172560418.8565726</v>
      </c>
      <c r="P119" s="278">
        <f>Size!P126</f>
        <v>16389139.456011474</v>
      </c>
      <c r="Q119" s="270">
        <f>Size!Q126</f>
        <v>0.10494336422752382</v>
      </c>
    </row>
    <row r="120" spans="2:17" ht="15" thickBot="1" x14ac:dyDescent="0.3">
      <c r="B120" s="487"/>
      <c r="C120" s="52" t="s">
        <v>178</v>
      </c>
      <c r="D120" s="297">
        <f>Size!D127</f>
        <v>73905223.832990751</v>
      </c>
      <c r="E120" s="298">
        <f>Size!E127</f>
        <v>3446025.3021513373</v>
      </c>
      <c r="F120" s="318">
        <f>Size!F127</f>
        <v>4.8908096799356017E-2</v>
      </c>
      <c r="G120" s="335">
        <f>Size!G127</f>
        <v>3.9667307179247695</v>
      </c>
      <c r="H120" s="370">
        <f>Size!H127</f>
        <v>-4.0281214671762378E-2</v>
      </c>
      <c r="I120" s="326">
        <f>Size!I127</f>
        <v>1.8056211147236365</v>
      </c>
      <c r="J120" s="335">
        <f>Size!J127</f>
        <v>0.11431362697509129</v>
      </c>
      <c r="K120" s="343">
        <f>Size!K127</f>
        <v>6.7588908464695951E-2</v>
      </c>
      <c r="L120" s="349">
        <f>Size!L127</f>
        <v>133444832.64122462</v>
      </c>
      <c r="M120" s="361">
        <f>Size!M127</f>
        <v>14276662.585254624</v>
      </c>
      <c r="N120" s="355">
        <f>Size!N127</f>
        <v>0.11980265014180608</v>
      </c>
      <c r="O120" s="299">
        <f>Size!O127</f>
        <v>11758716.969584525</v>
      </c>
      <c r="P120" s="298">
        <f>Size!P127</f>
        <v>670391.09689793736</v>
      </c>
      <c r="Q120" s="355">
        <f>Size!Q127</f>
        <v>6.0459180636933112E-2</v>
      </c>
    </row>
    <row r="121" spans="2:17" x14ac:dyDescent="0.25">
      <c r="B121" s="486" t="s">
        <v>24</v>
      </c>
      <c r="C121" s="55" t="s">
        <v>453</v>
      </c>
      <c r="D121" s="307">
        <f>Organic!D41</f>
        <v>95392212.008328438</v>
      </c>
      <c r="E121" s="54">
        <f>Organic!E41</f>
        <v>9217612.3564041257</v>
      </c>
      <c r="F121" s="322">
        <f>Organic!F41</f>
        <v>0.10696437690033751</v>
      </c>
      <c r="G121" s="340">
        <f>Organic!G41</f>
        <v>5.1200063811364211</v>
      </c>
      <c r="H121" s="375">
        <f>Organic!H41</f>
        <v>0.21926018628928468</v>
      </c>
      <c r="I121" s="331">
        <f>Organic!I41</f>
        <v>1.5201220060438918</v>
      </c>
      <c r="J121" s="340">
        <f>Organic!J41</f>
        <v>3.4747980214536289E-2</v>
      </c>
      <c r="K121" s="347">
        <f>Organic!K41</f>
        <v>2.339342119243995E-2</v>
      </c>
      <c r="L121" s="353">
        <f>Organic!L41</f>
        <v>145007800.67906445</v>
      </c>
      <c r="M121" s="365">
        <f>Organic!M41</f>
        <v>17006288.669852659</v>
      </c>
      <c r="N121" s="359">
        <f>Organic!N41</f>
        <v>0.13286006081419396</v>
      </c>
      <c r="O121" s="53">
        <f>Organic!O41</f>
        <v>31883563.986641109</v>
      </c>
      <c r="P121" s="54">
        <f>Organic!P41</f>
        <v>2509572.7903011478</v>
      </c>
      <c r="Q121" s="359">
        <f>Organic!Q41</f>
        <v>8.5435199238905066E-2</v>
      </c>
    </row>
    <row r="122" spans="2:17" ht="15" thickBot="1" x14ac:dyDescent="0.3">
      <c r="B122" s="490"/>
      <c r="C122" s="56" t="s">
        <v>454</v>
      </c>
      <c r="D122" s="308">
        <f>Organic!D42</f>
        <v>1767734606.735111</v>
      </c>
      <c r="E122" s="48">
        <f>Organic!E42</f>
        <v>95511684.341673374</v>
      </c>
      <c r="F122" s="323">
        <f>Organic!F42</f>
        <v>5.7116597950330902E-2</v>
      </c>
      <c r="G122" s="341">
        <f>Organic!G42</f>
        <v>94.879993618863239</v>
      </c>
      <c r="H122" s="376">
        <f>Organic!H42</f>
        <v>-0.21926018628973054</v>
      </c>
      <c r="I122" s="332">
        <f>Organic!I42</f>
        <v>2.0761075945554448</v>
      </c>
      <c r="J122" s="341">
        <f>Organic!J42</f>
        <v>8.8345054170041459E-2</v>
      </c>
      <c r="K122" s="348">
        <f>Organic!K42</f>
        <v>4.4444470793232882E-2</v>
      </c>
      <c r="L122" s="354">
        <f>Organic!L42</f>
        <v>3670007242.2012467</v>
      </c>
      <c r="M122" s="366">
        <f>Organic!M42</f>
        <v>346025157.89376402</v>
      </c>
      <c r="N122" s="360">
        <f>Organic!N42</f>
        <v>0.10409958571297619</v>
      </c>
      <c r="O122" s="47">
        <f>Organic!O42</f>
        <v>811617212.6619463</v>
      </c>
      <c r="P122" s="48">
        <f>Organic!P42</f>
        <v>44250482.74758482</v>
      </c>
      <c r="Q122" s="360">
        <f>Organic!Q42</f>
        <v>5.766536523224456E-2</v>
      </c>
    </row>
    <row r="123" spans="2:17" x14ac:dyDescent="0.25">
      <c r="B123" s="486" t="s">
        <v>277</v>
      </c>
      <c r="C123" s="44" t="s">
        <v>459</v>
      </c>
      <c r="D123" s="57">
        <f>Form!D41</f>
        <v>319929467.11089909</v>
      </c>
      <c r="E123" s="46">
        <f>Form!E41</f>
        <v>40185152.358310819</v>
      </c>
      <c r="F123" s="268">
        <f>Form!F41</f>
        <v>0.14364957655654739</v>
      </c>
      <c r="G123" s="380">
        <f>Form!G41</f>
        <v>17.171641988743939</v>
      </c>
      <c r="H123" s="381">
        <f>Form!H41</f>
        <v>1.2625934803502901</v>
      </c>
      <c r="I123" s="382">
        <f>Form!I41</f>
        <v>2.3141012369145368</v>
      </c>
      <c r="J123" s="380">
        <f>Form!J41</f>
        <v>5.7327470202385378E-2</v>
      </c>
      <c r="K123" s="383">
        <f>Form!K41</f>
        <v>2.5402400120019396E-2</v>
      </c>
      <c r="L123" s="384">
        <f>Form!L41</f>
        <v>740349175.56674027</v>
      </c>
      <c r="M123" s="267">
        <f>Form!M41</f>
        <v>109029544.64623201</v>
      </c>
      <c r="N123" s="269">
        <f>Form!N41</f>
        <v>0.17270102069732773</v>
      </c>
      <c r="O123" s="45">
        <f>Form!O41</f>
        <v>154795229.18521005</v>
      </c>
      <c r="P123" s="46">
        <f>Form!P41</f>
        <v>22778918.213344246</v>
      </c>
      <c r="Q123" s="269">
        <f>Form!Q41</f>
        <v>0.17254624103379693</v>
      </c>
    </row>
    <row r="124" spans="2:17" ht="15" thickBot="1" x14ac:dyDescent="0.3">
      <c r="B124" s="490"/>
      <c r="C124" s="52" t="s">
        <v>165</v>
      </c>
      <c r="D124" s="61">
        <f>Form!D42</f>
        <v>1543197351.6325891</v>
      </c>
      <c r="E124" s="51">
        <f>Form!E42</f>
        <v>64544144.339795589</v>
      </c>
      <c r="F124" s="264">
        <f>Form!F42</f>
        <v>4.365063019608692E-2</v>
      </c>
      <c r="G124" s="368">
        <f>Form!G42</f>
        <v>82.828358011258231</v>
      </c>
      <c r="H124" s="378">
        <f>Form!H42</f>
        <v>-1.2625934803493379</v>
      </c>
      <c r="I124" s="367">
        <f>Form!I42</f>
        <v>1.9923996526178438</v>
      </c>
      <c r="J124" s="368">
        <f>Form!J42</f>
        <v>8.4809724509931739E-2</v>
      </c>
      <c r="K124" s="292">
        <f>Form!K42</f>
        <v>4.4459096402365818E-2</v>
      </c>
      <c r="L124" s="296">
        <f>Form!L42</f>
        <v>3074665867.3135471</v>
      </c>
      <c r="M124" s="265">
        <f>Form!M42</f>
        <v>254001901.91735363</v>
      </c>
      <c r="N124" s="271">
        <f>Form!N42</f>
        <v>9.005039417436464E-2</v>
      </c>
      <c r="O124" s="50">
        <f>Form!O42</f>
        <v>688705547.46337891</v>
      </c>
      <c r="P124" s="51">
        <f>Form!P42</f>
        <v>23981137.324544191</v>
      </c>
      <c r="Q124" s="271">
        <f>Form!Q42</f>
        <v>3.6076811621128038E-2</v>
      </c>
    </row>
    <row r="125" spans="2:17" x14ac:dyDescent="0.25">
      <c r="B125" s="487" t="s">
        <v>279</v>
      </c>
      <c r="C125" s="44" t="s">
        <v>37</v>
      </c>
      <c r="D125" s="259">
        <f>'Package Type'!D137</f>
        <v>70353303.496570215</v>
      </c>
      <c r="E125" s="63">
        <f>'Package Type'!E137</f>
        <v>10984298.110202223</v>
      </c>
      <c r="F125" s="324">
        <f>'Package Type'!F137</f>
        <v>0.18501738472318052</v>
      </c>
      <c r="G125" s="342">
        <f>'Package Type'!G137</f>
        <v>3.776087746083693</v>
      </c>
      <c r="H125" s="377">
        <f>'Package Type'!H137</f>
        <v>0.39977467454852578</v>
      </c>
      <c r="I125" s="333">
        <f>'Package Type'!I137</f>
        <v>4.767992526436986</v>
      </c>
      <c r="J125" s="342">
        <f>'Package Type'!J137</f>
        <v>6.4383434608272339E-2</v>
      </c>
      <c r="K125" s="310">
        <f>'Package Type'!K137</f>
        <v>1.368809213336237E-2</v>
      </c>
      <c r="L125" s="311">
        <f>'Package Type'!L137</f>
        <v>335444025.28179985</v>
      </c>
      <c r="M125" s="312">
        <f>'Package Type'!M137</f>
        <v>56195431.773651481</v>
      </c>
      <c r="N125" s="313">
        <f>'Package Type'!N137</f>
        <v>0.20123801186490745</v>
      </c>
      <c r="O125" s="62">
        <f>'Package Type'!O137</f>
        <v>76905180.825401291</v>
      </c>
      <c r="P125" s="63">
        <f>'Package Type'!P137</f>
        <v>10517281.148755454</v>
      </c>
      <c r="Q125" s="313">
        <f>'Package Type'!Q137</f>
        <v>0.15842165816333634</v>
      </c>
    </row>
    <row r="126" spans="2:17" x14ac:dyDescent="0.25">
      <c r="B126" s="487"/>
      <c r="C126" s="49" t="s">
        <v>166</v>
      </c>
      <c r="D126" s="58">
        <f>'Package Type'!D138</f>
        <v>19327237.108851291</v>
      </c>
      <c r="E126" s="278">
        <f>'Package Type'!E138</f>
        <v>1323220.6540048122</v>
      </c>
      <c r="F126" s="280">
        <f>'Package Type'!F138</f>
        <v>7.3495858955884036E-2</v>
      </c>
      <c r="G126" s="334">
        <f>'Package Type'!G138</f>
        <v>1.0373548871936809</v>
      </c>
      <c r="H126" s="369">
        <f>'Package Type'!H138</f>
        <v>1.3467158217340902E-2</v>
      </c>
      <c r="I126" s="325">
        <f>'Package Type'!I138</f>
        <v>3.4489073047302838</v>
      </c>
      <c r="J126" s="334">
        <f>'Package Type'!J138</f>
        <v>-2.2309840580037488E-2</v>
      </c>
      <c r="K126" s="291">
        <f>'Package Type'!K138</f>
        <v>-6.4270944876434755E-3</v>
      </c>
      <c r="L126" s="295">
        <f>'Package Type'!L138</f>
        <v>66657849.244971432</v>
      </c>
      <c r="M126" s="281">
        <f>'Package Type'!M138</f>
        <v>4161998.6424591839</v>
      </c>
      <c r="N126" s="270">
        <f>'Package Type'!N138</f>
        <v>6.6596399638280582E-2</v>
      </c>
      <c r="O126" s="285">
        <f>'Package Type'!O138</f>
        <v>9817120.8067027964</v>
      </c>
      <c r="P126" s="278">
        <f>'Package Type'!P138</f>
        <v>1156095.851920519</v>
      </c>
      <c r="Q126" s="270">
        <f>'Package Type'!Q138</f>
        <v>0.13348256793581553</v>
      </c>
    </row>
    <row r="127" spans="2:17" x14ac:dyDescent="0.25">
      <c r="B127" s="487"/>
      <c r="C127" s="49" t="s">
        <v>167</v>
      </c>
      <c r="D127" s="58">
        <f>'Package Type'!D139</f>
        <v>736288013.01004446</v>
      </c>
      <c r="E127" s="278">
        <f>'Package Type'!E139</f>
        <v>47506253.349192977</v>
      </c>
      <c r="F127" s="280">
        <f>'Package Type'!F139</f>
        <v>6.8971416102227401E-2</v>
      </c>
      <c r="G127" s="334">
        <f>'Package Type'!G139</f>
        <v>39.518942328714964</v>
      </c>
      <c r="H127" s="369">
        <f>'Package Type'!H139</f>
        <v>0.34794993220252479</v>
      </c>
      <c r="I127" s="325">
        <f>'Package Type'!I139</f>
        <v>1.8859243082074422</v>
      </c>
      <c r="J127" s="334">
        <f>'Package Type'!J139</f>
        <v>0.14595216214400675</v>
      </c>
      <c r="K127" s="291">
        <f>'Package Type'!K139</f>
        <v>8.388189573851125E-2</v>
      </c>
      <c r="L127" s="295">
        <f>'Package Type'!L139</f>
        <v>1388583461.5774002</v>
      </c>
      <c r="M127" s="281">
        <f>'Package Type'!M139</f>
        <v>190122385.05095911</v>
      </c>
      <c r="N127" s="270">
        <f>'Package Type'!N139</f>
        <v>0.15863876497516316</v>
      </c>
      <c r="O127" s="285">
        <f>'Package Type'!O139</f>
        <v>323014134.46119386</v>
      </c>
      <c r="P127" s="278">
        <f>'Package Type'!P139</f>
        <v>16826328.214894831</v>
      </c>
      <c r="Q127" s="270">
        <f>'Package Type'!Q139</f>
        <v>5.4954272742526025E-2</v>
      </c>
    </row>
    <row r="128" spans="2:17" ht="15" customHeight="1" x14ac:dyDescent="0.25">
      <c r="B128" s="487"/>
      <c r="C128" s="49" t="s">
        <v>168</v>
      </c>
      <c r="D128" s="58">
        <f>'Package Type'!D140</f>
        <v>8640813.1457286589</v>
      </c>
      <c r="E128" s="278">
        <f>'Package Type'!E140</f>
        <v>5520598.1988986591</v>
      </c>
      <c r="F128" s="280">
        <f>'Package Type'!F140</f>
        <v>1.7693006068403532</v>
      </c>
      <c r="G128" s="334">
        <f>'Package Type'!G140</f>
        <v>0.46378019245927155</v>
      </c>
      <c r="H128" s="369">
        <f>'Package Type'!H140</f>
        <v>0.28633368746189314</v>
      </c>
      <c r="I128" s="325">
        <f>'Package Type'!I140</f>
        <v>2.5805543371315798</v>
      </c>
      <c r="J128" s="334">
        <f>'Package Type'!J140</f>
        <v>-0.32732978179177907</v>
      </c>
      <c r="K128" s="291">
        <f>'Package Type'!K140</f>
        <v>-0.11256630883660268</v>
      </c>
      <c r="L128" s="295">
        <f>'Package Type'!L140</f>
        <v>22298087.839553662</v>
      </c>
      <c r="M128" s="281">
        <f>'Package Type'!M140</f>
        <v>13224864.348039413</v>
      </c>
      <c r="N128" s="270">
        <f>'Package Type'!N140</f>
        <v>1.4575706594693711</v>
      </c>
      <c r="O128" s="285">
        <f>'Package Type'!O140</f>
        <v>5304087.7012433577</v>
      </c>
      <c r="P128" s="278">
        <f>'Package Type'!P140</f>
        <v>2904569.6373321693</v>
      </c>
      <c r="Q128" s="270">
        <f>'Package Type'!Q140</f>
        <v>1.2104804214716984</v>
      </c>
    </row>
    <row r="129" spans="2:20" x14ac:dyDescent="0.25">
      <c r="B129" s="487"/>
      <c r="C129" s="49" t="s">
        <v>169</v>
      </c>
      <c r="D129" s="58">
        <f>'Package Type'!D141</f>
        <v>22193.611263692379</v>
      </c>
      <c r="E129" s="278">
        <f>'Package Type'!E141</f>
        <v>13573.611263692379</v>
      </c>
      <c r="F129" s="280">
        <f>'Package Type'!F141</f>
        <v>1.5746648797786982</v>
      </c>
      <c r="G129" s="334">
        <f>'Package Type'!G141</f>
        <v>1.1912023937619273E-3</v>
      </c>
      <c r="H129" s="369">
        <f>'Package Type'!H141</f>
        <v>7.0098332259460377E-4</v>
      </c>
      <c r="I129" s="325">
        <f>'Package Type'!I141</f>
        <v>4.7723430985900279</v>
      </c>
      <c r="J129" s="334">
        <f>'Package Type'!J141</f>
        <v>-6.5151100945889162E-2</v>
      </c>
      <c r="K129" s="291">
        <f>'Package Type'!K141</f>
        <v>-1.3467943993015931E-2</v>
      </c>
      <c r="L129" s="295">
        <f>'Package Type'!L141</f>
        <v>105915.52754707223</v>
      </c>
      <c r="M129" s="281">
        <f>'Package Type'!M141</f>
        <v>64216.327547072622</v>
      </c>
      <c r="N129" s="270">
        <f>'Package Type'!N141</f>
        <v>1.5399894373770535</v>
      </c>
      <c r="O129" s="285">
        <f>'Package Type'!O141</f>
        <v>22202.374453425407</v>
      </c>
      <c r="P129" s="278">
        <f>'Package Type'!P141</f>
        <v>13582.374453425407</v>
      </c>
      <c r="Q129" s="270">
        <f>'Package Type'!Q141</f>
        <v>1.5756814911166366</v>
      </c>
    </row>
    <row r="130" spans="2:20" x14ac:dyDescent="0.25">
      <c r="B130" s="487"/>
      <c r="C130" s="49" t="s">
        <v>170</v>
      </c>
      <c r="D130" s="58">
        <f>'Package Type'!D142</f>
        <v>983294292.92093909</v>
      </c>
      <c r="E130" s="278">
        <f>'Package Type'!E142</f>
        <v>33138877.22851038</v>
      </c>
      <c r="F130" s="280">
        <f>'Package Type'!F142</f>
        <v>3.4877322889708857E-2</v>
      </c>
      <c r="G130" s="334">
        <f>'Package Type'!G142</f>
        <v>52.776562659545895</v>
      </c>
      <c r="H130" s="369">
        <f>'Package Type'!H142</f>
        <v>-1.2587395846936147</v>
      </c>
      <c r="I130" s="325">
        <f>'Package Type'!I142</f>
        <v>1.8783270092597459</v>
      </c>
      <c r="J130" s="334">
        <f>'Package Type'!J142</f>
        <v>1.5343213872211159E-2</v>
      </c>
      <c r="K130" s="291">
        <f>'Package Type'!K142</f>
        <v>8.2358278747236714E-3</v>
      </c>
      <c r="L130" s="295">
        <f>'Package Type'!L142</f>
        <v>1846948228.4443641</v>
      </c>
      <c r="M130" s="281">
        <f>'Package Type'!M142</f>
        <v>76824085.909662485</v>
      </c>
      <c r="N130" s="270">
        <f>'Package Type'!N142</f>
        <v>4.3400394392483367E-2</v>
      </c>
      <c r="O130" s="285">
        <f>'Package Type'!O142</f>
        <v>407723726.89997947</v>
      </c>
      <c r="P130" s="278">
        <f>'Package Type'!P142</f>
        <v>14837991.363148391</v>
      </c>
      <c r="Q130" s="270">
        <f>'Package Type'!Q142</f>
        <v>3.7766683849883381E-2</v>
      </c>
    </row>
    <row r="131" spans="2:20" x14ac:dyDescent="0.25">
      <c r="B131" s="487"/>
      <c r="C131" s="49" t="s">
        <v>171</v>
      </c>
      <c r="D131" s="58">
        <f>'Package Type'!D143</f>
        <v>44312507.182296239</v>
      </c>
      <c r="E131" s="278">
        <f>'Package Type'!E143</f>
        <v>5468699.6678811163</v>
      </c>
      <c r="F131" s="280">
        <f>'Package Type'!F143</f>
        <v>0.14078691090855744</v>
      </c>
      <c r="G131" s="334">
        <f>'Package Type'!G143</f>
        <v>2.3783945749963515</v>
      </c>
      <c r="H131" s="369">
        <f>'Package Type'!H143</f>
        <v>0.16934872345123786</v>
      </c>
      <c r="I131" s="325">
        <f>'Package Type'!I143</f>
        <v>3.4526026047912461</v>
      </c>
      <c r="J131" s="334">
        <f>'Package Type'!J143</f>
        <v>5.1180848038538063E-2</v>
      </c>
      <c r="K131" s="291">
        <f>'Package Type'!K143</f>
        <v>1.5046898532042005E-2</v>
      </c>
      <c r="L131" s="295">
        <f>'Package Type'!L143</f>
        <v>152993477.7224268</v>
      </c>
      <c r="M131" s="281">
        <f>'Package Type'!M143</f>
        <v>20869305.727780879</v>
      </c>
      <c r="N131" s="270">
        <f>'Package Type'!N143</f>
        <v>0.15795221580368024</v>
      </c>
      <c r="O131" s="285">
        <f>'Package Type'!O143</f>
        <v>20405129.787383217</v>
      </c>
      <c r="P131" s="278">
        <f>'Package Type'!P143</f>
        <v>275570.42766844109</v>
      </c>
      <c r="Q131" s="270">
        <f>'Package Type'!Q143</f>
        <v>1.3689839044362755E-2</v>
      </c>
      <c r="T131" s="60"/>
    </row>
    <row r="132" spans="2:20" ht="15" thickBot="1" x14ac:dyDescent="0.3">
      <c r="B132" s="487"/>
      <c r="C132" s="52" t="s">
        <v>172</v>
      </c>
      <c r="D132" s="297">
        <f>'Package Type'!D144</f>
        <v>163212.5</v>
      </c>
      <c r="E132" s="298">
        <f>'Package Type'!E144</f>
        <v>71613.866413975833</v>
      </c>
      <c r="F132" s="318">
        <f>'Package Type'!F144</f>
        <v>0.78182243129991902</v>
      </c>
      <c r="G132" s="335">
        <f>'Package Type'!G144</f>
        <v>8.7601390500124856E-3</v>
      </c>
      <c r="H132" s="370">
        <f>'Package Type'!H144</f>
        <v>3.5509282522471998E-3</v>
      </c>
      <c r="I132" s="326">
        <f>'Package Type'!I144</f>
        <v>2.9896668453702993</v>
      </c>
      <c r="J132" s="335">
        <f>'Package Type'!J144</f>
        <v>-5.1801581799499008E-2</v>
      </c>
      <c r="K132" s="343">
        <f>'Package Type'!K144</f>
        <v>-1.7031767069074048E-2</v>
      </c>
      <c r="L132" s="349">
        <f>'Package Type'!L144</f>
        <v>487950.99999999994</v>
      </c>
      <c r="M132" s="361">
        <f>'Package Type'!M144</f>
        <v>209356.64797621238</v>
      </c>
      <c r="N132" s="355">
        <f>'Package Type'!N144</f>
        <v>0.75147484669156761</v>
      </c>
      <c r="O132" s="299">
        <f>'Package Type'!O144</f>
        <v>81607</v>
      </c>
      <c r="P132" s="298">
        <f>'Package Type'!P144</f>
        <v>35801.062791466713</v>
      </c>
      <c r="Q132" s="355">
        <f>'Package Type'!Q144</f>
        <v>0.78158127468238447</v>
      </c>
    </row>
    <row r="133" spans="2:20" ht="15.5" customHeight="1" thickBot="1" x14ac:dyDescent="0.3">
      <c r="B133" s="486" t="s">
        <v>280</v>
      </c>
      <c r="C133" s="255" t="s">
        <v>44</v>
      </c>
      <c r="D133" s="260">
        <f>'Sugar Content'!D73</f>
        <v>1863126818.7434473</v>
      </c>
      <c r="E133" s="261">
        <f>'Sugar Content'!E73</f>
        <v>104729296.69808602</v>
      </c>
      <c r="F133" s="272">
        <f>'Sugar Content'!F73</f>
        <v>5.9559511080444029E-2</v>
      </c>
      <c r="G133" s="336">
        <f>'Sugar Content'!G73</f>
        <v>100.00000000000016</v>
      </c>
      <c r="H133" s="371">
        <f>'Sugar Content'!H73</f>
        <v>7.1054273576010019E-14</v>
      </c>
      <c r="I133" s="327">
        <f>'Sugar Content'!I73</f>
        <v>2.0476410969454371</v>
      </c>
      <c r="J133" s="336">
        <f>'Sugar Content'!J73</f>
        <v>8.4499342570488967E-2</v>
      </c>
      <c r="K133" s="315">
        <f>'Sugar Content'!K73</f>
        <v>4.3042914441699616E-2</v>
      </c>
      <c r="L133" s="316">
        <f>'Sugar Content'!L73</f>
        <v>3815015042.8802948</v>
      </c>
      <c r="M133" s="273">
        <f>'Sugar Content'!M73</f>
        <v>363031446.56360292</v>
      </c>
      <c r="N133" s="275">
        <f>'Sugar Content'!N73</f>
        <v>0.10516604046176867</v>
      </c>
      <c r="O133" s="303">
        <f>'Sugar Content'!O73</f>
        <v>843500776.6485877</v>
      </c>
      <c r="P133" s="261">
        <f>'Sugar Content'!P73</f>
        <v>46760055.537888527</v>
      </c>
      <c r="Q133" s="317">
        <f>'Sugar Content'!Q73</f>
        <v>5.8689174908372332E-2</v>
      </c>
    </row>
    <row r="134" spans="2:20" ht="15.5" customHeight="1" x14ac:dyDescent="0.25">
      <c r="B134" s="491"/>
      <c r="C134" s="44" t="s">
        <v>33</v>
      </c>
      <c r="D134" s="259">
        <f>'Sugar Content'!D74</f>
        <v>1729342928.866509</v>
      </c>
      <c r="E134" s="63">
        <f>'Sugar Content'!E74</f>
        <v>99595236.230649471</v>
      </c>
      <c r="F134" s="309">
        <f>'Sugar Content'!F74</f>
        <v>6.1110831253621781E-2</v>
      </c>
      <c r="G134" s="342">
        <f>'Sugar Content'!G74</f>
        <v>92.81938896853174</v>
      </c>
      <c r="H134" s="377">
        <f>'Sugar Content'!H74</f>
        <v>0.13569985936236151</v>
      </c>
      <c r="I134" s="333">
        <f>'Sugar Content'!I74</f>
        <v>2.0519563863800885</v>
      </c>
      <c r="J134" s="342">
        <f>'Sugar Content'!J74</f>
        <v>9.3162648872237241E-2</v>
      </c>
      <c r="K134" s="310">
        <f>'Sugar Content'!K74</f>
        <v>4.7561234798905838E-2</v>
      </c>
      <c r="L134" s="311">
        <f>'Sugar Content'!L74</f>
        <v>3548536267.1288805</v>
      </c>
      <c r="M134" s="312">
        <f>'Sugar Content'!M74</f>
        <v>356196693.07588863</v>
      </c>
      <c r="N134" s="313">
        <f>'Sugar Content'!N74</f>
        <v>0.11157857264653759</v>
      </c>
      <c r="O134" s="62">
        <f>'Sugar Content'!O74</f>
        <v>778382631.97838628</v>
      </c>
      <c r="P134" s="63">
        <f>'Sugar Content'!P74</f>
        <v>43783623.970170379</v>
      </c>
      <c r="Q134" s="314">
        <f>'Sugar Content'!Q74</f>
        <v>5.9602073366372819E-2</v>
      </c>
    </row>
    <row r="135" spans="2:20" ht="15.5" customHeight="1" x14ac:dyDescent="0.25">
      <c r="B135" s="491"/>
      <c r="C135" s="49" t="s">
        <v>455</v>
      </c>
      <c r="D135" s="58">
        <f>'Sugar Content'!D75</f>
        <v>133060175.9616973</v>
      </c>
      <c r="E135" s="278">
        <f>'Sugar Content'!E75</f>
        <v>5647979.8362517804</v>
      </c>
      <c r="F135" s="279">
        <f>'Sugar Content'!F75</f>
        <v>4.4328408174449642E-2</v>
      </c>
      <c r="G135" s="334">
        <f>'Sugar Content'!G75</f>
        <v>7.1417669813500702</v>
      </c>
      <c r="H135" s="369">
        <f>'Sugar Content'!H75</f>
        <v>-0.1041597518291395</v>
      </c>
      <c r="I135" s="325">
        <f>'Sugar Content'!I75</f>
        <v>1.9820418174045837</v>
      </c>
      <c r="J135" s="334">
        <f>'Sugar Content'!J75</f>
        <v>-1.8195283710357391E-2</v>
      </c>
      <c r="K135" s="291">
        <f>'Sugar Content'!K75</f>
        <v>-9.0965634525103332E-3</v>
      </c>
      <c r="L135" s="295">
        <f>'Sugar Content'!L75</f>
        <v>263730832.98729622</v>
      </c>
      <c r="M135" s="281">
        <f>'Sugar Content'!M75</f>
        <v>8876231.1626467705</v>
      </c>
      <c r="N135" s="270">
        <f>'Sugar Content'!N75</f>
        <v>3.4828608544231768E-2</v>
      </c>
      <c r="O135" s="285">
        <f>'Sugar Content'!O75</f>
        <v>64409207.59492097</v>
      </c>
      <c r="P135" s="278">
        <f>'Sugar Content'!P75</f>
        <v>3475608.063352339</v>
      </c>
      <c r="Q135" s="262">
        <f>'Sugar Content'!Q75</f>
        <v>5.7039270452940945E-2</v>
      </c>
    </row>
    <row r="136" spans="2:20" ht="15.5" customHeight="1" thickBot="1" x14ac:dyDescent="0.3">
      <c r="B136" s="492"/>
      <c r="C136" s="52" t="s">
        <v>456</v>
      </c>
      <c r="D136" s="61">
        <f>'Sugar Content'!D76</f>
        <v>723713.91524247464</v>
      </c>
      <c r="E136" s="51">
        <f>'Sugar Content'!E76</f>
        <v>-513919.36882073351</v>
      </c>
      <c r="F136" s="263">
        <f>'Sugar Content'!F76</f>
        <v>-0.41524365532050989</v>
      </c>
      <c r="G136" s="368">
        <f>'Sugar Content'!G76</f>
        <v>3.884405011842252E-2</v>
      </c>
      <c r="H136" s="378">
        <f>'Sugar Content'!H76</f>
        <v>-3.1540107533460364E-2</v>
      </c>
      <c r="I136" s="367">
        <f>'Sugar Content'!I76</f>
        <v>3.7970014203721276</v>
      </c>
      <c r="J136" s="368">
        <f>'Sugar Content'!J76</f>
        <v>-7.2820521817462236E-2</v>
      </c>
      <c r="K136" s="292">
        <f>'Sugar Content'!K76</f>
        <v>-1.8817538094856E-2</v>
      </c>
      <c r="L136" s="296">
        <f>'Sugar Content'!L76</f>
        <v>2747942.7641187496</v>
      </c>
      <c r="M136" s="265">
        <f>'Sugar Content'!M76</f>
        <v>-2041477.6749332147</v>
      </c>
      <c r="N136" s="271">
        <f>'Sugar Content'!N76</f>
        <v>-0.42624733011272492</v>
      </c>
      <c r="O136" s="50">
        <f>'Sugar Content'!O76</f>
        <v>708937.07528043771</v>
      </c>
      <c r="P136" s="51">
        <f>'Sugar Content'!P76</f>
        <v>-499176.49563425453</v>
      </c>
      <c r="Q136" s="266">
        <f>'Sugar Content'!Q76</f>
        <v>-0.4131867298339475</v>
      </c>
    </row>
    <row r="137" spans="2:20" x14ac:dyDescent="0.25">
      <c r="B137" s="64"/>
      <c r="C137" s="65"/>
      <c r="D137" s="66"/>
      <c r="E137" s="66"/>
      <c r="F137" s="67"/>
      <c r="G137" s="68"/>
      <c r="H137" s="68"/>
      <c r="I137" s="69"/>
      <c r="J137" s="69"/>
      <c r="K137" s="67"/>
      <c r="L137" s="70"/>
      <c r="M137" s="70"/>
      <c r="N137" s="67"/>
      <c r="O137" s="66"/>
      <c r="P137" s="66"/>
      <c r="Q137" s="67"/>
    </row>
    <row r="138" spans="2:20" ht="23.5" x14ac:dyDescent="0.25">
      <c r="B138" s="497" t="s">
        <v>249</v>
      </c>
      <c r="C138" s="497"/>
      <c r="D138" s="497"/>
      <c r="E138" s="497"/>
      <c r="F138" s="497"/>
      <c r="G138" s="497"/>
      <c r="H138" s="497"/>
      <c r="I138" s="497"/>
      <c r="J138" s="497"/>
      <c r="K138" s="497"/>
      <c r="L138" s="497"/>
      <c r="M138" s="497"/>
      <c r="N138" s="497"/>
      <c r="O138" s="497"/>
      <c r="P138" s="497"/>
      <c r="Q138" s="497"/>
    </row>
    <row r="139" spans="2:20" x14ac:dyDescent="0.25">
      <c r="B139" s="496" t="s">
        <v>256</v>
      </c>
      <c r="C139" s="496"/>
      <c r="D139" s="496"/>
      <c r="E139" s="496"/>
      <c r="F139" s="496"/>
      <c r="G139" s="496"/>
      <c r="H139" s="496"/>
      <c r="I139" s="496"/>
      <c r="J139" s="496"/>
      <c r="K139" s="496"/>
      <c r="L139" s="496"/>
      <c r="M139" s="496"/>
      <c r="N139" s="496"/>
      <c r="O139" s="496"/>
      <c r="P139" s="496"/>
      <c r="Q139" s="496"/>
    </row>
    <row r="140" spans="2:20" ht="15" thickBot="1" x14ac:dyDescent="0.3">
      <c r="B140" s="496" t="str">
        <f>'HOME PAGE'!H7</f>
        <v>YTD ENDING 12-29-2024</v>
      </c>
      <c r="C140" s="496"/>
      <c r="D140" s="496"/>
      <c r="E140" s="496"/>
      <c r="F140" s="496"/>
      <c r="G140" s="496"/>
      <c r="H140" s="496"/>
      <c r="I140" s="496"/>
      <c r="J140" s="496"/>
      <c r="K140" s="496"/>
      <c r="L140" s="496"/>
      <c r="M140" s="496"/>
      <c r="N140" s="496"/>
      <c r="O140" s="496"/>
      <c r="P140" s="496"/>
      <c r="Q140" s="496"/>
    </row>
    <row r="141" spans="2:20" x14ac:dyDescent="0.25">
      <c r="D141" s="498" t="s">
        <v>266</v>
      </c>
      <c r="E141" s="499"/>
      <c r="F141" s="500"/>
      <c r="G141" s="501" t="s">
        <v>267</v>
      </c>
      <c r="H141" s="502"/>
      <c r="I141" s="498" t="s">
        <v>268</v>
      </c>
      <c r="J141" s="499"/>
      <c r="K141" s="500"/>
      <c r="L141" s="501" t="s">
        <v>269</v>
      </c>
      <c r="M141" s="499"/>
      <c r="N141" s="502"/>
      <c r="O141" s="498" t="s">
        <v>270</v>
      </c>
      <c r="P141" s="499"/>
      <c r="Q141" s="500"/>
    </row>
    <row r="142" spans="2:20" s="35" customFormat="1" ht="29.5" thickBot="1" x14ac:dyDescent="0.3">
      <c r="C142" s="36"/>
      <c r="D142" s="37" t="s">
        <v>271</v>
      </c>
      <c r="E142" s="38" t="s">
        <v>272</v>
      </c>
      <c r="F142" s="39" t="s">
        <v>273</v>
      </c>
      <c r="G142" s="40" t="s">
        <v>271</v>
      </c>
      <c r="H142" s="41" t="s">
        <v>272</v>
      </c>
      <c r="I142" s="42" t="s">
        <v>271</v>
      </c>
      <c r="J142" s="43" t="s">
        <v>272</v>
      </c>
      <c r="K142" s="39" t="s">
        <v>273</v>
      </c>
      <c r="L142" s="40" t="s">
        <v>271</v>
      </c>
      <c r="M142" s="43" t="s">
        <v>272</v>
      </c>
      <c r="N142" s="41" t="s">
        <v>273</v>
      </c>
      <c r="O142" s="42" t="s">
        <v>271</v>
      </c>
      <c r="P142" s="43" t="s">
        <v>272</v>
      </c>
      <c r="Q142" s="39" t="s">
        <v>273</v>
      </c>
    </row>
    <row r="143" spans="2:20" ht="15" thickBot="1" x14ac:dyDescent="0.3">
      <c r="C143" s="255" t="s">
        <v>281</v>
      </c>
      <c r="D143" s="260">
        <f>SubSegments!D213</f>
        <v>1863126818.7434459</v>
      </c>
      <c r="E143" s="261">
        <f>SubSegments!E213</f>
        <v>104729296.69808364</v>
      </c>
      <c r="F143" s="274">
        <f>SubSegments!F213</f>
        <v>5.9559511080442641E-2</v>
      </c>
      <c r="G143" s="336">
        <f>SubSegments!G213</f>
        <v>99.999999999999972</v>
      </c>
      <c r="H143" s="371">
        <f>SubSegments!H213</f>
        <v>-1.4210854715202004E-13</v>
      </c>
      <c r="I143" s="327">
        <f>SubSegments!I213</f>
        <v>2.0476410969454442</v>
      </c>
      <c r="J143" s="336">
        <f>SubSegments!J213</f>
        <v>8.4499342570491853E-2</v>
      </c>
      <c r="K143" s="315">
        <f>SubSegments!K213</f>
        <v>4.304291444170099E-2</v>
      </c>
      <c r="L143" s="316">
        <f>SubSegments!L213</f>
        <v>3815015042.8803053</v>
      </c>
      <c r="M143" s="273">
        <f>SubSegments!M213</f>
        <v>363031446.56360388</v>
      </c>
      <c r="N143" s="275">
        <f>SubSegments!N213</f>
        <v>0.10516604046176865</v>
      </c>
      <c r="O143" s="303">
        <f>SubSegments!O213</f>
        <v>843500776.6485877</v>
      </c>
      <c r="P143" s="261">
        <f>SubSegments!P213</f>
        <v>46760055.537887335</v>
      </c>
      <c r="Q143" s="275">
        <f>SubSegments!Q213</f>
        <v>5.868917490837075E-2</v>
      </c>
    </row>
    <row r="144" spans="2:20" x14ac:dyDescent="0.25">
      <c r="B144" s="493" t="s">
        <v>278</v>
      </c>
      <c r="C144" s="49" t="s">
        <v>28</v>
      </c>
      <c r="D144" s="387">
        <f>SubSegments!D214</f>
        <v>4697870.3883635905</v>
      </c>
      <c r="E144" s="388">
        <f>SubSegments!E214</f>
        <v>298575.03870094288</v>
      </c>
      <c r="F144" s="391">
        <f>SubSegments!F214</f>
        <v>6.7868832385586164E-2</v>
      </c>
      <c r="G144" s="392">
        <f>SubSegments!G214</f>
        <v>0.25214979147431238</v>
      </c>
      <c r="H144" s="393">
        <f>SubSegments!H214</f>
        <v>1.9620327617428379E-3</v>
      </c>
      <c r="I144" s="394">
        <f>SubSegments!I214</f>
        <v>4.0562880471489109</v>
      </c>
      <c r="J144" s="392">
        <f>SubSegments!J214</f>
        <v>0.11043907728546243</v>
      </c>
      <c r="K144" s="395">
        <f>SubSegments!K214</f>
        <v>2.79886731927513E-2</v>
      </c>
      <c r="L144" s="396">
        <f>SubSegments!L214</f>
        <v>19055915.503374044</v>
      </c>
      <c r="M144" s="397">
        <f>SubSegments!M214</f>
        <v>1696960.479782626</v>
      </c>
      <c r="N144" s="398">
        <f>SubSegments!N214</f>
        <v>9.7757064147951198E-2</v>
      </c>
      <c r="O144" s="399">
        <f>SubSegments!O214</f>
        <v>4879016.2121160105</v>
      </c>
      <c r="P144" s="388">
        <f>SubSegments!P214</f>
        <v>365319.71600309759</v>
      </c>
      <c r="Q144" s="398">
        <f>SubSegments!Q214</f>
        <v>8.0935817531750789E-2</v>
      </c>
    </row>
    <row r="145" spans="2:17" x14ac:dyDescent="0.25">
      <c r="B145" s="494"/>
      <c r="C145" s="49" t="s">
        <v>134</v>
      </c>
      <c r="D145" s="282">
        <f>SubSegments!D215</f>
        <v>70000852.162506074</v>
      </c>
      <c r="E145" s="283">
        <f>SubSegments!E215</f>
        <v>617570.58100555837</v>
      </c>
      <c r="F145" s="320">
        <f>SubSegments!F215</f>
        <v>8.9008557526950357E-3</v>
      </c>
      <c r="G145" s="338">
        <f>SubSegments!G215</f>
        <v>3.7571705510479925</v>
      </c>
      <c r="H145" s="373">
        <f>SubSegments!H215</f>
        <v>-0.188654025683336</v>
      </c>
      <c r="I145" s="329">
        <f>SubSegments!I215</f>
        <v>2.528522989686063</v>
      </c>
      <c r="J145" s="338">
        <f>SubSegments!J215</f>
        <v>-8.1820797246523025E-2</v>
      </c>
      <c r="K145" s="345">
        <f>SubSegments!K215</f>
        <v>-3.1344835747735209E-2</v>
      </c>
      <c r="L145" s="351">
        <f>SubSegments!L215</f>
        <v>176998763.99051195</v>
      </c>
      <c r="M145" s="363">
        <f>SubSegments!M215</f>
        <v>-4115454.0027520359</v>
      </c>
      <c r="N145" s="357">
        <f>SubSegments!N215</f>
        <v>-2.2722975856622685E-2</v>
      </c>
      <c r="O145" s="286">
        <f>SubSegments!O215</f>
        <v>36969356.706911229</v>
      </c>
      <c r="P145" s="283">
        <f>SubSegments!P215</f>
        <v>282303.74865671247</v>
      </c>
      <c r="Q145" s="357">
        <f>SubSegments!Q215</f>
        <v>7.6949148512403115E-3</v>
      </c>
    </row>
    <row r="146" spans="2:17" x14ac:dyDescent="0.25">
      <c r="B146" s="494"/>
      <c r="C146" s="49" t="s">
        <v>135</v>
      </c>
      <c r="D146" s="282">
        <f>SubSegments!D216</f>
        <v>1032235.3278450561</v>
      </c>
      <c r="E146" s="283">
        <f>SubSegments!E216</f>
        <v>-64312.210299257888</v>
      </c>
      <c r="F146" s="320">
        <f>SubSegments!F216</f>
        <v>-5.86497238488113E-2</v>
      </c>
      <c r="G146" s="338">
        <f>SubSegments!G216</f>
        <v>5.5403385183475019E-2</v>
      </c>
      <c r="H146" s="373">
        <f>SubSegments!H216</f>
        <v>-6.9572314800889004E-3</v>
      </c>
      <c r="I146" s="329">
        <f>SubSegments!I216</f>
        <v>2.5005461384984939</v>
      </c>
      <c r="J146" s="338">
        <f>SubSegments!J216</f>
        <v>1.2519114185250313E-2</v>
      </c>
      <c r="K146" s="345">
        <f>SubSegments!K216</f>
        <v>5.0317436518624208E-3</v>
      </c>
      <c r="L146" s="351">
        <f>SubSegments!L216</f>
        <v>2581152.0630646818</v>
      </c>
      <c r="M146" s="363">
        <f>SubSegments!M216</f>
        <v>-147087.84528252855</v>
      </c>
      <c r="N146" s="357">
        <f>SubSegments!N216</f>
        <v>-5.3913090572608603E-2</v>
      </c>
      <c r="O146" s="286">
        <f>SubSegments!O216</f>
        <v>520035.22123099328</v>
      </c>
      <c r="P146" s="283">
        <f>SubSegments!P216</f>
        <v>-25157.684438146185</v>
      </c>
      <c r="Q146" s="357">
        <f>SubSegments!Q216</f>
        <v>-4.6144555764659194E-2</v>
      </c>
    </row>
    <row r="147" spans="2:17" x14ac:dyDescent="0.25">
      <c r="B147" s="494"/>
      <c r="C147" s="49" t="s">
        <v>136</v>
      </c>
      <c r="D147" s="282">
        <f>SubSegments!D217</f>
        <v>960462972.17742097</v>
      </c>
      <c r="E147" s="283">
        <f>SubSegments!E217</f>
        <v>31146730.466532469</v>
      </c>
      <c r="F147" s="320">
        <f>SubSegments!F217</f>
        <v>3.3515749610908294E-2</v>
      </c>
      <c r="G147" s="338">
        <f>SubSegments!G217</f>
        <v>51.55113234992713</v>
      </c>
      <c r="H147" s="373">
        <f>SubSegments!H217</f>
        <v>-1.2990468649475559</v>
      </c>
      <c r="I147" s="329">
        <f>SubSegments!I217</f>
        <v>1.8143447552872776</v>
      </c>
      <c r="J147" s="338">
        <f>SubSegments!J217</f>
        <v>4.8398468822874019E-2</v>
      </c>
      <c r="K147" s="345">
        <f>SubSegments!K217</f>
        <v>2.7406535064989131E-2</v>
      </c>
      <c r="L147" s="351">
        <f>SubSegments!L217</f>
        <v>1742610956.2177341</v>
      </c>
      <c r="M147" s="363">
        <f>SubSegments!M217</f>
        <v>101488390.21733451</v>
      </c>
      <c r="N147" s="357">
        <f>SubSegments!N217</f>
        <v>6.1840835242838163E-2</v>
      </c>
      <c r="O147" s="286">
        <f>SubSegments!O217</f>
        <v>379534600.16747326</v>
      </c>
      <c r="P147" s="283">
        <f>SubSegments!P217</f>
        <v>16628259.255975187</v>
      </c>
      <c r="Q147" s="357">
        <f>SubSegments!Q217</f>
        <v>4.5819698862826753E-2</v>
      </c>
    </row>
    <row r="148" spans="2:17" x14ac:dyDescent="0.25">
      <c r="B148" s="494"/>
      <c r="C148" s="49" t="s">
        <v>137</v>
      </c>
      <c r="D148" s="282">
        <f>SubSegments!D218</f>
        <v>125832042.87760712</v>
      </c>
      <c r="E148" s="283">
        <f>SubSegments!E218</f>
        <v>23787077.552934065</v>
      </c>
      <c r="F148" s="320">
        <f>SubSegments!F218</f>
        <v>0.23310388197253548</v>
      </c>
      <c r="G148" s="338">
        <f>SubSegments!G218</f>
        <v>6.7538098647773399</v>
      </c>
      <c r="H148" s="373">
        <f>SubSegments!H218</f>
        <v>0.95051657953801527</v>
      </c>
      <c r="I148" s="329">
        <f>SubSegments!I218</f>
        <v>2.6557720048903986</v>
      </c>
      <c r="J148" s="338">
        <f>SubSegments!J218</f>
        <v>-8.3642153403755692E-3</v>
      </c>
      <c r="K148" s="345">
        <f>SubSegments!K218</f>
        <v>-3.1395599357344575E-3</v>
      </c>
      <c r="L148" s="351">
        <f>SubSegments!L218</f>
        <v>334181216.79251736</v>
      </c>
      <c r="M148" s="363">
        <f>SubSegments!M218</f>
        <v>62319528.578862369</v>
      </c>
      <c r="N148" s="357">
        <f>SubSegments!N218</f>
        <v>0.22923247842809577</v>
      </c>
      <c r="O148" s="286">
        <f>SubSegments!O218</f>
        <v>59955719.485856704</v>
      </c>
      <c r="P148" s="283">
        <f>SubSegments!P218</f>
        <v>10638421.503717527</v>
      </c>
      <c r="Q148" s="357">
        <f>SubSegments!Q218</f>
        <v>0.2157137949360152</v>
      </c>
    </row>
    <row r="149" spans="2:17" x14ac:dyDescent="0.25">
      <c r="B149" s="494"/>
      <c r="C149" s="49" t="s">
        <v>138</v>
      </c>
      <c r="D149" s="282">
        <f>SubSegments!D219</f>
        <v>352200887.8184886</v>
      </c>
      <c r="E149" s="283">
        <f>SubSegments!E219</f>
        <v>15655271.04928416</v>
      </c>
      <c r="F149" s="320">
        <f>SubSegments!F219</f>
        <v>4.651753066812396E-2</v>
      </c>
      <c r="G149" s="338">
        <f>SubSegments!G219</f>
        <v>18.903752781360552</v>
      </c>
      <c r="H149" s="373">
        <f>SubSegments!H219</f>
        <v>-0.23558360588230798</v>
      </c>
      <c r="I149" s="329">
        <f>SubSegments!I219</f>
        <v>1.4765748675889034</v>
      </c>
      <c r="J149" s="338">
        <f>SubSegments!J219</f>
        <v>9.8072040104282054E-2</v>
      </c>
      <c r="K149" s="345">
        <f>SubSegments!K219</f>
        <v>7.1143880265545661E-2</v>
      </c>
      <c r="L149" s="351">
        <f>SubSegments!L219</f>
        <v>520050979.29527879</v>
      </c>
      <c r="M149" s="363">
        <f>SubSegments!M219</f>
        <v>56121895.0013749</v>
      </c>
      <c r="N149" s="357">
        <f>SubSegments!N219</f>
        <v>0.12097084856577153</v>
      </c>
      <c r="O149" s="286">
        <f>SubSegments!O219</f>
        <v>145731953.1777482</v>
      </c>
      <c r="P149" s="283">
        <f>SubSegments!P219</f>
        <v>4250127.2671503723</v>
      </c>
      <c r="Q149" s="357">
        <f>SubSegments!Q219</f>
        <v>3.0040093416917178E-2</v>
      </c>
    </row>
    <row r="150" spans="2:17" x14ac:dyDescent="0.25">
      <c r="B150" s="494"/>
      <c r="C150" s="49" t="s">
        <v>139</v>
      </c>
      <c r="D150" s="282">
        <f>SubSegments!D220</f>
        <v>3839111.9791457569</v>
      </c>
      <c r="E150" s="283">
        <f>SubSegments!E220</f>
        <v>312733.84417936578</v>
      </c>
      <c r="F150" s="320">
        <f>SubSegments!F220</f>
        <v>8.8684149064560361E-2</v>
      </c>
      <c r="G150" s="338">
        <f>SubSegments!G220</f>
        <v>0.20605746965388966</v>
      </c>
      <c r="H150" s="373">
        <f>SubSegments!H220</f>
        <v>5.5124796413625887E-3</v>
      </c>
      <c r="I150" s="329">
        <f>SubSegments!I220</f>
        <v>2.2437889428503777</v>
      </c>
      <c r="J150" s="338">
        <f>SubSegments!J220</f>
        <v>8.1191225064554118E-3</v>
      </c>
      <c r="K150" s="345">
        <f>SubSegments!K220</f>
        <v>3.6316286209053957E-3</v>
      </c>
      <c r="L150" s="351">
        <f>SubSegments!L220</f>
        <v>8614157.0091717541</v>
      </c>
      <c r="M150" s="363">
        <f>SubSegments!M220</f>
        <v>730339.83770661801</v>
      </c>
      <c r="N150" s="357">
        <f>SubSegments!N220</f>
        <v>9.2637845579426462E-2</v>
      </c>
      <c r="O150" s="286">
        <f>SubSegments!O220</f>
        <v>1845771.8369845101</v>
      </c>
      <c r="P150" s="283">
        <f>SubSegments!P220</f>
        <v>72064.014803922037</v>
      </c>
      <c r="Q150" s="357">
        <f>SubSegments!Q220</f>
        <v>4.0629022380544548E-2</v>
      </c>
    </row>
    <row r="151" spans="2:17" x14ac:dyDescent="0.25">
      <c r="B151" s="494"/>
      <c r="C151" s="49" t="s">
        <v>140</v>
      </c>
      <c r="D151" s="282">
        <f>SubSegments!D221</f>
        <v>505396.0966834728</v>
      </c>
      <c r="E151" s="283">
        <f>SubSegments!E221</f>
        <v>-37736.043716095912</v>
      </c>
      <c r="F151" s="320">
        <f>SubSegments!F221</f>
        <v>-6.947856867453002E-2</v>
      </c>
      <c r="G151" s="338">
        <f>SubSegments!G221</f>
        <v>2.7126231644517277E-2</v>
      </c>
      <c r="H151" s="373">
        <f>SubSegments!H221</f>
        <v>-3.7616724607955968E-3</v>
      </c>
      <c r="I151" s="329">
        <f>SubSegments!I221</f>
        <v>7.3914473449199241</v>
      </c>
      <c r="J151" s="338">
        <f>SubSegments!J221</f>
        <v>-0.47782494907163642</v>
      </c>
      <c r="K151" s="345">
        <f>SubSegments!K221</f>
        <v>-6.0720347602721915E-2</v>
      </c>
      <c r="L151" s="351">
        <f>SubSegments!L221</f>
        <v>3735608.6369639481</v>
      </c>
      <c r="M151" s="363">
        <f>SubSegments!M221</f>
        <v>-538446.06745871203</v>
      </c>
      <c r="N151" s="357">
        <f>SubSegments!N221</f>
        <v>-0.12598015343639488</v>
      </c>
      <c r="O151" s="286">
        <f>SubSegments!O221</f>
        <v>965285.99076440837</v>
      </c>
      <c r="P151" s="283">
        <f>SubSegments!P221</f>
        <v>-106651.67242630757</v>
      </c>
      <c r="Q151" s="357">
        <f>SubSegments!Q221</f>
        <v>-9.9494285991267042E-2</v>
      </c>
    </row>
    <row r="152" spans="2:17" x14ac:dyDescent="0.25">
      <c r="B152" s="494"/>
      <c r="C152" s="49" t="s">
        <v>141</v>
      </c>
      <c r="D152" s="282">
        <f>SubSegments!D222</f>
        <v>1082902.7871406078</v>
      </c>
      <c r="E152" s="283">
        <f>SubSegments!E222</f>
        <v>429366.13064720377</v>
      </c>
      <c r="F152" s="320">
        <f>SubSegments!F222</f>
        <v>0.65698859640252971</v>
      </c>
      <c r="G152" s="338">
        <f>SubSegments!G222</f>
        <v>5.8122870448022043E-2</v>
      </c>
      <c r="H152" s="373">
        <f>SubSegments!H222</f>
        <v>2.0956265724124734E-2</v>
      </c>
      <c r="I152" s="329">
        <f>SubSegments!I222</f>
        <v>2.9947366417289465</v>
      </c>
      <c r="J152" s="338">
        <f>SubSegments!J222</f>
        <v>0.1337117857357768</v>
      </c>
      <c r="K152" s="345">
        <f>SubSegments!K222</f>
        <v>4.6735625332189008E-2</v>
      </c>
      <c r="L152" s="351">
        <f>SubSegments!L222</f>
        <v>3243008.6560803801</v>
      </c>
      <c r="M152" s="363">
        <f>SubSegments!M222</f>
        <v>1373224.037550081</v>
      </c>
      <c r="N152" s="357">
        <f>SubSegments!N222</f>
        <v>0.73442899462370803</v>
      </c>
      <c r="O152" s="286">
        <f>SubSegments!O222</f>
        <v>863533.23695087386</v>
      </c>
      <c r="P152" s="283">
        <f>SubSegments!P222</f>
        <v>392741.63861661358</v>
      </c>
      <c r="Q152" s="357">
        <f>SubSegments!Q222</f>
        <v>0.83421547879401292</v>
      </c>
    </row>
    <row r="153" spans="2:17" x14ac:dyDescent="0.25">
      <c r="B153" s="494"/>
      <c r="C153" s="49" t="s">
        <v>142</v>
      </c>
      <c r="D153" s="282">
        <f>SubSegments!D223</f>
        <v>46615720.729841433</v>
      </c>
      <c r="E153" s="283">
        <f>SubSegments!E223</f>
        <v>218044.33787746727</v>
      </c>
      <c r="F153" s="320">
        <f>SubSegments!F223</f>
        <v>4.6994667585386314E-3</v>
      </c>
      <c r="G153" s="338">
        <f>SubSegments!G223</f>
        <v>2.5020154431183919</v>
      </c>
      <c r="H153" s="373">
        <f>SubSegments!H223</f>
        <v>-0.136618643330638</v>
      </c>
      <c r="I153" s="329">
        <f>SubSegments!I223</f>
        <v>5.0565402056572362</v>
      </c>
      <c r="J153" s="338">
        <f>SubSegments!J223</f>
        <v>5.013210406193469E-2</v>
      </c>
      <c r="K153" s="345">
        <f>SubSegments!K223</f>
        <v>1.0013587195570413E-2</v>
      </c>
      <c r="L153" s="351">
        <f>SubSegments!L223</f>
        <v>235714266.08613268</v>
      </c>
      <c r="M153" s="363">
        <f>SubSegments!M223</f>
        <v>3428563.1022072136</v>
      </c>
      <c r="N153" s="357">
        <f>SubSegments!N223</f>
        <v>1.4760112474268275E-2</v>
      </c>
      <c r="O153" s="286">
        <f>SubSegments!O223</f>
        <v>63862827.158649847</v>
      </c>
      <c r="P153" s="283">
        <f>SubSegments!P223</f>
        <v>2526084.7128818929</v>
      </c>
      <c r="Q153" s="357">
        <f>SubSegments!Q223</f>
        <v>4.1183874659065547E-2</v>
      </c>
    </row>
    <row r="154" spans="2:17" ht="15" thickBot="1" x14ac:dyDescent="0.3">
      <c r="B154" s="494"/>
      <c r="C154" s="385" t="s">
        <v>143</v>
      </c>
      <c r="D154" s="389">
        <f>SubSegments!D224</f>
        <v>296784933.93399441</v>
      </c>
      <c r="E154" s="390">
        <f>SubSegments!E224</f>
        <v>32294831.475470245</v>
      </c>
      <c r="F154" s="400">
        <f>SubSegments!F224</f>
        <v>0.12210223057603653</v>
      </c>
      <c r="G154" s="401">
        <f>SubSegments!G224</f>
        <v>15.929400561908924</v>
      </c>
      <c r="H154" s="402">
        <f>SubSegments!H224</f>
        <v>0.88785852476646809</v>
      </c>
      <c r="I154" s="403">
        <f>SubSegments!I224</f>
        <v>2.5877397032029377</v>
      </c>
      <c r="J154" s="401">
        <f>SubSegments!J224</f>
        <v>0.2150524192861023</v>
      </c>
      <c r="K154" s="404">
        <f>SubSegments!K224</f>
        <v>9.0636646786041469E-2</v>
      </c>
      <c r="L154" s="405">
        <f>SubSegments!L224</f>
        <v>768002156.85345817</v>
      </c>
      <c r="M154" s="406">
        <f>SubSegments!M224</f>
        <v>140449854.02825701</v>
      </c>
      <c r="N154" s="407">
        <f>SubSegments!N224</f>
        <v>0.22380581410658612</v>
      </c>
      <c r="O154" s="408">
        <f>SubSegments!O224</f>
        <v>148327420.27217951</v>
      </c>
      <c r="P154" s="390">
        <f>SubSegments!P224</f>
        <v>11691570.80335626</v>
      </c>
      <c r="Q154" s="407">
        <f>SubSegments!Q224</f>
        <v>8.5567373780802466E-2</v>
      </c>
    </row>
    <row r="155" spans="2:17" s="257" customFormat="1" x14ac:dyDescent="0.25">
      <c r="B155" s="494"/>
      <c r="C155" s="386" t="s">
        <v>282</v>
      </c>
      <c r="D155" s="409">
        <f>'RFG vs SS'!E61</f>
        <v>910297033.87549973</v>
      </c>
      <c r="E155" s="409">
        <f>'RFG vs SS'!F61</f>
        <v>28783184.781061411</v>
      </c>
      <c r="F155" s="414">
        <f>'RFG vs SS'!G61</f>
        <v>3.2651993851973857E-2</v>
      </c>
      <c r="G155" s="415">
        <f>'RFG vs SS'!H61</f>
        <v>48.858565327798452</v>
      </c>
      <c r="H155" s="416">
        <f>'RFG vs SS'!I61</f>
        <v>-1.2730936425272859</v>
      </c>
      <c r="I155" s="417">
        <f>'RFG vs SS'!J61</f>
        <v>1.7257690064804803</v>
      </c>
      <c r="J155" s="415">
        <f>'RFG vs SS'!K61</f>
        <v>4.4634521507505465E-2</v>
      </c>
      <c r="K155" s="418">
        <f>'RFG vs SS'!L61</f>
        <v>2.6550238488637624E-2</v>
      </c>
      <c r="L155" s="419">
        <f>'RFG vs SS'!M61</f>
        <v>1570962407.7534492</v>
      </c>
      <c r="M155" s="420">
        <f>'RFG vs SS'!N61</f>
        <v>89019077.059525967</v>
      </c>
      <c r="N155" s="421">
        <f>'RFG vs SS'!O61</f>
        <v>6.0069150564510849E-2</v>
      </c>
      <c r="O155" s="422">
        <f>'RFG vs SS'!P61</f>
        <v>356157002.71024632</v>
      </c>
      <c r="P155" s="423">
        <f>'RFG vs SS'!Q61</f>
        <v>16274318.007605851</v>
      </c>
      <c r="Q155" s="421">
        <f>'RFG vs SS'!R61</f>
        <v>4.7882162699297459E-2</v>
      </c>
    </row>
    <row r="156" spans="2:17" s="257" customFormat="1" ht="15" thickBot="1" x14ac:dyDescent="0.3">
      <c r="B156" s="495"/>
      <c r="C156" s="258" t="s">
        <v>283</v>
      </c>
      <c r="D156" s="410">
        <f>'RFG vs SS'!E62</f>
        <v>50165938.302011482</v>
      </c>
      <c r="E156" s="410">
        <f>'RFG vs SS'!F62</f>
        <v>2363545.6854827479</v>
      </c>
      <c r="F156" s="424">
        <f>'RFG vs SS'!G62</f>
        <v>4.944408754689613E-2</v>
      </c>
      <c r="G156" s="425">
        <f>'RFG vs SS'!H62</f>
        <v>2.6925670221335243</v>
      </c>
      <c r="H156" s="426">
        <f>'RFG vs SS'!I62</f>
        <v>-2.5953222419891286E-2</v>
      </c>
      <c r="I156" s="427">
        <f>'RFG vs SS'!J62</f>
        <v>3.4216154281998765</v>
      </c>
      <c r="J156" s="425">
        <f>'RFG vs SS'!K62</f>
        <v>9.1672582380163625E-2</v>
      </c>
      <c r="K156" s="428">
        <f>'RFG vs SS'!L62</f>
        <v>2.7529776523115404E-2</v>
      </c>
      <c r="L156" s="429">
        <f>'RFG vs SS'!M62</f>
        <v>171648548.46428561</v>
      </c>
      <c r="M156" s="430">
        <f>'RFG vs SS'!N62</f>
        <v>12469313.157810688</v>
      </c>
      <c r="N156" s="431">
        <f>'RFG vs SS'!O62</f>
        <v>7.8335048750566988E-2</v>
      </c>
      <c r="O156" s="432">
        <f>'RFG vs SS'!P62</f>
        <v>23377597.457227193</v>
      </c>
      <c r="P156" s="433">
        <f>'RFG vs SS'!Q62</f>
        <v>353941.24836946279</v>
      </c>
      <c r="Q156" s="431">
        <f>'RFG vs SS'!R62</f>
        <v>1.5372938388182388E-2</v>
      </c>
    </row>
    <row r="157" spans="2:17" x14ac:dyDescent="0.25">
      <c r="B157" s="486" t="s">
        <v>274</v>
      </c>
      <c r="C157" s="44" t="s">
        <v>33</v>
      </c>
      <c r="D157" s="259">
        <f>'Fat Content'!D77</f>
        <v>5880094.2137709856</v>
      </c>
      <c r="E157" s="63">
        <f>'Fat Content'!E77</f>
        <v>-280460.0591960866</v>
      </c>
      <c r="F157" s="324">
        <f>'Fat Content'!F77</f>
        <v>-4.5525134065738902E-2</v>
      </c>
      <c r="G157" s="342">
        <f>'Fat Content'!G77</f>
        <v>0.31560354102662241</v>
      </c>
      <c r="H157" s="377">
        <f>'Fat Content'!H77</f>
        <v>-3.4746945466394397E-2</v>
      </c>
      <c r="I157" s="333">
        <f>'Fat Content'!I77</f>
        <v>2.6150973798603339</v>
      </c>
      <c r="J157" s="342">
        <f>'Fat Content'!J77</f>
        <v>5.7778180495493991E-2</v>
      </c>
      <c r="K157" s="310">
        <f>'Fat Content'!K77</f>
        <v>2.2593261142310403E-2</v>
      </c>
      <c r="L157" s="311">
        <f>'Fat Content'!L77</f>
        <v>15377018.971764414</v>
      </c>
      <c r="M157" s="312">
        <f>'Fat Content'!M77</f>
        <v>-377484.74922338128</v>
      </c>
      <c r="N157" s="313">
        <f>'Fat Content'!N77</f>
        <v>-2.3960434165914386E-2</v>
      </c>
      <c r="O157" s="62">
        <f>'Fat Content'!O77</f>
        <v>3096629.7106342316</v>
      </c>
      <c r="P157" s="63">
        <f>'Fat Content'!P77</f>
        <v>-133266.87435810082</v>
      </c>
      <c r="Q157" s="313">
        <f>'Fat Content'!Q77</f>
        <v>-4.1260415264477324E-2</v>
      </c>
    </row>
    <row r="158" spans="2:17" x14ac:dyDescent="0.25">
      <c r="B158" s="487"/>
      <c r="C158" s="49" t="s">
        <v>162</v>
      </c>
      <c r="D158" s="58">
        <f>'Fat Content'!D78</f>
        <v>135099120.35907522</v>
      </c>
      <c r="E158" s="278">
        <f>'Fat Content'!E78</f>
        <v>-1537087.5524417758</v>
      </c>
      <c r="F158" s="280">
        <f>'Fat Content'!F78</f>
        <v>-1.1249489252784038E-2</v>
      </c>
      <c r="G158" s="334">
        <f>'Fat Content'!G78</f>
        <v>7.2512036754529845</v>
      </c>
      <c r="H158" s="369">
        <f>'Fat Content'!H78</f>
        <v>-0.51929225612580598</v>
      </c>
      <c r="I158" s="325">
        <f>'Fat Content'!I78</f>
        <v>1.3806107607706262</v>
      </c>
      <c r="J158" s="334">
        <f>'Fat Content'!J78</f>
        <v>2.0978858778639475E-2</v>
      </c>
      <c r="K158" s="291">
        <f>'Fat Content'!K78</f>
        <v>1.5429807691260776E-2</v>
      </c>
      <c r="L158" s="295">
        <f>'Fat Content'!L78</f>
        <v>186519299.33838522</v>
      </c>
      <c r="M158" s="281">
        <f>'Fat Content'!M78</f>
        <v>744352.09467682242</v>
      </c>
      <c r="N158" s="270">
        <f>'Fat Content'!N78</f>
        <v>4.0067409826812974E-3</v>
      </c>
      <c r="O158" s="285">
        <f>'Fat Content'!O78</f>
        <v>57238409.6594932</v>
      </c>
      <c r="P158" s="278">
        <f>'Fat Content'!P78</f>
        <v>-1027423.8140754029</v>
      </c>
      <c r="Q158" s="270">
        <f>'Fat Content'!Q78</f>
        <v>-1.7633383971783014E-2</v>
      </c>
    </row>
    <row r="159" spans="2:17" x14ac:dyDescent="0.25">
      <c r="B159" s="487"/>
      <c r="C159" s="49" t="s">
        <v>163</v>
      </c>
      <c r="D159" s="58">
        <f>'Fat Content'!D79</f>
        <v>1605351.6537715197</v>
      </c>
      <c r="E159" s="278">
        <f>'Fat Content'!E79</f>
        <v>136639.10413324833</v>
      </c>
      <c r="F159" s="280">
        <f>'Fat Content'!F79</f>
        <v>9.3033251582756021E-2</v>
      </c>
      <c r="G159" s="334">
        <f>'Fat Content'!G79</f>
        <v>8.6164379022476811E-2</v>
      </c>
      <c r="H159" s="369">
        <f>'Fat Content'!H79</f>
        <v>2.6387523524692702E-3</v>
      </c>
      <c r="I159" s="325">
        <f>'Fat Content'!I79</f>
        <v>1.9277434128703954</v>
      </c>
      <c r="J159" s="334">
        <f>'Fat Content'!J79</f>
        <v>3.3663028650257942E-2</v>
      </c>
      <c r="K159" s="291">
        <f>'Fat Content'!K79</f>
        <v>1.7772756072397766E-2</v>
      </c>
      <c r="L159" s="295">
        <f>'Fat Content'!L79</f>
        <v>3094706.0758986427</v>
      </c>
      <c r="M159" s="281">
        <f>'Fat Content'!M79</f>
        <v>312846.44557084795</v>
      </c>
      <c r="N159" s="270">
        <f>'Fat Content'!N79</f>
        <v>0.1124594649421561</v>
      </c>
      <c r="O159" s="285">
        <f>'Fat Content'!O79</f>
        <v>802719.39229083061</v>
      </c>
      <c r="P159" s="278">
        <f>'Fat Content'!P79</f>
        <v>68363.117471694946</v>
      </c>
      <c r="Q159" s="270">
        <f>'Fat Content'!Q79</f>
        <v>9.3092576200199381E-2</v>
      </c>
    </row>
    <row r="160" spans="2:17" ht="15" thickBot="1" x14ac:dyDescent="0.3">
      <c r="B160" s="490"/>
      <c r="C160" s="52" t="s">
        <v>164</v>
      </c>
      <c r="D160" s="297">
        <f>'Fat Content'!D80</f>
        <v>1720542252.5168169</v>
      </c>
      <c r="E160" s="298">
        <f>'Fat Content'!E80</f>
        <v>106410205.20558023</v>
      </c>
      <c r="F160" s="318">
        <f>'Fat Content'!F80</f>
        <v>6.592410167608935E-2</v>
      </c>
      <c r="G160" s="335">
        <f>'Fat Content'!G80</f>
        <v>92.347028404497152</v>
      </c>
      <c r="H160" s="370">
        <f>'Fat Content'!H80</f>
        <v>0.55140044923905407</v>
      </c>
      <c r="I160" s="326">
        <f>'Fat Content'!I80</f>
        <v>2.098189691775088</v>
      </c>
      <c r="J160" s="335">
        <f>'Fat Content'!J80</f>
        <v>8.6165773947836755E-2</v>
      </c>
      <c r="K160" s="343">
        <f>'Fat Content'!K80</f>
        <v>4.2825422294624431E-2</v>
      </c>
      <c r="L160" s="349">
        <f>'Fat Content'!L80</f>
        <v>3610024018.4942756</v>
      </c>
      <c r="M160" s="361">
        <f>'Fat Content'!M80</f>
        <v>362351732.77259922</v>
      </c>
      <c r="N160" s="355">
        <f>'Fat Content'!N80</f>
        <v>0.11157275146438607</v>
      </c>
      <c r="O160" s="299">
        <f>'Fat Content'!O80</f>
        <v>782363017.88616967</v>
      </c>
      <c r="P160" s="298">
        <f>'Fat Content'!P80</f>
        <v>47852383.108848929</v>
      </c>
      <c r="Q160" s="355">
        <f>'Fat Content'!Q80</f>
        <v>6.5148659315676469E-2</v>
      </c>
    </row>
    <row r="161" spans="2:17" ht="15" thickBot="1" x14ac:dyDescent="0.3">
      <c r="B161" s="486" t="s">
        <v>284</v>
      </c>
      <c r="C161" s="255" t="s">
        <v>284</v>
      </c>
      <c r="D161" s="260">
        <f>Flavors!D332</f>
        <v>1080018712.9383621</v>
      </c>
      <c r="E161" s="261">
        <f>Flavors!E332</f>
        <v>58283813.451983809</v>
      </c>
      <c r="F161" s="274">
        <f>Flavors!F332</f>
        <v>5.7043968529686934E-2</v>
      </c>
      <c r="G161" s="336">
        <f>Flavors!G332</f>
        <v>57.968072923063943</v>
      </c>
      <c r="H161" s="371">
        <f>Flavors!H332</f>
        <v>-0.13795183394890387</v>
      </c>
      <c r="I161" s="327">
        <f>Flavors!I332</f>
        <v>1.9399522464788572</v>
      </c>
      <c r="J161" s="336">
        <f>Flavors!J332</f>
        <v>4.8334479095285321E-2</v>
      </c>
      <c r="K161" s="315">
        <f>Flavors!K332</f>
        <v>2.5551926995346474E-2</v>
      </c>
      <c r="L161" s="316">
        <f>Flavors!L332</f>
        <v>2095184728.4039795</v>
      </c>
      <c r="M161" s="273">
        <f>Flavors!M332</f>
        <v>162452838.97967839</v>
      </c>
      <c r="N161" s="275">
        <f>Flavors!N332</f>
        <v>8.4053478844428792E-2</v>
      </c>
      <c r="O161" s="303">
        <f>Flavors!O332</f>
        <v>445294645.41429418</v>
      </c>
      <c r="P161" s="261">
        <f>Flavors!P332</f>
        <v>29648579.926110327</v>
      </c>
      <c r="Q161" s="275">
        <f>Flavors!Q332</f>
        <v>7.1331313797683926E-2</v>
      </c>
    </row>
    <row r="162" spans="2:17" x14ac:dyDescent="0.25">
      <c r="B162" s="487"/>
      <c r="C162" s="379" t="s">
        <v>33</v>
      </c>
      <c r="D162" s="300">
        <f>Flavors!D333</f>
        <v>74093726.43238841</v>
      </c>
      <c r="E162" s="301">
        <f>Flavors!E333</f>
        <v>18264039.040606275</v>
      </c>
      <c r="F162" s="319">
        <f>Flavors!F333</f>
        <v>0.32713847943369739</v>
      </c>
      <c r="G162" s="337">
        <f>Flavors!G333</f>
        <v>3.9768482578314051</v>
      </c>
      <c r="H162" s="372">
        <f>Flavors!H333</f>
        <v>0.8018160656317006</v>
      </c>
      <c r="I162" s="328">
        <f>Flavors!I333</f>
        <v>2.4608551963869116</v>
      </c>
      <c r="J162" s="337">
        <f>Flavors!J333</f>
        <v>-2.6111750039063963E-3</v>
      </c>
      <c r="K162" s="344">
        <f>Flavors!K333</f>
        <v>-1.0599596707432158E-3</v>
      </c>
      <c r="L162" s="350">
        <f>Flavors!L333</f>
        <v>182333931.71081328</v>
      </c>
      <c r="M162" s="362">
        <f>Flavors!M333</f>
        <v>44799374.295896053</v>
      </c>
      <c r="N162" s="356">
        <f>Flavors!N333</f>
        <v>0.32573176616800625</v>
      </c>
      <c r="O162" s="302">
        <f>Flavors!O333</f>
        <v>40567262.07341557</v>
      </c>
      <c r="P162" s="301">
        <f>Flavors!P333</f>
        <v>8949118.7920332029</v>
      </c>
      <c r="Q162" s="356">
        <f>Flavors!Q333</f>
        <v>0.28303745455232632</v>
      </c>
    </row>
    <row r="163" spans="2:17" x14ac:dyDescent="0.25">
      <c r="B163" s="487"/>
      <c r="C163" s="49" t="s">
        <v>145</v>
      </c>
      <c r="D163" s="282">
        <f>Flavors!D334</f>
        <v>15052151.161299355</v>
      </c>
      <c r="E163" s="283">
        <f>Flavors!E334</f>
        <v>1923861.5036676712</v>
      </c>
      <c r="F163" s="320">
        <f>Flavors!F334</f>
        <v>0.14654319441750738</v>
      </c>
      <c r="G163" s="338">
        <f>Flavors!G334</f>
        <v>0.80789729447676684</v>
      </c>
      <c r="H163" s="373">
        <f>Flavors!H334</f>
        <v>6.129196246055113E-2</v>
      </c>
      <c r="I163" s="329">
        <f>Flavors!I334</f>
        <v>2.0256203284204353</v>
      </c>
      <c r="J163" s="338">
        <f>Flavors!J334</f>
        <v>2.5109465537883846E-2</v>
      </c>
      <c r="K163" s="345">
        <f>Flavors!K334</f>
        <v>1.2551526714383058E-2</v>
      </c>
      <c r="L163" s="351">
        <f>Flavors!L334</f>
        <v>30489943.378785234</v>
      </c>
      <c r="M163" s="363">
        <f>Flavors!M334</f>
        <v>4226657.3076243997</v>
      </c>
      <c r="N163" s="357">
        <f>Flavors!N334</f>
        <v>0.16093406195143278</v>
      </c>
      <c r="O163" s="286">
        <f>Flavors!O334</f>
        <v>7599581.3913827408</v>
      </c>
      <c r="P163" s="283">
        <f>Flavors!P334</f>
        <v>970406.17294106819</v>
      </c>
      <c r="Q163" s="357">
        <f>Flavors!Q334</f>
        <v>0.14638414900265415</v>
      </c>
    </row>
    <row r="164" spans="2:17" x14ac:dyDescent="0.25">
      <c r="B164" s="487"/>
      <c r="C164" s="49" t="s">
        <v>146</v>
      </c>
      <c r="D164" s="282">
        <f>Flavors!D335</f>
        <v>133900345.84058194</v>
      </c>
      <c r="E164" s="283">
        <f>Flavors!E335</f>
        <v>13164274.293350667</v>
      </c>
      <c r="F164" s="320">
        <f>Flavors!F335</f>
        <v>0.10903348207913885</v>
      </c>
      <c r="G164" s="338">
        <f>Flavors!G335</f>
        <v>7.1868615970483827</v>
      </c>
      <c r="H164" s="373">
        <f>Flavors!H335</f>
        <v>0.32060581395381238</v>
      </c>
      <c r="I164" s="329">
        <f>Flavors!I335</f>
        <v>2.2118490809644729</v>
      </c>
      <c r="J164" s="338">
        <f>Flavors!J335</f>
        <v>6.0754530455433109E-2</v>
      </c>
      <c r="K164" s="345">
        <f>Flavors!K335</f>
        <v>2.824354254491325E-2</v>
      </c>
      <c r="L164" s="351">
        <f>Flavors!L335</f>
        <v>296167356.88831621</v>
      </c>
      <c r="M164" s="363">
        <f>Flavors!M335</f>
        <v>36452651.333197474</v>
      </c>
      <c r="N164" s="357">
        <f>Flavors!N335</f>
        <v>0.14035651641397409</v>
      </c>
      <c r="O164" s="286">
        <f>Flavors!O335</f>
        <v>58232200.551321357</v>
      </c>
      <c r="P164" s="283">
        <f>Flavors!P335</f>
        <v>6974135.0064175203</v>
      </c>
      <c r="Q164" s="357">
        <f>Flavors!Q335</f>
        <v>0.1360592705221764</v>
      </c>
    </row>
    <row r="165" spans="2:17" x14ac:dyDescent="0.25">
      <c r="B165" s="487"/>
      <c r="C165" s="49" t="s">
        <v>147</v>
      </c>
      <c r="D165" s="282">
        <f>Flavors!D336</f>
        <v>23848099.780694555</v>
      </c>
      <c r="E165" s="283">
        <f>Flavors!E336</f>
        <v>-518732.56183702871</v>
      </c>
      <c r="F165" s="320">
        <f>Flavors!F336</f>
        <v>-2.1288469282549967E-2</v>
      </c>
      <c r="G165" s="338">
        <f>Flavors!G336</f>
        <v>1.2800041060424701</v>
      </c>
      <c r="H165" s="373">
        <f>Flavors!H336</f>
        <v>-0.10573671974009669</v>
      </c>
      <c r="I165" s="329">
        <f>Flavors!I336</f>
        <v>2.1232447300825235</v>
      </c>
      <c r="J165" s="338">
        <f>Flavors!J336</f>
        <v>3.2970050510119364E-3</v>
      </c>
      <c r="K165" s="345">
        <f>Flavors!K336</f>
        <v>1.5552294106511181E-3</v>
      </c>
      <c r="L165" s="351">
        <f>Flavors!L336</f>
        <v>50635352.181841895</v>
      </c>
      <c r="M165" s="363">
        <f>Flavors!M336</f>
        <v>-1021058.6089321971</v>
      </c>
      <c r="N165" s="357">
        <f>Flavors!N336</f>
        <v>-1.9766348325434946E-2</v>
      </c>
      <c r="O165" s="286">
        <f>Flavors!O336</f>
        <v>12896586.498439832</v>
      </c>
      <c r="P165" s="283">
        <f>Flavors!P336</f>
        <v>80197.422137858346</v>
      </c>
      <c r="Q165" s="357">
        <f>Flavors!Q336</f>
        <v>6.2574116360236487E-3</v>
      </c>
    </row>
    <row r="166" spans="2:17" x14ac:dyDescent="0.25">
      <c r="B166" s="487"/>
      <c r="C166" s="49" t="s">
        <v>148</v>
      </c>
      <c r="D166" s="282">
        <f>Flavors!D337</f>
        <v>8723450.3676020671</v>
      </c>
      <c r="E166" s="283">
        <f>Flavors!E337</f>
        <v>-7166798.1020680796</v>
      </c>
      <c r="F166" s="320">
        <f>Flavors!F337</f>
        <v>-0.45101863043535212</v>
      </c>
      <c r="G166" s="338">
        <f>Flavors!G337</f>
        <v>0.46821559755580405</v>
      </c>
      <c r="H166" s="373">
        <f>Flavors!H337</f>
        <v>-0.43546222673882234</v>
      </c>
      <c r="I166" s="329">
        <f>Flavors!I337</f>
        <v>2.082127332896996</v>
      </c>
      <c r="J166" s="338">
        <f>Flavors!J337</f>
        <v>-9.1147190912583831E-2</v>
      </c>
      <c r="K166" s="345">
        <f>Flavors!K337</f>
        <v>-4.1940026404400102E-2</v>
      </c>
      <c r="L166" s="351">
        <f>Flavors!L337</f>
        <v>18163334.447554611</v>
      </c>
      <c r="M166" s="363">
        <f>Flavors!M337</f>
        <v>-16370537.728583686</v>
      </c>
      <c r="N166" s="357">
        <f>Flavors!N337</f>
        <v>-0.47404292357041727</v>
      </c>
      <c r="O166" s="286">
        <f>Flavors!O337</f>
        <v>4714981.6409159862</v>
      </c>
      <c r="P166" s="283">
        <f>Flavors!P337</f>
        <v>-3633031.0705614109</v>
      </c>
      <c r="Q166" s="357">
        <f>Flavors!Q337</f>
        <v>-0.43519711770041758</v>
      </c>
    </row>
    <row r="167" spans="2:17" x14ac:dyDescent="0.25">
      <c r="B167" s="487"/>
      <c r="C167" s="49" t="s">
        <v>149</v>
      </c>
      <c r="D167" s="282">
        <f>Flavors!D338</f>
        <v>11730070.113119794</v>
      </c>
      <c r="E167" s="283">
        <f>Flavors!E338</f>
        <v>1125377.2907940485</v>
      </c>
      <c r="F167" s="320">
        <f>Flavors!F338</f>
        <v>0.10612068728901086</v>
      </c>
      <c r="G167" s="338">
        <f>Flavors!G338</f>
        <v>0.6295905353899065</v>
      </c>
      <c r="H167" s="373">
        <f>Flavors!H338</f>
        <v>2.6502059128269972E-2</v>
      </c>
      <c r="I167" s="329">
        <f>Flavors!I338</f>
        <v>2.0145443668994405</v>
      </c>
      <c r="J167" s="338">
        <f>Flavors!J338</f>
        <v>-9.3261772734063442E-2</v>
      </c>
      <c r="K167" s="345">
        <f>Flavors!K338</f>
        <v>-4.4245896707692189E-2</v>
      </c>
      <c r="L167" s="351">
        <f>Flavors!L338</f>
        <v>23630746.669720966</v>
      </c>
      <c r="M167" s="363">
        <f>Flavors!M338</f>
        <v>1278110.0298954099</v>
      </c>
      <c r="N167" s="357">
        <f>Flavors!N338</f>
        <v>5.7179385612979951E-2</v>
      </c>
      <c r="O167" s="286">
        <f>Flavors!O338</f>
        <v>5895481.320731394</v>
      </c>
      <c r="P167" s="283">
        <f>Flavors!P338</f>
        <v>530304.40399246849</v>
      </c>
      <c r="Q167" s="357">
        <f>Flavors!Q338</f>
        <v>9.8841923057180259E-2</v>
      </c>
    </row>
    <row r="168" spans="2:17" x14ac:dyDescent="0.25">
      <c r="B168" s="487"/>
      <c r="C168" s="49" t="s">
        <v>150</v>
      </c>
      <c r="D168" s="282">
        <f>Flavors!D339</f>
        <v>135297126.58047625</v>
      </c>
      <c r="E168" s="283">
        <f>Flavors!E339</f>
        <v>-3295763.8948124945</v>
      </c>
      <c r="F168" s="320">
        <f>Flavors!F339</f>
        <v>-2.3780180090840465E-2</v>
      </c>
      <c r="G168" s="338">
        <f>Flavors!G339</f>
        <v>7.2618313052744892</v>
      </c>
      <c r="H168" s="373">
        <f>Flavors!H339</f>
        <v>-0.61994108906316825</v>
      </c>
      <c r="I168" s="329">
        <f>Flavors!I339</f>
        <v>1.7970856738399248</v>
      </c>
      <c r="J168" s="338">
        <f>Flavors!J339</f>
        <v>2.2566127746570519E-3</v>
      </c>
      <c r="K168" s="345">
        <f>Flavors!K339</f>
        <v>1.257285623243534E-3</v>
      </c>
      <c r="L168" s="351">
        <f>Flavors!L339</f>
        <v>243140527.88948077</v>
      </c>
      <c r="M168" s="363">
        <f>Flavors!M339</f>
        <v>-5610019.5926032364</v>
      </c>
      <c r="N168" s="357">
        <f>Flavors!N339</f>
        <v>-2.2552792946143332E-2</v>
      </c>
      <c r="O168" s="286">
        <f>Flavors!O339</f>
        <v>51821834.946059301</v>
      </c>
      <c r="P168" s="283">
        <f>Flavors!P339</f>
        <v>-2135238.6495157257</v>
      </c>
      <c r="Q168" s="357">
        <f>Flavors!Q339</f>
        <v>-3.9572914304433937E-2</v>
      </c>
    </row>
    <row r="169" spans="2:17" x14ac:dyDescent="0.25">
      <c r="B169" s="487"/>
      <c r="C169" s="49" t="s">
        <v>151</v>
      </c>
      <c r="D169" s="282">
        <f>Flavors!D340</f>
        <v>3502514.9524085512</v>
      </c>
      <c r="E169" s="283">
        <f>Flavors!E340</f>
        <v>-190411.53068456613</v>
      </c>
      <c r="F169" s="320">
        <f>Flavors!F340</f>
        <v>-5.1561148470272669E-2</v>
      </c>
      <c r="G169" s="338">
        <f>Flavors!G340</f>
        <v>0.18799122621028891</v>
      </c>
      <c r="H169" s="373">
        <f>Flavors!H340</f>
        <v>-2.2025362006778099E-2</v>
      </c>
      <c r="I169" s="329">
        <f>Flavors!I340</f>
        <v>2.0349554621584951</v>
      </c>
      <c r="J169" s="338">
        <f>Flavors!J340</f>
        <v>0.11935750239276399</v>
      </c>
      <c r="K169" s="345">
        <f>Flavors!K340</f>
        <v>6.2308221714414892E-2</v>
      </c>
      <c r="L169" s="351">
        <f>Flavors!L340</f>
        <v>7127461.9336955836</v>
      </c>
      <c r="M169" s="363">
        <f>Flavors!M340</f>
        <v>53299.497117571533</v>
      </c>
      <c r="N169" s="357">
        <f>Flavors!N340</f>
        <v>7.5343897734067473E-3</v>
      </c>
      <c r="O169" s="286">
        <f>Flavors!O340</f>
        <v>1724519.6669985219</v>
      </c>
      <c r="P169" s="283">
        <f>Flavors!P340</f>
        <v>-109937.51192515204</v>
      </c>
      <c r="Q169" s="357">
        <f>Flavors!Q340</f>
        <v>-5.9929178608385598E-2</v>
      </c>
    </row>
    <row r="170" spans="2:17" x14ac:dyDescent="0.25">
      <c r="B170" s="487"/>
      <c r="C170" s="49" t="s">
        <v>152</v>
      </c>
      <c r="D170" s="282">
        <f>Flavors!D341</f>
        <v>2251727.7468744628</v>
      </c>
      <c r="E170" s="283">
        <f>Flavors!E341</f>
        <v>-683096.31345250225</v>
      </c>
      <c r="F170" s="320">
        <f>Flavors!F341</f>
        <v>-0.23275545634459577</v>
      </c>
      <c r="G170" s="338">
        <f>Flavors!G341</f>
        <v>0.12085745984769315</v>
      </c>
      <c r="H170" s="373">
        <f>Flavors!H341</f>
        <v>-4.6045872506482829E-2</v>
      </c>
      <c r="I170" s="329">
        <f>Flavors!I341</f>
        <v>1.9954411587498615</v>
      </c>
      <c r="J170" s="338">
        <f>Flavors!J341</f>
        <v>-9.6470508494556517E-2</v>
      </c>
      <c r="K170" s="345">
        <f>Flavors!K341</f>
        <v>-4.6115957000054796E-2</v>
      </c>
      <c r="L170" s="351">
        <f>Flavors!L341</f>
        <v>4493190.2244123928</v>
      </c>
      <c r="M170" s="363">
        <f>Flavors!M341</f>
        <v>-1646202.4686952205</v>
      </c>
      <c r="N170" s="357">
        <f>Flavors!N341</f>
        <v>-0.268137672728335</v>
      </c>
      <c r="O170" s="286">
        <f>Flavors!O341</f>
        <v>1125863.8734372314</v>
      </c>
      <c r="P170" s="283">
        <f>Flavors!P341</f>
        <v>-341548.15672625112</v>
      </c>
      <c r="Q170" s="357">
        <f>Flavors!Q341</f>
        <v>-0.23275545634459577</v>
      </c>
    </row>
    <row r="171" spans="2:17" x14ac:dyDescent="0.25">
      <c r="B171" s="487"/>
      <c r="C171" s="49" t="s">
        <v>153</v>
      </c>
      <c r="D171" s="282">
        <f>Flavors!D342</f>
        <v>145326.68488777877</v>
      </c>
      <c r="E171" s="283">
        <f>Flavors!E342</f>
        <v>88864.622364270937</v>
      </c>
      <c r="F171" s="320">
        <f>Flavors!F342</f>
        <v>1.5738819730021798</v>
      </c>
      <c r="G171" s="338">
        <f>Flavors!G342</f>
        <v>7.8001499106642612E-3</v>
      </c>
      <c r="H171" s="373">
        <f>Flavors!H342</f>
        <v>4.5891545688469364E-3</v>
      </c>
      <c r="I171" s="329">
        <f>Flavors!I342</f>
        <v>2.8161675464760241</v>
      </c>
      <c r="J171" s="338">
        <f>Flavors!J342</f>
        <v>0.2332430219191659</v>
      </c>
      <c r="K171" s="345">
        <f>Flavors!K342</f>
        <v>9.0301911535406731E-2</v>
      </c>
      <c r="L171" s="351">
        <f>Flavors!L342</f>
        <v>409264.29361791024</v>
      </c>
      <c r="M171" s="363">
        <f>Flavors!M342</f>
        <v>263427.04761887918</v>
      </c>
      <c r="N171" s="357">
        <f>Flavors!N342</f>
        <v>1.806308435230801</v>
      </c>
      <c r="O171" s="286">
        <f>Flavors!O342</f>
        <v>91544.368433246418</v>
      </c>
      <c r="P171" s="283">
        <f>Flavors!P342</f>
        <v>55977.343702426209</v>
      </c>
      <c r="Q171" s="357">
        <f>Flavors!Q342</f>
        <v>1.5738551123147411</v>
      </c>
    </row>
    <row r="172" spans="2:17" x14ac:dyDescent="0.25">
      <c r="B172" s="487"/>
      <c r="C172" s="49" t="s">
        <v>154</v>
      </c>
      <c r="D172" s="282">
        <f>Flavors!D343</f>
        <v>21458449.104540534</v>
      </c>
      <c r="E172" s="283">
        <f>Flavors!E343</f>
        <v>1097523.5431998521</v>
      </c>
      <c r="F172" s="320">
        <f>Flavors!F343</f>
        <v>5.3903421035226495E-2</v>
      </c>
      <c r="G172" s="338">
        <f>Flavors!G343</f>
        <v>1.1517438796255866</v>
      </c>
      <c r="H172" s="373">
        <f>Flavors!H343</f>
        <v>-6.1811803265525711E-3</v>
      </c>
      <c r="I172" s="329">
        <f>Flavors!I343</f>
        <v>2.1176396953638217</v>
      </c>
      <c r="J172" s="338">
        <f>Flavors!J343</f>
        <v>6.5611991712648532E-3</v>
      </c>
      <c r="K172" s="345">
        <f>Flavors!K343</f>
        <v>3.1079844653329222E-3</v>
      </c>
      <c r="L172" s="351">
        <f>Flavors!L343</f>
        <v>45441263.624719292</v>
      </c>
      <c r="M172" s="363">
        <f>Flavors!M343</f>
        <v>2457751.5095956102</v>
      </c>
      <c r="N172" s="357">
        <f>Flavors!N343</f>
        <v>5.7178936495765179E-2</v>
      </c>
      <c r="O172" s="286">
        <f>Flavors!O343</f>
        <v>11076276.234045535</v>
      </c>
      <c r="P172" s="283">
        <f>Flavors!P343</f>
        <v>378799.06595466286</v>
      </c>
      <c r="Q172" s="357">
        <f>Flavors!Q343</f>
        <v>3.5410130818934508E-2</v>
      </c>
    </row>
    <row r="173" spans="2:17" x14ac:dyDescent="0.25">
      <c r="B173" s="487"/>
      <c r="C173" s="49" t="s">
        <v>155</v>
      </c>
      <c r="D173" s="282">
        <f>Flavors!D344</f>
        <v>759260006.02434218</v>
      </c>
      <c r="E173" s="283">
        <f>Flavors!E344</f>
        <v>46964215.807917953</v>
      </c>
      <c r="F173" s="320">
        <f>Flavors!F344</f>
        <v>6.5933586093002636E-2</v>
      </c>
      <c r="G173" s="338">
        <f>Flavors!G344</f>
        <v>40.751922970891059</v>
      </c>
      <c r="H173" s="373">
        <f>Flavors!H344</f>
        <v>0.24368855368803821</v>
      </c>
      <c r="I173" s="329">
        <f>Flavors!I344</f>
        <v>2.1984497392858802</v>
      </c>
      <c r="J173" s="338">
        <f>Flavors!J344</f>
        <v>0.13807634348676423</v>
      </c>
      <c r="K173" s="345">
        <f>Flavors!K344</f>
        <v>6.7015204024807998E-2</v>
      </c>
      <c r="L173" s="351">
        <f>Flavors!L344</f>
        <v>1669194962.2944107</v>
      </c>
      <c r="M173" s="363">
        <f>Flavors!M344</f>
        <v>201599666.19278193</v>
      </c>
      <c r="N173" s="357">
        <f>Flavors!N344</f>
        <v>0.13736734284192026</v>
      </c>
      <c r="O173" s="286">
        <f>Flavors!O344</f>
        <v>385309544.73585433</v>
      </c>
      <c r="P173" s="283">
        <f>Flavors!P344</f>
        <v>17031278.189639688</v>
      </c>
      <c r="Q173" s="357">
        <f>Flavors!Q344</f>
        <v>4.6245678164400887E-2</v>
      </c>
    </row>
    <row r="174" spans="2:17" x14ac:dyDescent="0.25">
      <c r="B174" s="487"/>
      <c r="C174" s="49" t="s">
        <v>156</v>
      </c>
      <c r="D174" s="282">
        <f>Flavors!D345</f>
        <v>25278903.753154337</v>
      </c>
      <c r="E174" s="283">
        <f>Flavors!E345</f>
        <v>137690.46224633604</v>
      </c>
      <c r="F174" s="320">
        <f>Flavors!F345</f>
        <v>5.476683271134335E-3</v>
      </c>
      <c r="G174" s="338">
        <f>Flavors!G345</f>
        <v>1.3567999504297437</v>
      </c>
      <c r="H174" s="373">
        <f>Flavors!H345</f>
        <v>-7.2979890346182463E-2</v>
      </c>
      <c r="I174" s="329">
        <f>Flavors!I345</f>
        <v>2.3184492163161918</v>
      </c>
      <c r="J174" s="338">
        <f>Flavors!J345</f>
        <v>0.11333959303582875</v>
      </c>
      <c r="K174" s="345">
        <f>Flavors!K345</f>
        <v>5.1398620657789613E-2</v>
      </c>
      <c r="L174" s="351">
        <f>Flavors!L345</f>
        <v>58607854.595833115</v>
      </c>
      <c r="M174" s="363">
        <f>Flavors!M345</f>
        <v>3168723.2271077186</v>
      </c>
      <c r="N174" s="357">
        <f>Flavors!N345</f>
        <v>5.715679789483994E-2</v>
      </c>
      <c r="O174" s="286">
        <f>Flavors!O345</f>
        <v>13590010.593686618</v>
      </c>
      <c r="P174" s="283">
        <f>Flavors!P345</f>
        <v>965344.39567421377</v>
      </c>
      <c r="Q174" s="357">
        <f>Flavors!Q345</f>
        <v>7.6464944144518862E-2</v>
      </c>
    </row>
    <row r="175" spans="2:17" x14ac:dyDescent="0.25">
      <c r="B175" s="487"/>
      <c r="C175" s="49" t="s">
        <v>157</v>
      </c>
      <c r="D175" s="282">
        <f>Flavors!D346</f>
        <v>860.07483315467834</v>
      </c>
      <c r="E175" s="283">
        <f>Flavors!E346</f>
        <v>-1326334.0251668426</v>
      </c>
      <c r="F175" s="320">
        <f>Flavors!F346</f>
        <v>-0.999351960023666</v>
      </c>
      <c r="G175" s="338">
        <f>Flavors!G346</f>
        <v>4.6162978520954419E-5</v>
      </c>
      <c r="H175" s="373">
        <f>Flavors!H346</f>
        <v>-7.5431314859153067E-2</v>
      </c>
      <c r="I175" s="329">
        <f>Flavors!I346</f>
        <v>1.9919783569867104</v>
      </c>
      <c r="J175" s="338">
        <f>Flavors!J346</f>
        <v>-8.9747111955591041E-2</v>
      </c>
      <c r="K175" s="345">
        <f>Flavors!K346</f>
        <v>-4.3111886410838997E-2</v>
      </c>
      <c r="L175" s="351">
        <f>Flavors!L346</f>
        <v>1713.2504530330752</v>
      </c>
      <c r="M175" s="363">
        <f>Flavors!M346</f>
        <v>-2761140.5097469171</v>
      </c>
      <c r="N175" s="357">
        <f>Flavors!N346</f>
        <v>-0.99937989824951534</v>
      </c>
      <c r="O175" s="286">
        <f>Flavors!O346</f>
        <v>430.03741657733917</v>
      </c>
      <c r="P175" s="283">
        <f>Flavors!P346</f>
        <v>-663167.01258342131</v>
      </c>
      <c r="Q175" s="357">
        <f>Flavors!Q346</f>
        <v>-0.999351960023666</v>
      </c>
    </row>
    <row r="176" spans="2:17" x14ac:dyDescent="0.25">
      <c r="B176" s="487"/>
      <c r="C176" s="49" t="s">
        <v>158</v>
      </c>
      <c r="D176" s="282">
        <f>Flavors!D347</f>
        <v>160549791.53681076</v>
      </c>
      <c r="E176" s="283">
        <f>Flavors!E347</f>
        <v>16232962.245081902</v>
      </c>
      <c r="F176" s="320">
        <f>Flavors!F347</f>
        <v>0.11248142246991738</v>
      </c>
      <c r="G176" s="338">
        <f>Flavors!G347</f>
        <v>8.617222935210112</v>
      </c>
      <c r="H176" s="373">
        <f>Flavors!H347</f>
        <v>0.40993035873627548</v>
      </c>
      <c r="I176" s="329">
        <f>Flavors!I347</f>
        <v>2.0225194642071811</v>
      </c>
      <c r="J176" s="338">
        <f>Flavors!J347</f>
        <v>7.5050418434803312E-2</v>
      </c>
      <c r="K176" s="345">
        <f>Flavors!K347</f>
        <v>3.8537412750012608E-2</v>
      </c>
      <c r="L176" s="351">
        <f>Flavors!L347</f>
        <v>324715078.3576051</v>
      </c>
      <c r="M176" s="363">
        <f>Flavors!M347</f>
        <v>43662520.52794677</v>
      </c>
      <c r="N176" s="357">
        <f>Flavors!N347</f>
        <v>0.15535357822436172</v>
      </c>
      <c r="O176" s="286">
        <f>Flavors!O347</f>
        <v>71555676.276621848</v>
      </c>
      <c r="P176" s="283">
        <f>Flavors!P347</f>
        <v>8748086.1865157783</v>
      </c>
      <c r="Q176" s="357">
        <f>Flavors!Q347</f>
        <v>0.13928390141964456</v>
      </c>
    </row>
    <row r="177" spans="2:17" x14ac:dyDescent="0.25">
      <c r="B177" s="487"/>
      <c r="C177" s="49" t="s">
        <v>159</v>
      </c>
      <c r="D177" s="282">
        <f>Flavors!D348</f>
        <v>31135.442513465881</v>
      </c>
      <c r="E177" s="283">
        <f>Flavors!E348</f>
        <v>-2383294.6479832791</v>
      </c>
      <c r="F177" s="320">
        <f>Flavors!F348</f>
        <v>-0.98710443402937376</v>
      </c>
      <c r="G177" s="338">
        <f>Flavors!G348</f>
        <v>1.6711391946182519E-3</v>
      </c>
      <c r="H177" s="373">
        <f>Flavors!H348</f>
        <v>-0.13563740794711615</v>
      </c>
      <c r="I177" s="329">
        <f>Flavors!I348</f>
        <v>1.6521066890092762</v>
      </c>
      <c r="J177" s="338">
        <f>Flavors!J348</f>
        <v>-0.43212404879620658</v>
      </c>
      <c r="K177" s="345">
        <f>Flavors!K348</f>
        <v>-0.20733023506370335</v>
      </c>
      <c r="L177" s="351">
        <f>Flavors!L348</f>
        <v>51439.072841760775</v>
      </c>
      <c r="M177" s="363">
        <f>Flavors!M348</f>
        <v>-4980790.336054028</v>
      </c>
      <c r="N177" s="357">
        <f>Flavors!N348</f>
        <v>-0.98977807475334323</v>
      </c>
      <c r="O177" s="286">
        <f>Flavors!O348</f>
        <v>15567.721256732941</v>
      </c>
      <c r="P177" s="283">
        <f>Flavors!P348</f>
        <v>-1191647.3239916395</v>
      </c>
      <c r="Q177" s="357">
        <f>Flavors!Q348</f>
        <v>-0.98710443402937376</v>
      </c>
    </row>
    <row r="178" spans="2:17" x14ac:dyDescent="0.25">
      <c r="B178" s="487"/>
      <c r="C178" s="49" t="s">
        <v>160</v>
      </c>
      <c r="D178" s="282">
        <f>Flavors!D349</f>
        <v>472047614.99984169</v>
      </c>
      <c r="E178" s="283">
        <f>Flavors!E349</f>
        <v>16142777.836097538</v>
      </c>
      <c r="F178" s="320">
        <f>Flavors!F349</f>
        <v>3.5408217944175154E-2</v>
      </c>
      <c r="G178" s="338">
        <f>Flavors!G349</f>
        <v>25.336311530215969</v>
      </c>
      <c r="H178" s="373">
        <f>Flavors!H349</f>
        <v>-0.59097916759149882</v>
      </c>
      <c r="I178" s="329">
        <f>Flavors!I349</f>
        <v>1.7539597959781943</v>
      </c>
      <c r="J178" s="338">
        <f>Flavors!J349</f>
        <v>3.7544089797082458E-2</v>
      </c>
      <c r="K178" s="345">
        <f>Flavors!K349</f>
        <v>2.1873541276673042E-2</v>
      </c>
      <c r="L178" s="351">
        <f>Flavors!L349</f>
        <v>827952538.49711549</v>
      </c>
      <c r="M178" s="363">
        <f>Flavors!M349</f>
        <v>45430315.465322733</v>
      </c>
      <c r="N178" s="357">
        <f>Flavors!N349</f>
        <v>5.8056262337583431E-2</v>
      </c>
      <c r="O178" s="286">
        <f>Flavors!O349</f>
        <v>169793858.37087506</v>
      </c>
      <c r="P178" s="283">
        <f>Flavors!P349</f>
        <v>8056876.8391459286</v>
      </c>
      <c r="Q178" s="357">
        <f>Flavors!Q349</f>
        <v>4.9814685317132325E-2</v>
      </c>
    </row>
    <row r="179" spans="2:17" ht="15" thickBot="1" x14ac:dyDescent="0.3">
      <c r="B179" s="487"/>
      <c r="C179" s="52" t="s">
        <v>161</v>
      </c>
      <c r="D179" s="304">
        <f>Flavors!D350</f>
        <v>15955518.147040391</v>
      </c>
      <c r="E179" s="305">
        <f>Flavors!E350</f>
        <v>5152141.1287419442</v>
      </c>
      <c r="F179" s="321">
        <f>Flavors!F350</f>
        <v>0.47690098383268459</v>
      </c>
      <c r="G179" s="339">
        <f>Flavors!G350</f>
        <v>0.85638390186457181</v>
      </c>
      <c r="H179" s="374">
        <f>Flavors!H350</f>
        <v>0.24199626295730148</v>
      </c>
      <c r="I179" s="330">
        <f>Flavors!I350</f>
        <v>2.0343484473449194</v>
      </c>
      <c r="J179" s="339">
        <f>Flavors!J350</f>
        <v>0.14323753264002081</v>
      </c>
      <c r="K179" s="346">
        <f>Flavors!K350</f>
        <v>7.5742533939302303E-2</v>
      </c>
      <c r="L179" s="352">
        <f>Flavors!L350</f>
        <v>32459083.569015305</v>
      </c>
      <c r="M179" s="364">
        <f>Flavors!M350</f>
        <v>12028699.37403905</v>
      </c>
      <c r="N179" s="358">
        <f>Flavors!N350</f>
        <v>0.58876520672562072</v>
      </c>
      <c r="O179" s="306">
        <f>Flavors!O350</f>
        <v>7489556.3476963891</v>
      </c>
      <c r="P179" s="305">
        <f>Flavors!P350</f>
        <v>2094101.4450366311</v>
      </c>
      <c r="Q179" s="358">
        <f>Flavors!Q350</f>
        <v>0.38812324128672027</v>
      </c>
    </row>
    <row r="180" spans="2:17" x14ac:dyDescent="0.25">
      <c r="B180" s="486" t="s">
        <v>275</v>
      </c>
      <c r="C180" s="55" t="s">
        <v>276</v>
      </c>
      <c r="D180" s="307">
        <f>'NB vs PL'!D43</f>
        <v>1221580004.0235505</v>
      </c>
      <c r="E180" s="54">
        <f>'NB vs PL'!E43</f>
        <v>68578569.721696615</v>
      </c>
      <c r="F180" s="322">
        <f>'NB vs PL'!F43</f>
        <v>5.9478303913144015E-2</v>
      </c>
      <c r="G180" s="340">
        <f>'NB vs PL'!G43</f>
        <v>65.566122055364048</v>
      </c>
      <c r="H180" s="375">
        <f>'NB vs PL'!H43</f>
        <v>-5.0255290961445098E-3</v>
      </c>
      <c r="I180" s="331">
        <f>'NB vs PL'!I43</f>
        <v>2.0747470403247155</v>
      </c>
      <c r="J180" s="340">
        <f>'NB vs PL'!J43</f>
        <v>3.9596283704712132E-2</v>
      </c>
      <c r="K180" s="347">
        <f>'NB vs PL'!K43</f>
        <v>1.9456191918909238E-2</v>
      </c>
      <c r="L180" s="353">
        <f>'NB vs PL'!L43</f>
        <v>2534469497.8677154</v>
      </c>
      <c r="M180" s="365">
        <f>'NB vs PL'!M43</f>
        <v>187937756.46434832</v>
      </c>
      <c r="N180" s="359">
        <f>'NB vs PL'!N43</f>
        <v>8.0091717127998549E-2</v>
      </c>
      <c r="O180" s="53">
        <f>'NB vs PL'!O43</f>
        <v>514857991.00899881</v>
      </c>
      <c r="P180" s="54">
        <f>'NB vs PL'!P43</f>
        <v>30647152.181949019</v>
      </c>
      <c r="Q180" s="359">
        <f>'NB vs PL'!Q43</f>
        <v>6.3292990830582291E-2</v>
      </c>
    </row>
    <row r="181" spans="2:17" ht="15" thickBot="1" x14ac:dyDescent="0.3">
      <c r="B181" s="490"/>
      <c r="C181" s="56" t="s">
        <v>144</v>
      </c>
      <c r="D181" s="308">
        <f>'NB vs PL'!D44</f>
        <v>641453643.24461436</v>
      </c>
      <c r="E181" s="48">
        <f>'NB vs PL'!E44</f>
        <v>36180447.419320226</v>
      </c>
      <c r="F181" s="323">
        <f>'NB vs PL'!F44</f>
        <v>5.977540004887865E-2</v>
      </c>
      <c r="G181" s="341">
        <f>'NB vs PL'!G44</f>
        <v>34.428877132326988</v>
      </c>
      <c r="H181" s="376">
        <f>'NB vs PL'!H44</f>
        <v>7.0135754878535295E-3</v>
      </c>
      <c r="I181" s="332">
        <f>'NB vs PL'!I44</f>
        <v>1.9884952280651684</v>
      </c>
      <c r="J181" s="341">
        <f>'NB vs PL'!J44</f>
        <v>0.16281180626416925</v>
      </c>
      <c r="K181" s="348">
        <f>'NB vs PL'!K44</f>
        <v>8.9178553258460733E-2</v>
      </c>
      <c r="L181" s="354">
        <f>'NB vs PL'!L44</f>
        <v>1275527508.6169326</v>
      </c>
      <c r="M181" s="366">
        <f>'NB vs PL'!M44</f>
        <v>170490269.3381834</v>
      </c>
      <c r="N181" s="360">
        <f>'NB vs PL'!N44</f>
        <v>0.15428463700414416</v>
      </c>
      <c r="O181" s="47">
        <f>'NB vs PL'!O44</f>
        <v>327561296.72088498</v>
      </c>
      <c r="P181" s="48">
        <f>'NB vs PL'!P44</f>
        <v>15123308.552643359</v>
      </c>
      <c r="Q181" s="360">
        <f>'NB vs PL'!Q44</f>
        <v>4.8404192592930662E-2</v>
      </c>
    </row>
    <row r="182" spans="2:17" x14ac:dyDescent="0.25">
      <c r="B182" s="487" t="s">
        <v>457</v>
      </c>
      <c r="C182" s="44" t="s">
        <v>39</v>
      </c>
      <c r="D182" s="259">
        <f>Size!D128</f>
        <v>27334931.915179685</v>
      </c>
      <c r="E182" s="63">
        <f>Size!E128</f>
        <v>6943868.3942944445</v>
      </c>
      <c r="F182" s="324">
        <f>Size!F128</f>
        <v>0.3405348812327661</v>
      </c>
      <c r="G182" s="342">
        <f>Size!G128</f>
        <v>1.4671535850477049</v>
      </c>
      <c r="H182" s="377">
        <f>Size!H128</f>
        <v>0.30751458048595759</v>
      </c>
      <c r="I182" s="333">
        <f>Size!I128</f>
        <v>3.2763121134643809</v>
      </c>
      <c r="J182" s="342">
        <f>Size!J128</f>
        <v>1.2294207578629646E-2</v>
      </c>
      <c r="K182" s="310">
        <f>Size!K128</f>
        <v>3.7665870510270338E-3</v>
      </c>
      <c r="L182" s="311">
        <f>Size!L128</f>
        <v>89557768.554427311</v>
      </c>
      <c r="M182" s="312">
        <f>Size!M128</f>
        <v>23000972.102204137</v>
      </c>
      <c r="N182" s="313">
        <f>Size!N128</f>
        <v>0.34558412255786752</v>
      </c>
      <c r="O182" s="62">
        <f>Size!O128</f>
        <v>18418361.765704028</v>
      </c>
      <c r="P182" s="63">
        <f>Size!P128</f>
        <v>4557905.0944831073</v>
      </c>
      <c r="Q182" s="313">
        <f>Size!Q128</f>
        <v>0.32884234643919685</v>
      </c>
    </row>
    <row r="183" spans="2:17" x14ac:dyDescent="0.25">
      <c r="B183" s="487"/>
      <c r="C183" s="49" t="s">
        <v>173</v>
      </c>
      <c r="D183" s="58">
        <f>Size!D129</f>
        <v>911775806.00158286</v>
      </c>
      <c r="E183" s="278">
        <f>Size!E129</f>
        <v>14634151.320388436</v>
      </c>
      <c r="F183" s="280">
        <f>Size!F129</f>
        <v>1.6311973972035425E-2</v>
      </c>
      <c r="G183" s="334">
        <f>Size!G129</f>
        <v>48.937935777045794</v>
      </c>
      <c r="H183" s="369">
        <f>Size!H129</f>
        <v>-2.0824759008348366</v>
      </c>
      <c r="I183" s="325">
        <f>Size!I129</f>
        <v>2.0060124220340949</v>
      </c>
      <c r="J183" s="334">
        <f>Size!J129</f>
        <v>5.5889633587622445E-2</v>
      </c>
      <c r="K183" s="291">
        <f>Size!K129</f>
        <v>2.8659545911027397E-2</v>
      </c>
      <c r="L183" s="295">
        <f>Size!L129</f>
        <v>1829033592.9493244</v>
      </c>
      <c r="M183" s="281">
        <f>Size!M129</f>
        <v>79497207.690951109</v>
      </c>
      <c r="N183" s="270">
        <f>Size!N129</f>
        <v>4.5439013650013849E-2</v>
      </c>
      <c r="O183" s="285">
        <f>Size!O129</f>
        <v>459396740.58846503</v>
      </c>
      <c r="P183" s="278">
        <f>Size!P129</f>
        <v>8150597.8067151904</v>
      </c>
      <c r="Q183" s="270">
        <f>Size!Q129</f>
        <v>1.8062421002581992E-2</v>
      </c>
    </row>
    <row r="184" spans="2:17" x14ac:dyDescent="0.25">
      <c r="B184" s="487"/>
      <c r="C184" s="49" t="s">
        <v>174</v>
      </c>
      <c r="D184" s="58">
        <f>Size!D130</f>
        <v>52098576.978563435</v>
      </c>
      <c r="E184" s="278">
        <f>Size!E130</f>
        <v>7122943.2694084495</v>
      </c>
      <c r="F184" s="280">
        <f>Size!F130</f>
        <v>0.15837338314053689</v>
      </c>
      <c r="G184" s="334">
        <f>Size!G130</f>
        <v>2.7962979467871381</v>
      </c>
      <c r="H184" s="369">
        <f>Size!H130</f>
        <v>0.23853537346187892</v>
      </c>
      <c r="I184" s="325">
        <f>Size!I130</f>
        <v>3.0799535734954655</v>
      </c>
      <c r="J184" s="334">
        <f>Size!J130</f>
        <v>2.3908029845420842E-3</v>
      </c>
      <c r="K184" s="291">
        <f>Size!K130</f>
        <v>7.7684946264968422E-4</v>
      </c>
      <c r="L184" s="295">
        <f>Size!L130</f>
        <v>160461198.33915505</v>
      </c>
      <c r="M184" s="281">
        <f>Size!M130</f>
        <v>22045862.455723554</v>
      </c>
      <c r="N184" s="270">
        <f>Size!N130</f>
        <v>0.15927326488077737</v>
      </c>
      <c r="O184" s="285">
        <f>Size!O130</f>
        <v>17600024.04046616</v>
      </c>
      <c r="P184" s="278">
        <f>Size!P130</f>
        <v>2288569.0950682256</v>
      </c>
      <c r="Q184" s="270">
        <f>Size!Q130</f>
        <v>0.14946777450147455</v>
      </c>
    </row>
    <row r="185" spans="2:17" x14ac:dyDescent="0.25">
      <c r="B185" s="487"/>
      <c r="C185" s="49" t="s">
        <v>175</v>
      </c>
      <c r="D185" s="58">
        <f>Size!D131</f>
        <v>50085767.010394111</v>
      </c>
      <c r="E185" s="278">
        <f>Size!E131</f>
        <v>10220852.474976376</v>
      </c>
      <c r="F185" s="280">
        <f>Size!F131</f>
        <v>0.256387166361431</v>
      </c>
      <c r="G185" s="334">
        <f>Size!G131</f>
        <v>2.6882639714334462</v>
      </c>
      <c r="H185" s="369">
        <f>Size!H131</f>
        <v>0.42114780255673789</v>
      </c>
      <c r="I185" s="325">
        <f>Size!I131</f>
        <v>1.8563225534611116</v>
      </c>
      <c r="J185" s="334">
        <f>Size!J131</f>
        <v>3.0452007485860078E-2</v>
      </c>
      <c r="K185" s="291">
        <f>Size!K131</f>
        <v>1.6678075865227762E-2</v>
      </c>
      <c r="L185" s="295">
        <f>Size!L131</f>
        <v>92975338.908793107</v>
      </c>
      <c r="M185" s="281">
        <f>Size!M131</f>
        <v>20187165.64075318</v>
      </c>
      <c r="N185" s="270">
        <f>Size!N131</f>
        <v>0.27734128683810544</v>
      </c>
      <c r="O185" s="285">
        <f>Size!O131</f>
        <v>14013481.636833608</v>
      </c>
      <c r="P185" s="278">
        <f>Size!P131</f>
        <v>2851206.6530500203</v>
      </c>
      <c r="Q185" s="270">
        <f>Size!Q131</f>
        <v>0.25543239681805163</v>
      </c>
    </row>
    <row r="186" spans="2:17" x14ac:dyDescent="0.25">
      <c r="B186" s="487"/>
      <c r="C186" s="49" t="s">
        <v>176</v>
      </c>
      <c r="D186" s="58">
        <f>Size!D132</f>
        <v>602127620.15842819</v>
      </c>
      <c r="E186" s="278">
        <f>Size!E132</f>
        <v>47572581.645878553</v>
      </c>
      <c r="F186" s="280">
        <f>Size!F132</f>
        <v>8.578514005296875E-2</v>
      </c>
      <c r="G186" s="334">
        <f>Size!G132</f>
        <v>32.318123173414662</v>
      </c>
      <c r="H186" s="369">
        <f>Size!H132</f>
        <v>0.7805992881731818</v>
      </c>
      <c r="I186" s="325">
        <f>Size!I132</f>
        <v>1.5398468971922767</v>
      </c>
      <c r="J186" s="334">
        <f>Size!J132</f>
        <v>7.9384766076980418E-2</v>
      </c>
      <c r="K186" s="291">
        <f>Size!K132</f>
        <v>5.4355922269862252E-2</v>
      </c>
      <c r="L186" s="295">
        <f>Size!L132</f>
        <v>927184347.61472547</v>
      </c>
      <c r="M186" s="281">
        <f>Size!M132</f>
        <v>117277714.247962</v>
      </c>
      <c r="N186" s="270">
        <f>Size!N132</f>
        <v>0.14480399272745947</v>
      </c>
      <c r="O186" s="285">
        <f>Size!O132</f>
        <v>149753032.79096258</v>
      </c>
      <c r="P186" s="278">
        <f>Size!P132</f>
        <v>11852246.335663021</v>
      </c>
      <c r="Q186" s="270">
        <f>Size!Q132</f>
        <v>8.5947634094928949E-2</v>
      </c>
    </row>
    <row r="187" spans="2:17" x14ac:dyDescent="0.25">
      <c r="B187" s="487"/>
      <c r="C187" s="49" t="s">
        <v>177</v>
      </c>
      <c r="D187" s="58">
        <f>Size!D133</f>
        <v>145798892.8462272</v>
      </c>
      <c r="E187" s="278">
        <f>Size!E133</f>
        <v>14788874.290973723</v>
      </c>
      <c r="F187" s="280">
        <f>Size!F133</f>
        <v>0.11288353710702297</v>
      </c>
      <c r="G187" s="334">
        <f>Size!G133</f>
        <v>7.8254948283423333</v>
      </c>
      <c r="H187" s="369">
        <f>Size!H133</f>
        <v>0.37496007082838823</v>
      </c>
      <c r="I187" s="325">
        <f>Size!I133</f>
        <v>3.9942550488828861</v>
      </c>
      <c r="J187" s="334">
        <f>Size!J133</f>
        <v>0.21124587525336835</v>
      </c>
      <c r="K187" s="291">
        <f>Size!K133</f>
        <v>5.5840698649613253E-2</v>
      </c>
      <c r="L187" s="295">
        <f>Size!L133</f>
        <v>582357963.87257791</v>
      </c>
      <c r="M187" s="281">
        <f>Size!M133</f>
        <v>86745861.840680659</v>
      </c>
      <c r="N187" s="270">
        <f>Size!N133</f>
        <v>0.17502773133473193</v>
      </c>
      <c r="O187" s="285">
        <f>Size!O133</f>
        <v>172560418.8565726</v>
      </c>
      <c r="P187" s="278">
        <f>Size!P133</f>
        <v>16389139.456011593</v>
      </c>
      <c r="Q187" s="270">
        <f>Size!Q133</f>
        <v>0.10494336422752466</v>
      </c>
    </row>
    <row r="188" spans="2:17" ht="15" thickBot="1" x14ac:dyDescent="0.3">
      <c r="B188" s="487"/>
      <c r="C188" s="52" t="s">
        <v>178</v>
      </c>
      <c r="D188" s="297">
        <f>Size!D134</f>
        <v>73905223.832990795</v>
      </c>
      <c r="E188" s="298">
        <f>Size!E134</f>
        <v>3446025.3021514118</v>
      </c>
      <c r="F188" s="318">
        <f>Size!F134</f>
        <v>4.8908096799357093E-2</v>
      </c>
      <c r="G188" s="335">
        <f>Size!G134</f>
        <v>3.9667307179247739</v>
      </c>
      <c r="H188" s="370">
        <f>Size!H134</f>
        <v>-4.0281214671762378E-2</v>
      </c>
      <c r="I188" s="326">
        <f>Size!I134</f>
        <v>1.8056211147236347</v>
      </c>
      <c r="J188" s="335">
        <f>Size!J134</f>
        <v>0.11431362697508929</v>
      </c>
      <c r="K188" s="343">
        <f>Size!K134</f>
        <v>6.7588908464694758E-2</v>
      </c>
      <c r="L188" s="349">
        <f>Size!L134</f>
        <v>133444832.64122458</v>
      </c>
      <c r="M188" s="361">
        <f>Size!M134</f>
        <v>14276662.58525461</v>
      </c>
      <c r="N188" s="355">
        <f>Size!N134</f>
        <v>0.11980265014180598</v>
      </c>
      <c r="O188" s="299">
        <f>Size!O134</f>
        <v>11758716.969584525</v>
      </c>
      <c r="P188" s="298">
        <f>Size!P134</f>
        <v>670391.09689793922</v>
      </c>
      <c r="Q188" s="355">
        <f>Size!Q134</f>
        <v>6.0459180636933292E-2</v>
      </c>
    </row>
    <row r="189" spans="2:17" x14ac:dyDescent="0.25">
      <c r="B189" s="486" t="s">
        <v>24</v>
      </c>
      <c r="C189" s="55" t="s">
        <v>453</v>
      </c>
      <c r="D189" s="307">
        <f>Organic!D43</f>
        <v>95392212.008328304</v>
      </c>
      <c r="E189" s="54">
        <f>Organic!E43</f>
        <v>9217612.3564040363</v>
      </c>
      <c r="F189" s="322">
        <f>Organic!F43</f>
        <v>0.10696437690033653</v>
      </c>
      <c r="G189" s="340">
        <f>Organic!G43</f>
        <v>5.1200063811364132</v>
      </c>
      <c r="H189" s="375">
        <f>Organic!H43</f>
        <v>0.21926018628928023</v>
      </c>
      <c r="I189" s="331">
        <f>Organic!I43</f>
        <v>1.5201220060438982</v>
      </c>
      <c r="J189" s="340">
        <f>Organic!J43</f>
        <v>3.4747980214539842E-2</v>
      </c>
      <c r="K189" s="347">
        <f>Organic!K43</f>
        <v>2.3393421192442296E-2</v>
      </c>
      <c r="L189" s="353">
        <f>Organic!L43</f>
        <v>145007800.67906487</v>
      </c>
      <c r="M189" s="365">
        <f>Organic!M43</f>
        <v>17006288.669852898</v>
      </c>
      <c r="N189" s="359">
        <f>Organic!N43</f>
        <v>0.13286006081419566</v>
      </c>
      <c r="O189" s="53">
        <f>Organic!O43</f>
        <v>31883563.986641116</v>
      </c>
      <c r="P189" s="54">
        <f>Organic!P43</f>
        <v>2509572.7903011255</v>
      </c>
      <c r="Q189" s="359">
        <f>Organic!Q43</f>
        <v>8.5435199238904219E-2</v>
      </c>
    </row>
    <row r="190" spans="2:17" ht="15" thickBot="1" x14ac:dyDescent="0.3">
      <c r="B190" s="490"/>
      <c r="C190" s="56" t="s">
        <v>454</v>
      </c>
      <c r="D190" s="308">
        <f>Organic!D44</f>
        <v>1767734606.7351115</v>
      </c>
      <c r="E190" s="48">
        <f>Organic!E44</f>
        <v>95511684.341671467</v>
      </c>
      <c r="F190" s="323">
        <f>Organic!F44</f>
        <v>5.7116597950329681E-2</v>
      </c>
      <c r="G190" s="341">
        <f>Organic!G44</f>
        <v>94.879993618863224</v>
      </c>
      <c r="H190" s="376">
        <f>Organic!H44</f>
        <v>-0.21926018628985844</v>
      </c>
      <c r="I190" s="332">
        <f>Organic!I44</f>
        <v>2.0761075945554461</v>
      </c>
      <c r="J190" s="341">
        <f>Organic!J44</f>
        <v>8.8345054170046788E-2</v>
      </c>
      <c r="K190" s="348">
        <f>Organic!K44</f>
        <v>4.4444470793235651E-2</v>
      </c>
      <c r="L190" s="354">
        <f>Organic!L44</f>
        <v>3670007242.2012496</v>
      </c>
      <c r="M190" s="366">
        <f>Organic!M44</f>
        <v>346025157.89376879</v>
      </c>
      <c r="N190" s="360">
        <f>Organic!N44</f>
        <v>0.10409958571297767</v>
      </c>
      <c r="O190" s="47">
        <f>Organic!O44</f>
        <v>811617212.66194892</v>
      </c>
      <c r="P190" s="48">
        <f>Organic!P44</f>
        <v>44250482.747587681</v>
      </c>
      <c r="Q190" s="360">
        <f>Organic!Q44</f>
        <v>5.76653652322483E-2</v>
      </c>
    </row>
    <row r="191" spans="2:17" x14ac:dyDescent="0.25">
      <c r="B191" s="486" t="s">
        <v>277</v>
      </c>
      <c r="C191" s="44" t="s">
        <v>459</v>
      </c>
      <c r="D191" s="57">
        <f>Form!D43</f>
        <v>319929467.11089969</v>
      </c>
      <c r="E191" s="46">
        <f>Form!E43</f>
        <v>40185152.358311117</v>
      </c>
      <c r="F191" s="268">
        <f>Form!F43</f>
        <v>0.14364957655654831</v>
      </c>
      <c r="G191" s="380">
        <f>Form!G43</f>
        <v>17.171641988743986</v>
      </c>
      <c r="H191" s="381">
        <f>Form!H43</f>
        <v>1.2625934803503114</v>
      </c>
      <c r="I191" s="382">
        <f>Form!I43</f>
        <v>2.3141012369145355</v>
      </c>
      <c r="J191" s="380">
        <f>Form!J43</f>
        <v>5.7327470202389819E-2</v>
      </c>
      <c r="K191" s="383">
        <f>Form!K43</f>
        <v>2.5402400120021429E-2</v>
      </c>
      <c r="L191" s="384">
        <f>Form!L43</f>
        <v>740349175.56674111</v>
      </c>
      <c r="M191" s="267">
        <f>Form!M43</f>
        <v>109029544.6462338</v>
      </c>
      <c r="N191" s="269">
        <f>Form!N43</f>
        <v>0.17270102069733084</v>
      </c>
      <c r="O191" s="45">
        <f>Form!O43</f>
        <v>154795229.18520993</v>
      </c>
      <c r="P191" s="46">
        <f>Form!P43</f>
        <v>22778918.213344067</v>
      </c>
      <c r="Q191" s="269">
        <f>Form!Q43</f>
        <v>0.17254624103379548</v>
      </c>
    </row>
    <row r="192" spans="2:17" ht="15" thickBot="1" x14ac:dyDescent="0.3">
      <c r="B192" s="490"/>
      <c r="C192" s="52" t="s">
        <v>165</v>
      </c>
      <c r="D192" s="61">
        <f>Form!D44</f>
        <v>1543197351.6325879</v>
      </c>
      <c r="E192" s="51">
        <f>Form!E44</f>
        <v>64544144.339796066</v>
      </c>
      <c r="F192" s="264">
        <f>Form!F44</f>
        <v>4.3650630196087295E-2</v>
      </c>
      <c r="G192" s="368">
        <f>Form!G44</f>
        <v>82.828358011258231</v>
      </c>
      <c r="H192" s="378">
        <f>Form!H44</f>
        <v>-1.2625934803492811</v>
      </c>
      <c r="I192" s="367">
        <f>Form!I44</f>
        <v>1.9923996526178436</v>
      </c>
      <c r="J192" s="368">
        <f>Form!J44</f>
        <v>8.4809724509924855E-2</v>
      </c>
      <c r="K192" s="292">
        <f>Form!K44</f>
        <v>4.445909640236205E-2</v>
      </c>
      <c r="L192" s="296">
        <f>Form!L44</f>
        <v>3074665867.3135443</v>
      </c>
      <c r="M192" s="265">
        <f>Form!M44</f>
        <v>254001901.91734409</v>
      </c>
      <c r="N192" s="271">
        <f>Form!N44</f>
        <v>9.0050394174361045E-2</v>
      </c>
      <c r="O192" s="50">
        <f>Form!O44</f>
        <v>688705547.46337938</v>
      </c>
      <c r="P192" s="51">
        <f>Form!P44</f>
        <v>23981137.324545264</v>
      </c>
      <c r="Q192" s="271">
        <f>Form!Q44</f>
        <v>3.6076811621129683E-2</v>
      </c>
    </row>
    <row r="193" spans="1:20" x14ac:dyDescent="0.25">
      <c r="B193" s="487" t="s">
        <v>279</v>
      </c>
      <c r="C193" s="44" t="s">
        <v>37</v>
      </c>
      <c r="D193" s="259">
        <f>'Package Type'!D145</f>
        <v>70353303.496570274</v>
      </c>
      <c r="E193" s="63">
        <f>'Package Type'!E145</f>
        <v>10984298.110202238</v>
      </c>
      <c r="F193" s="324">
        <f>'Package Type'!F145</f>
        <v>0.18501738472318063</v>
      </c>
      <c r="G193" s="342">
        <f>'Package Type'!G145</f>
        <v>3.776087746083697</v>
      </c>
      <c r="H193" s="377">
        <f>'Package Type'!H145</f>
        <v>0.39977467454852711</v>
      </c>
      <c r="I193" s="333">
        <f>'Package Type'!I145</f>
        <v>4.7679925264369896</v>
      </c>
      <c r="J193" s="342">
        <f>'Package Type'!J145</f>
        <v>6.4383434608270562E-2</v>
      </c>
      <c r="K193" s="310">
        <f>'Package Type'!K145</f>
        <v>1.3688092133361977E-2</v>
      </c>
      <c r="L193" s="311">
        <f>'Package Type'!L145</f>
        <v>335444025.28180039</v>
      </c>
      <c r="M193" s="312">
        <f>'Package Type'!M145</f>
        <v>56195431.773651481</v>
      </c>
      <c r="N193" s="313">
        <f>'Package Type'!N145</f>
        <v>0.20123801186490706</v>
      </c>
      <c r="O193" s="62">
        <f>'Package Type'!O145</f>
        <v>76905180.825401291</v>
      </c>
      <c r="P193" s="63">
        <f>'Package Type'!P145</f>
        <v>10517281.148755394</v>
      </c>
      <c r="Q193" s="313">
        <f>'Package Type'!Q145</f>
        <v>0.15842165816333528</v>
      </c>
    </row>
    <row r="194" spans="1:20" x14ac:dyDescent="0.25">
      <c r="B194" s="487"/>
      <c r="C194" s="49" t="s">
        <v>166</v>
      </c>
      <c r="D194" s="58">
        <f>'Package Type'!D146</f>
        <v>19327237.108851302</v>
      </c>
      <c r="E194" s="278">
        <f>'Package Type'!E146</f>
        <v>1323220.6540048197</v>
      </c>
      <c r="F194" s="280">
        <f>'Package Type'!F146</f>
        <v>7.3495858955884438E-2</v>
      </c>
      <c r="G194" s="334">
        <f>'Package Type'!G146</f>
        <v>1.0373548871936815</v>
      </c>
      <c r="H194" s="369">
        <f>'Package Type'!H146</f>
        <v>1.3467158217341568E-2</v>
      </c>
      <c r="I194" s="325">
        <f>'Package Type'!I146</f>
        <v>3.4489073047302821</v>
      </c>
      <c r="J194" s="334">
        <f>'Package Type'!J146</f>
        <v>-2.2309840580042373E-2</v>
      </c>
      <c r="K194" s="291">
        <f>'Package Type'!K146</f>
        <v>-6.4270944876448771E-3</v>
      </c>
      <c r="L194" s="295">
        <f>'Package Type'!L146</f>
        <v>66657849.244971432</v>
      </c>
      <c r="M194" s="281">
        <f>'Package Type'!M146</f>
        <v>4161998.6424591169</v>
      </c>
      <c r="N194" s="270">
        <f>'Package Type'!N146</f>
        <v>6.6596399638279444E-2</v>
      </c>
      <c r="O194" s="285">
        <f>'Package Type'!O146</f>
        <v>9817120.8067028187</v>
      </c>
      <c r="P194" s="278">
        <f>'Package Type'!P146</f>
        <v>1156095.8519205358</v>
      </c>
      <c r="Q194" s="270">
        <f>'Package Type'!Q146</f>
        <v>0.13348256793581739</v>
      </c>
    </row>
    <row r="195" spans="1:20" x14ac:dyDescent="0.25">
      <c r="B195" s="487"/>
      <c r="C195" s="49" t="s">
        <v>167</v>
      </c>
      <c r="D195" s="58">
        <f>'Package Type'!D147</f>
        <v>736288013.01004338</v>
      </c>
      <c r="E195" s="278">
        <f>'Package Type'!E147</f>
        <v>47506253.349191666</v>
      </c>
      <c r="F195" s="280">
        <f>'Package Type'!F147</f>
        <v>6.8971416102225472E-2</v>
      </c>
      <c r="G195" s="334">
        <f>'Package Type'!G147</f>
        <v>39.518942328714921</v>
      </c>
      <c r="H195" s="369">
        <f>'Package Type'!H147</f>
        <v>0.34794993220246084</v>
      </c>
      <c r="I195" s="325">
        <f>'Package Type'!I147</f>
        <v>1.8859243082074446</v>
      </c>
      <c r="J195" s="334">
        <f>'Package Type'!J147</f>
        <v>0.14595216214400852</v>
      </c>
      <c r="K195" s="291">
        <f>'Package Type'!K147</f>
        <v>8.3881895738512235E-2</v>
      </c>
      <c r="L195" s="295">
        <f>'Package Type'!L147</f>
        <v>1388583461.5774</v>
      </c>
      <c r="M195" s="281">
        <f>'Package Type'!M147</f>
        <v>190122385.05095792</v>
      </c>
      <c r="N195" s="270">
        <f>'Package Type'!N147</f>
        <v>0.15863876497516202</v>
      </c>
      <c r="O195" s="285">
        <f>'Package Type'!O147</f>
        <v>323014134.46119416</v>
      </c>
      <c r="P195" s="278">
        <f>'Package Type'!P147</f>
        <v>16826328.214894831</v>
      </c>
      <c r="Q195" s="270">
        <f>'Package Type'!Q147</f>
        <v>5.4954272742525977E-2</v>
      </c>
    </row>
    <row r="196" spans="1:20" ht="15" customHeight="1" x14ac:dyDescent="0.25">
      <c r="B196" s="487"/>
      <c r="C196" s="49" t="s">
        <v>168</v>
      </c>
      <c r="D196" s="58">
        <f>'Package Type'!D148</f>
        <v>8640813.1457286552</v>
      </c>
      <c r="E196" s="278">
        <f>'Package Type'!E148</f>
        <v>5520598.1988986582</v>
      </c>
      <c r="F196" s="280">
        <f>'Package Type'!F148</f>
        <v>1.7693006068403545</v>
      </c>
      <c r="G196" s="334">
        <f>'Package Type'!G148</f>
        <v>0.46378019245927143</v>
      </c>
      <c r="H196" s="369">
        <f>'Package Type'!H148</f>
        <v>0.28633368746189314</v>
      </c>
      <c r="I196" s="325">
        <f>'Package Type'!I148</f>
        <v>2.5805543371315776</v>
      </c>
      <c r="J196" s="334">
        <f>'Package Type'!J148</f>
        <v>-0.32732978179178485</v>
      </c>
      <c r="K196" s="291">
        <f>'Package Type'!K148</f>
        <v>-0.11256630883660453</v>
      </c>
      <c r="L196" s="295">
        <f>'Package Type'!L148</f>
        <v>22298087.839553632</v>
      </c>
      <c r="M196" s="281">
        <f>'Package Type'!M148</f>
        <v>13224864.348039379</v>
      </c>
      <c r="N196" s="270">
        <f>'Package Type'!N148</f>
        <v>1.4575706594693667</v>
      </c>
      <c r="O196" s="285">
        <f>'Package Type'!O148</f>
        <v>5304087.7012433605</v>
      </c>
      <c r="P196" s="278">
        <f>'Package Type'!P148</f>
        <v>2904569.6373321712</v>
      </c>
      <c r="Q196" s="270">
        <f>'Package Type'!Q148</f>
        <v>1.2104804214716989</v>
      </c>
    </row>
    <row r="197" spans="1:20" x14ac:dyDescent="0.25">
      <c r="B197" s="487"/>
      <c r="C197" s="49" t="s">
        <v>169</v>
      </c>
      <c r="D197" s="58">
        <f>'Package Type'!D149</f>
        <v>22193.611263692379</v>
      </c>
      <c r="E197" s="278">
        <f>'Package Type'!E149</f>
        <v>13573.611263692379</v>
      </c>
      <c r="F197" s="280">
        <f>'Package Type'!F149</f>
        <v>1.5746648797786982</v>
      </c>
      <c r="G197" s="334">
        <f>'Package Type'!G149</f>
        <v>1.1912023937619277E-3</v>
      </c>
      <c r="H197" s="369">
        <f>'Package Type'!H149</f>
        <v>7.0098332259460421E-4</v>
      </c>
      <c r="I197" s="325">
        <f>'Package Type'!I149</f>
        <v>4.7723430985900279</v>
      </c>
      <c r="J197" s="334">
        <f>'Package Type'!J149</f>
        <v>-6.5151100945943341E-2</v>
      </c>
      <c r="K197" s="291">
        <f>'Package Type'!K149</f>
        <v>-1.346794399302698E-2</v>
      </c>
      <c r="L197" s="295">
        <f>'Package Type'!L149</f>
        <v>105915.52754707223</v>
      </c>
      <c r="M197" s="281">
        <f>'Package Type'!M149</f>
        <v>64216.327547072156</v>
      </c>
      <c r="N197" s="270">
        <f>'Package Type'!N149</f>
        <v>1.5399894373770251</v>
      </c>
      <c r="O197" s="285">
        <f>'Package Type'!O149</f>
        <v>22202.374453425407</v>
      </c>
      <c r="P197" s="278">
        <f>'Package Type'!P149</f>
        <v>13582.374453425407</v>
      </c>
      <c r="Q197" s="270">
        <f>'Package Type'!Q149</f>
        <v>1.5756814911166366</v>
      </c>
    </row>
    <row r="198" spans="1:20" x14ac:dyDescent="0.25">
      <c r="B198" s="487"/>
      <c r="C198" s="49" t="s">
        <v>170</v>
      </c>
      <c r="D198" s="58">
        <f>'Package Type'!D150</f>
        <v>983294292.92093861</v>
      </c>
      <c r="E198" s="278">
        <f>'Package Type'!E150</f>
        <v>33138877.228510618</v>
      </c>
      <c r="F198" s="280">
        <f>'Package Type'!F150</f>
        <v>3.4877322889709135E-2</v>
      </c>
      <c r="G198" s="334">
        <f>'Package Type'!G150</f>
        <v>52.776562659545881</v>
      </c>
      <c r="H198" s="369">
        <f>'Package Type'!H150</f>
        <v>-1.2587395846935863</v>
      </c>
      <c r="I198" s="325">
        <f>'Package Type'!I150</f>
        <v>1.8783270092597453</v>
      </c>
      <c r="J198" s="334">
        <f>'Package Type'!J150</f>
        <v>1.534321387220916E-2</v>
      </c>
      <c r="K198" s="291">
        <f>'Package Type'!K150</f>
        <v>8.2358278747225924E-3</v>
      </c>
      <c r="L198" s="295">
        <f>'Package Type'!L150</f>
        <v>1846948228.4443626</v>
      </c>
      <c r="M198" s="281">
        <f>'Package Type'!M150</f>
        <v>76824085.909661055</v>
      </c>
      <c r="N198" s="270">
        <f>'Package Type'!N150</f>
        <v>4.3400394392482555E-2</v>
      </c>
      <c r="O198" s="285">
        <f>'Package Type'!O150</f>
        <v>407723726.89997888</v>
      </c>
      <c r="P198" s="278">
        <f>'Package Type'!P150</f>
        <v>14837991.363147676</v>
      </c>
      <c r="Q198" s="270">
        <f>'Package Type'!Q150</f>
        <v>3.7766683849881549E-2</v>
      </c>
    </row>
    <row r="199" spans="1:20" x14ac:dyDescent="0.25">
      <c r="B199" s="487"/>
      <c r="C199" s="49" t="s">
        <v>171</v>
      </c>
      <c r="D199" s="58">
        <f>'Package Type'!D151</f>
        <v>44312507.182296246</v>
      </c>
      <c r="E199" s="278">
        <f>'Package Type'!E151</f>
        <v>5468699.6678811386</v>
      </c>
      <c r="F199" s="280">
        <f>'Package Type'!F151</f>
        <v>0.14078691090855808</v>
      </c>
      <c r="G199" s="334">
        <f>'Package Type'!G151</f>
        <v>2.3783945749963529</v>
      </c>
      <c r="H199" s="369">
        <f>'Package Type'!H151</f>
        <v>0.16934872345124008</v>
      </c>
      <c r="I199" s="325">
        <f>'Package Type'!I151</f>
        <v>3.4526026047912461</v>
      </c>
      <c r="J199" s="334">
        <f>'Package Type'!J151</f>
        <v>5.1180848038537619E-2</v>
      </c>
      <c r="K199" s="291">
        <f>'Package Type'!K151</f>
        <v>1.5046898532041874E-2</v>
      </c>
      <c r="L199" s="295">
        <f>'Package Type'!L151</f>
        <v>152993477.72242683</v>
      </c>
      <c r="M199" s="281">
        <f>'Package Type'!M151</f>
        <v>20869305.727780938</v>
      </c>
      <c r="N199" s="270">
        <f>'Package Type'!N151</f>
        <v>0.15795221580368074</v>
      </c>
      <c r="O199" s="285">
        <f>'Package Type'!O151</f>
        <v>20405129.787383202</v>
      </c>
      <c r="P199" s="278">
        <f>'Package Type'!P151</f>
        <v>275570.42766843736</v>
      </c>
      <c r="Q199" s="270">
        <f>'Package Type'!Q151</f>
        <v>1.3689839044362578E-2</v>
      </c>
      <c r="T199" s="60"/>
    </row>
    <row r="200" spans="1:20" ht="15" thickBot="1" x14ac:dyDescent="0.3">
      <c r="B200" s="487"/>
      <c r="C200" s="52" t="s">
        <v>172</v>
      </c>
      <c r="D200" s="297">
        <f>'Package Type'!D152</f>
        <v>163212.5</v>
      </c>
      <c r="E200" s="298">
        <f>'Package Type'!E152</f>
        <v>71613.866413975833</v>
      </c>
      <c r="F200" s="318">
        <f>'Package Type'!F152</f>
        <v>0.78182243129991902</v>
      </c>
      <c r="G200" s="335">
        <f>'Package Type'!G152</f>
        <v>8.7601390500124891E-3</v>
      </c>
      <c r="H200" s="370">
        <f>'Package Type'!H152</f>
        <v>3.5509282522472032E-3</v>
      </c>
      <c r="I200" s="326">
        <f>'Package Type'!I152</f>
        <v>2.9896668453702993</v>
      </c>
      <c r="J200" s="335">
        <f>'Package Type'!J152</f>
        <v>-5.1801581799499008E-2</v>
      </c>
      <c r="K200" s="343">
        <f>'Package Type'!K152</f>
        <v>-1.7031767069074048E-2</v>
      </c>
      <c r="L200" s="349">
        <f>'Package Type'!L152</f>
        <v>487950.99999999994</v>
      </c>
      <c r="M200" s="361">
        <f>'Package Type'!M152</f>
        <v>209356.64797621238</v>
      </c>
      <c r="N200" s="355">
        <f>'Package Type'!N152</f>
        <v>0.75147484669156761</v>
      </c>
      <c r="O200" s="299">
        <f>'Package Type'!O152</f>
        <v>81607</v>
      </c>
      <c r="P200" s="298">
        <f>'Package Type'!P152</f>
        <v>35801.062791466713</v>
      </c>
      <c r="Q200" s="355">
        <f>'Package Type'!Q152</f>
        <v>0.78158127468238447</v>
      </c>
    </row>
    <row r="201" spans="1:20" ht="15.5" customHeight="1" thickBot="1" x14ac:dyDescent="0.3">
      <c r="B201" s="486" t="s">
        <v>280</v>
      </c>
      <c r="C201" s="255" t="s">
        <v>44</v>
      </c>
      <c r="D201" s="260">
        <f>'Sugar Content'!D77</f>
        <v>1863126818.7434468</v>
      </c>
      <c r="E201" s="261">
        <f>'Sugar Content'!E77</f>
        <v>104729296.69808602</v>
      </c>
      <c r="F201" s="272">
        <f>'Sugar Content'!F77</f>
        <v>5.955951108044405E-2</v>
      </c>
      <c r="G201" s="336">
        <f>'Sugar Content'!G77</f>
        <v>99.999999999999957</v>
      </c>
      <c r="H201" s="371">
        <f>'Sugar Content'!H77</f>
        <v>4.2632564145606011E-14</v>
      </c>
      <c r="I201" s="327">
        <f>'Sugar Content'!I77</f>
        <v>2.0476410969454371</v>
      </c>
      <c r="J201" s="336">
        <f>'Sugar Content'!J77</f>
        <v>8.4499342570486302E-2</v>
      </c>
      <c r="K201" s="315">
        <f>'Sugar Content'!K77</f>
        <v>4.3042914441698193E-2</v>
      </c>
      <c r="L201" s="316">
        <f>'Sugar Content'!L77</f>
        <v>3815015042.8802943</v>
      </c>
      <c r="M201" s="273">
        <f>'Sugar Content'!M77</f>
        <v>363031446.56359863</v>
      </c>
      <c r="N201" s="275">
        <f>'Sugar Content'!N77</f>
        <v>0.10516604046176731</v>
      </c>
      <c r="O201" s="303">
        <f>'Sugar Content'!O77</f>
        <v>843500776.64858818</v>
      </c>
      <c r="P201" s="261">
        <f>'Sugar Content'!P77</f>
        <v>46760055.537889004</v>
      </c>
      <c r="Q201" s="317">
        <f>'Sugar Content'!Q77</f>
        <v>5.8689174908372936E-2</v>
      </c>
    </row>
    <row r="202" spans="1:20" ht="15.5" customHeight="1" x14ac:dyDescent="0.25">
      <c r="B202" s="491"/>
      <c r="C202" s="44" t="s">
        <v>33</v>
      </c>
      <c r="D202" s="259">
        <f>'Sugar Content'!D78</f>
        <v>1729342928.8665068</v>
      </c>
      <c r="E202" s="63">
        <f>'Sugar Content'!E78</f>
        <v>99595236.230648041</v>
      </c>
      <c r="F202" s="309">
        <f>'Sugar Content'!F78</f>
        <v>6.1110831253620934E-2</v>
      </c>
      <c r="G202" s="342">
        <f>'Sugar Content'!G78</f>
        <v>92.81938896853147</v>
      </c>
      <c r="H202" s="377">
        <f>'Sugar Content'!H78</f>
        <v>0.13569985936224782</v>
      </c>
      <c r="I202" s="333">
        <f>'Sugar Content'!I78</f>
        <v>2.0519563863800911</v>
      </c>
      <c r="J202" s="342">
        <f>'Sugar Content'!J78</f>
        <v>9.3162648872237463E-2</v>
      </c>
      <c r="K202" s="310">
        <f>'Sugar Content'!K78</f>
        <v>4.7561234798905894E-2</v>
      </c>
      <c r="L202" s="311">
        <f>'Sugar Content'!L78</f>
        <v>3548536267.12888</v>
      </c>
      <c r="M202" s="312">
        <f>'Sugar Content'!M78</f>
        <v>356196693.0758853</v>
      </c>
      <c r="N202" s="313">
        <f>'Sugar Content'!N78</f>
        <v>0.11157857264653645</v>
      </c>
      <c r="O202" s="62">
        <f>'Sugar Content'!O78</f>
        <v>778382631.97838676</v>
      </c>
      <c r="P202" s="63">
        <f>'Sugar Content'!P78</f>
        <v>43783623.970170856</v>
      </c>
      <c r="Q202" s="314">
        <f>'Sugar Content'!Q78</f>
        <v>5.9602073366373472E-2</v>
      </c>
    </row>
    <row r="203" spans="1:20" ht="15.5" customHeight="1" x14ac:dyDescent="0.25">
      <c r="B203" s="491"/>
      <c r="C203" s="49" t="s">
        <v>455</v>
      </c>
      <c r="D203" s="58">
        <f>'Sugar Content'!D79</f>
        <v>133060175.9616973</v>
      </c>
      <c r="E203" s="278">
        <f>'Sugar Content'!E79</f>
        <v>5647979.836251989</v>
      </c>
      <c r="F203" s="279">
        <f>'Sugar Content'!F79</f>
        <v>4.4328408174451356E-2</v>
      </c>
      <c r="G203" s="334">
        <f>'Sugar Content'!G79</f>
        <v>7.1417669813500577</v>
      </c>
      <c r="H203" s="369">
        <f>'Sugar Content'!H79</f>
        <v>-0.10415975182913062</v>
      </c>
      <c r="I203" s="325">
        <f>'Sugar Content'!I79</f>
        <v>1.9820418174045842</v>
      </c>
      <c r="J203" s="334">
        <f>'Sugar Content'!J79</f>
        <v>-1.8195283710359167E-2</v>
      </c>
      <c r="K203" s="291">
        <f>'Sugar Content'!K79</f>
        <v>-9.096563452511211E-3</v>
      </c>
      <c r="L203" s="295">
        <f>'Sugar Content'!L79</f>
        <v>263730832.98729628</v>
      </c>
      <c r="M203" s="281">
        <f>'Sugar Content'!M79</f>
        <v>8876231.1626469493</v>
      </c>
      <c r="N203" s="270">
        <f>'Sugar Content'!N79</f>
        <v>3.4828608544232482E-2</v>
      </c>
      <c r="O203" s="285">
        <f>'Sugar Content'!O79</f>
        <v>64409207.594920851</v>
      </c>
      <c r="P203" s="278">
        <f>'Sugar Content'!P79</f>
        <v>3475608.0633522347</v>
      </c>
      <c r="Q203" s="262">
        <f>'Sugar Content'!Q79</f>
        <v>5.7039270452939252E-2</v>
      </c>
    </row>
    <row r="204" spans="1:20" ht="15.5" customHeight="1" thickBot="1" x14ac:dyDescent="0.3">
      <c r="B204" s="492"/>
      <c r="C204" s="52" t="s">
        <v>456</v>
      </c>
      <c r="D204" s="61">
        <f>'Sugar Content'!D80</f>
        <v>723713.91524247464</v>
      </c>
      <c r="E204" s="51">
        <f>'Sugar Content'!E80</f>
        <v>-513919.36882073304</v>
      </c>
      <c r="F204" s="263">
        <f>'Sugar Content'!F80</f>
        <v>-0.41524365532050966</v>
      </c>
      <c r="G204" s="368">
        <f>'Sugar Content'!G80</f>
        <v>3.884405011842245E-2</v>
      </c>
      <c r="H204" s="378">
        <f>'Sugar Content'!H80</f>
        <v>-3.1540107533460308E-2</v>
      </c>
      <c r="I204" s="367">
        <f>'Sugar Content'!I80</f>
        <v>3.7970014203721298</v>
      </c>
      <c r="J204" s="368">
        <f>'Sugar Content'!J80</f>
        <v>-7.2820521817455131E-2</v>
      </c>
      <c r="K204" s="292">
        <f>'Sugar Content'!K80</f>
        <v>-1.8817538094854185E-2</v>
      </c>
      <c r="L204" s="296">
        <f>'Sugar Content'!L80</f>
        <v>2747942.7641187515</v>
      </c>
      <c r="M204" s="265">
        <f>'Sugar Content'!M80</f>
        <v>-2041477.6749332054</v>
      </c>
      <c r="N204" s="271">
        <f>'Sugar Content'!N80</f>
        <v>-0.42624733011272364</v>
      </c>
      <c r="O204" s="50">
        <f>'Sugar Content'!O80</f>
        <v>708937.07528043678</v>
      </c>
      <c r="P204" s="51">
        <f>'Sugar Content'!P80</f>
        <v>-499176.49563425593</v>
      </c>
      <c r="Q204" s="266">
        <f>'Sugar Content'!Q80</f>
        <v>-0.4131867298339485</v>
      </c>
    </row>
    <row r="205" spans="1:20" x14ac:dyDescent="0.25">
      <c r="A205" s="71"/>
      <c r="B205" s="72"/>
      <c r="C205" s="77"/>
      <c r="D205" s="73"/>
      <c r="E205" s="73"/>
      <c r="F205" s="74"/>
      <c r="G205" s="75"/>
      <c r="H205" s="75"/>
      <c r="I205" s="76"/>
      <c r="J205" s="76"/>
      <c r="K205" s="74"/>
      <c r="L205" s="73"/>
      <c r="M205" s="73"/>
      <c r="N205" s="74"/>
      <c r="O205" s="73"/>
      <c r="P205" s="73"/>
      <c r="Q205" s="74"/>
    </row>
    <row r="206" spans="1:20" x14ac:dyDescent="0.25">
      <c r="A206" s="71"/>
      <c r="B206" s="72"/>
      <c r="C206" s="77"/>
      <c r="D206" s="73"/>
      <c r="E206" s="73"/>
      <c r="F206" s="74"/>
      <c r="G206" s="75"/>
      <c r="H206" s="75"/>
      <c r="I206" s="76"/>
      <c r="J206" s="76"/>
      <c r="K206" s="74"/>
      <c r="L206" s="73"/>
      <c r="M206" s="73"/>
      <c r="N206" s="74"/>
      <c r="O206" s="73"/>
      <c r="P206" s="73"/>
      <c r="Q206" s="74"/>
    </row>
    <row r="207" spans="1:20" x14ac:dyDescent="0.25">
      <c r="A207" s="71"/>
      <c r="B207" s="72"/>
      <c r="C207" s="77"/>
      <c r="D207" s="73"/>
      <c r="E207" s="73"/>
      <c r="F207" s="74"/>
      <c r="G207" s="75"/>
      <c r="H207" s="75"/>
      <c r="I207" s="76"/>
      <c r="J207" s="76"/>
      <c r="K207" s="74"/>
      <c r="L207" s="73"/>
      <c r="M207" s="73"/>
      <c r="N207" s="74"/>
      <c r="O207" s="73"/>
      <c r="P207" s="73"/>
      <c r="Q207" s="74"/>
    </row>
    <row r="208" spans="1:20" x14ac:dyDescent="0.25">
      <c r="A208" s="71"/>
      <c r="B208" s="72"/>
      <c r="C208" s="77"/>
      <c r="D208" s="73"/>
      <c r="E208" s="73"/>
      <c r="F208" s="74"/>
      <c r="G208" s="75"/>
      <c r="H208" s="75"/>
      <c r="I208" s="76"/>
      <c r="J208" s="76"/>
      <c r="K208" s="74"/>
      <c r="L208" s="73"/>
      <c r="M208" s="73"/>
      <c r="N208" s="74"/>
      <c r="O208" s="73"/>
      <c r="P208" s="73"/>
      <c r="Q208" s="74"/>
    </row>
    <row r="209" spans="1:17" x14ac:dyDescent="0.25">
      <c r="A209" s="71"/>
      <c r="B209" s="72"/>
      <c r="C209" s="77"/>
      <c r="D209" s="73"/>
      <c r="E209" s="73"/>
      <c r="F209" s="74"/>
      <c r="G209" s="75"/>
      <c r="H209" s="75"/>
      <c r="I209" s="76"/>
      <c r="J209" s="76"/>
      <c r="K209" s="74"/>
      <c r="L209" s="73"/>
      <c r="M209" s="73"/>
      <c r="N209" s="74"/>
      <c r="O209" s="73"/>
      <c r="P209" s="73"/>
      <c r="Q209" s="74"/>
    </row>
    <row r="210" spans="1:17" x14ac:dyDescent="0.25">
      <c r="A210" s="71"/>
      <c r="B210" s="72"/>
      <c r="C210" s="77"/>
      <c r="D210" s="73"/>
      <c r="E210" s="73"/>
      <c r="F210" s="74"/>
      <c r="G210" s="75"/>
      <c r="H210" s="75"/>
      <c r="I210" s="76"/>
      <c r="J210" s="76"/>
      <c r="K210" s="74"/>
      <c r="L210" s="73"/>
      <c r="M210" s="73"/>
      <c r="N210" s="74"/>
      <c r="O210" s="73"/>
      <c r="P210" s="73"/>
      <c r="Q210" s="74"/>
    </row>
    <row r="211" spans="1:17" x14ac:dyDescent="0.25">
      <c r="A211" s="71"/>
      <c r="B211" s="72"/>
      <c r="C211" s="77"/>
      <c r="D211" s="73"/>
      <c r="E211" s="73"/>
      <c r="F211" s="74"/>
      <c r="G211" s="75"/>
      <c r="H211" s="75"/>
      <c r="I211" s="76"/>
      <c r="J211" s="76"/>
      <c r="K211" s="74"/>
      <c r="L211" s="73"/>
      <c r="M211" s="73"/>
      <c r="N211" s="74"/>
      <c r="O211" s="73"/>
      <c r="P211" s="73"/>
      <c r="Q211" s="74"/>
    </row>
    <row r="212" spans="1:17" x14ac:dyDescent="0.25">
      <c r="A212" s="71"/>
      <c r="B212" s="72"/>
      <c r="C212" s="77"/>
      <c r="D212" s="73"/>
      <c r="E212" s="73"/>
      <c r="F212" s="74"/>
      <c r="G212" s="75"/>
      <c r="H212" s="75"/>
      <c r="I212" s="76"/>
      <c r="J212" s="76"/>
      <c r="K212" s="74"/>
      <c r="L212" s="73"/>
      <c r="M212" s="73"/>
      <c r="N212" s="74"/>
      <c r="O212" s="73"/>
      <c r="P212" s="73"/>
      <c r="Q212" s="74"/>
    </row>
    <row r="213" spans="1:17" x14ac:dyDescent="0.25">
      <c r="A213" s="71"/>
      <c r="B213" s="72"/>
      <c r="C213" s="77"/>
      <c r="D213" s="73"/>
      <c r="E213" s="73"/>
      <c r="F213" s="74"/>
      <c r="G213" s="75"/>
      <c r="H213" s="75"/>
      <c r="I213" s="76"/>
      <c r="J213" s="76"/>
      <c r="K213" s="74"/>
      <c r="L213" s="73"/>
      <c r="M213" s="73"/>
      <c r="N213" s="74"/>
      <c r="O213" s="73"/>
      <c r="P213" s="73"/>
      <c r="Q213" s="74"/>
    </row>
    <row r="214" spans="1:17" x14ac:dyDescent="0.25">
      <c r="A214" s="71"/>
      <c r="B214" s="72"/>
      <c r="C214" s="77"/>
      <c r="D214" s="73"/>
      <c r="E214" s="73"/>
      <c r="F214" s="74"/>
      <c r="G214" s="75"/>
      <c r="H214" s="75"/>
      <c r="I214" s="76"/>
      <c r="J214" s="76"/>
      <c r="K214" s="74"/>
      <c r="L214" s="73"/>
      <c r="M214" s="73"/>
      <c r="N214" s="74"/>
      <c r="O214" s="73"/>
      <c r="P214" s="73"/>
      <c r="Q214" s="74"/>
    </row>
    <row r="215" spans="1:17" x14ac:dyDescent="0.25">
      <c r="A215" s="71"/>
      <c r="B215" s="72"/>
      <c r="C215" s="77"/>
      <c r="D215" s="73"/>
      <c r="E215" s="73"/>
      <c r="F215" s="74"/>
      <c r="G215" s="75"/>
      <c r="H215" s="75"/>
      <c r="I215" s="76"/>
      <c r="J215" s="76"/>
      <c r="K215" s="74"/>
      <c r="L215" s="73"/>
      <c r="M215" s="73"/>
      <c r="N215" s="74"/>
      <c r="O215" s="73"/>
      <c r="P215" s="73"/>
      <c r="Q215" s="74"/>
    </row>
    <row r="216" spans="1:17" x14ac:dyDescent="0.25">
      <c r="A216" s="71"/>
      <c r="B216" s="72"/>
      <c r="C216" s="77"/>
      <c r="D216" s="73"/>
      <c r="E216" s="73"/>
      <c r="F216" s="74"/>
      <c r="G216" s="75"/>
      <c r="H216" s="75"/>
      <c r="I216" s="76"/>
      <c r="J216" s="76"/>
      <c r="K216" s="74"/>
      <c r="L216" s="73"/>
      <c r="M216" s="73"/>
      <c r="N216" s="74"/>
      <c r="O216" s="73"/>
      <c r="P216" s="73"/>
      <c r="Q216" s="74"/>
    </row>
    <row r="217" spans="1:17" x14ac:dyDescent="0.25">
      <c r="A217" s="71"/>
      <c r="B217" s="72"/>
      <c r="C217" s="77"/>
      <c r="D217" s="73"/>
      <c r="E217" s="73"/>
      <c r="F217" s="74"/>
      <c r="G217" s="75"/>
      <c r="H217" s="75"/>
      <c r="I217" s="76"/>
      <c r="J217" s="76"/>
      <c r="K217" s="74"/>
      <c r="L217" s="73"/>
      <c r="M217" s="73"/>
      <c r="N217" s="74"/>
      <c r="O217" s="73"/>
      <c r="P217" s="73"/>
      <c r="Q217" s="74"/>
    </row>
    <row r="218" spans="1:17" x14ac:dyDescent="0.25">
      <c r="A218" s="71"/>
      <c r="B218" s="488"/>
      <c r="C218" s="77"/>
      <c r="D218" s="73"/>
      <c r="E218" s="73"/>
      <c r="F218" s="74"/>
      <c r="G218" s="75"/>
      <c r="H218" s="75"/>
      <c r="I218" s="76"/>
      <c r="J218" s="76"/>
      <c r="K218" s="74"/>
      <c r="L218" s="73"/>
      <c r="M218" s="73"/>
      <c r="N218" s="74"/>
      <c r="O218" s="73"/>
      <c r="P218" s="73"/>
      <c r="Q218" s="74"/>
    </row>
    <row r="219" spans="1:17" x14ac:dyDescent="0.25">
      <c r="A219" s="71"/>
      <c r="B219" s="488"/>
      <c r="C219" s="77"/>
      <c r="D219" s="73"/>
      <c r="E219" s="73"/>
      <c r="F219" s="74"/>
      <c r="G219" s="75"/>
      <c r="H219" s="75"/>
      <c r="I219" s="76"/>
      <c r="J219" s="76"/>
      <c r="K219" s="74"/>
      <c r="L219" s="73"/>
      <c r="M219" s="73"/>
      <c r="N219" s="74"/>
      <c r="O219" s="73"/>
      <c r="P219" s="73"/>
      <c r="Q219" s="74"/>
    </row>
    <row r="220" spans="1:17" x14ac:dyDescent="0.25">
      <c r="A220" s="71"/>
      <c r="B220" s="488"/>
      <c r="C220" s="77"/>
      <c r="D220" s="73"/>
      <c r="E220" s="73"/>
      <c r="F220" s="74"/>
      <c r="G220" s="75"/>
      <c r="H220" s="75"/>
      <c r="I220" s="76"/>
      <c r="J220" s="76"/>
      <c r="K220" s="74"/>
      <c r="L220" s="73"/>
      <c r="M220" s="73"/>
      <c r="N220" s="74"/>
      <c r="O220" s="73"/>
      <c r="P220" s="73"/>
      <c r="Q220" s="74"/>
    </row>
    <row r="221" spans="1:17" x14ac:dyDescent="0.25">
      <c r="A221" s="71"/>
      <c r="B221" s="488"/>
      <c r="C221" s="77"/>
      <c r="D221" s="73"/>
      <c r="E221" s="73"/>
      <c r="F221" s="74"/>
      <c r="G221" s="75"/>
      <c r="H221" s="75"/>
      <c r="I221" s="76"/>
      <c r="J221" s="76"/>
      <c r="K221" s="74"/>
      <c r="L221" s="73"/>
      <c r="M221" s="73"/>
      <c r="N221" s="74"/>
      <c r="O221" s="73"/>
      <c r="P221" s="73"/>
      <c r="Q221" s="74"/>
    </row>
    <row r="222" spans="1:17" x14ac:dyDescent="0.25">
      <c r="A222" s="71"/>
      <c r="B222" s="488"/>
      <c r="C222" s="77"/>
      <c r="D222" s="73"/>
      <c r="E222" s="73"/>
      <c r="F222" s="74"/>
      <c r="G222" s="75"/>
      <c r="H222" s="75"/>
      <c r="I222" s="76"/>
      <c r="J222" s="76"/>
      <c r="K222" s="74"/>
      <c r="L222" s="73"/>
      <c r="M222" s="73"/>
      <c r="N222" s="74"/>
      <c r="O222" s="73"/>
      <c r="P222" s="73"/>
      <c r="Q222" s="74"/>
    </row>
    <row r="223" spans="1:17" x14ac:dyDescent="0.25">
      <c r="A223" s="71"/>
      <c r="B223" s="488"/>
      <c r="C223" s="77"/>
      <c r="D223" s="73"/>
      <c r="E223" s="73"/>
      <c r="F223" s="74"/>
      <c r="G223" s="75"/>
      <c r="H223" s="75"/>
      <c r="I223" s="76"/>
      <c r="J223" s="76"/>
      <c r="K223" s="74"/>
      <c r="L223" s="73"/>
      <c r="M223" s="73"/>
      <c r="N223" s="74"/>
      <c r="O223" s="73"/>
      <c r="P223" s="73"/>
      <c r="Q223" s="74"/>
    </row>
    <row r="224" spans="1:17" x14ac:dyDescent="0.25">
      <c r="A224" s="71"/>
      <c r="B224" s="488"/>
      <c r="C224" s="77"/>
      <c r="D224" s="73"/>
      <c r="E224" s="73"/>
      <c r="F224" s="74"/>
      <c r="G224" s="75"/>
      <c r="H224" s="75"/>
      <c r="I224" s="76"/>
      <c r="J224" s="76"/>
      <c r="K224" s="74"/>
      <c r="L224" s="73"/>
      <c r="M224" s="73"/>
      <c r="N224" s="74"/>
      <c r="O224" s="73"/>
      <c r="P224" s="73"/>
      <c r="Q224" s="74"/>
    </row>
    <row r="225" spans="1:17" x14ac:dyDescent="0.25">
      <c r="A225" s="71"/>
      <c r="B225" s="488"/>
      <c r="C225" s="77"/>
      <c r="D225" s="73"/>
      <c r="E225" s="73"/>
      <c r="F225" s="74"/>
      <c r="G225" s="75"/>
      <c r="H225" s="75"/>
      <c r="I225" s="76"/>
      <c r="J225" s="76"/>
      <c r="K225" s="74"/>
      <c r="L225" s="73"/>
      <c r="M225" s="73"/>
      <c r="N225" s="74"/>
      <c r="O225" s="73"/>
      <c r="P225" s="73"/>
      <c r="Q225" s="74"/>
    </row>
    <row r="226" spans="1:17" x14ac:dyDescent="0.25">
      <c r="A226" s="71"/>
      <c r="B226" s="488"/>
      <c r="C226" s="77"/>
      <c r="D226" s="73"/>
      <c r="E226" s="73"/>
      <c r="F226" s="74"/>
      <c r="G226" s="75"/>
      <c r="H226" s="75"/>
      <c r="I226" s="76"/>
      <c r="J226" s="76"/>
      <c r="K226" s="74"/>
      <c r="L226" s="73"/>
      <c r="M226" s="73"/>
      <c r="N226" s="74"/>
      <c r="O226" s="73"/>
      <c r="P226" s="73"/>
      <c r="Q226" s="74"/>
    </row>
    <row r="227" spans="1:17" x14ac:dyDescent="0.25">
      <c r="A227" s="71"/>
      <c r="B227" s="488"/>
      <c r="C227" s="77"/>
      <c r="D227" s="73"/>
      <c r="E227" s="73"/>
      <c r="F227" s="74"/>
      <c r="G227" s="75"/>
      <c r="H227" s="75"/>
      <c r="I227" s="76"/>
      <c r="J227" s="76"/>
      <c r="K227" s="74"/>
      <c r="L227" s="73"/>
      <c r="M227" s="73"/>
      <c r="N227" s="74"/>
      <c r="O227" s="73"/>
      <c r="P227" s="73"/>
      <c r="Q227" s="74"/>
    </row>
    <row r="228" spans="1:17" x14ac:dyDescent="0.25">
      <c r="A228" s="71"/>
      <c r="B228" s="488"/>
      <c r="C228" s="77"/>
      <c r="D228" s="73"/>
      <c r="E228" s="73"/>
      <c r="F228" s="74"/>
      <c r="G228" s="75"/>
      <c r="H228" s="75"/>
      <c r="I228" s="76"/>
      <c r="J228" s="76"/>
      <c r="K228" s="74"/>
      <c r="L228" s="73"/>
      <c r="M228" s="73"/>
      <c r="N228" s="74"/>
      <c r="O228" s="73"/>
      <c r="P228" s="73"/>
      <c r="Q228" s="74"/>
    </row>
    <row r="229" spans="1:17" x14ac:dyDescent="0.25">
      <c r="A229" s="71"/>
      <c r="B229" s="488"/>
      <c r="C229" s="77"/>
      <c r="D229" s="73"/>
      <c r="E229" s="73"/>
      <c r="F229" s="74"/>
      <c r="G229" s="75"/>
      <c r="H229" s="75"/>
      <c r="I229" s="76"/>
      <c r="J229" s="76"/>
      <c r="K229" s="74"/>
      <c r="L229" s="73"/>
      <c r="M229" s="73"/>
      <c r="N229" s="74"/>
      <c r="O229" s="73"/>
      <c r="P229" s="73"/>
      <c r="Q229" s="74"/>
    </row>
    <row r="230" spans="1:17" x14ac:dyDescent="0.25">
      <c r="A230" s="71"/>
      <c r="B230" s="488"/>
      <c r="C230" s="78"/>
      <c r="D230" s="73"/>
      <c r="E230" s="73"/>
      <c r="F230" s="74"/>
      <c r="G230" s="75"/>
      <c r="H230" s="75"/>
      <c r="I230" s="76"/>
      <c r="J230" s="76"/>
      <c r="K230" s="74"/>
      <c r="L230" s="73"/>
      <c r="M230" s="73"/>
      <c r="N230" s="74"/>
      <c r="O230" s="73"/>
      <c r="P230" s="73"/>
      <c r="Q230" s="74"/>
    </row>
    <row r="231" spans="1:17" x14ac:dyDescent="0.25">
      <c r="A231" s="71"/>
      <c r="B231" s="489"/>
      <c r="C231" s="77"/>
      <c r="D231" s="73"/>
      <c r="E231" s="73"/>
      <c r="F231" s="74"/>
      <c r="G231" s="75"/>
      <c r="H231" s="75"/>
      <c r="I231" s="76"/>
      <c r="J231" s="76"/>
      <c r="K231" s="74"/>
      <c r="L231" s="73"/>
      <c r="M231" s="73"/>
      <c r="N231" s="74"/>
      <c r="O231" s="73"/>
      <c r="P231" s="73"/>
      <c r="Q231" s="74"/>
    </row>
    <row r="232" spans="1:17" x14ac:dyDescent="0.25">
      <c r="A232" s="71"/>
      <c r="B232" s="489"/>
      <c r="C232" s="77"/>
      <c r="D232" s="73"/>
      <c r="E232" s="73"/>
      <c r="F232" s="74"/>
      <c r="G232" s="75"/>
      <c r="H232" s="75"/>
      <c r="I232" s="76"/>
      <c r="J232" s="76"/>
      <c r="K232" s="74"/>
      <c r="L232" s="73"/>
      <c r="M232" s="73"/>
      <c r="N232" s="74"/>
      <c r="O232" s="73"/>
      <c r="P232" s="73"/>
      <c r="Q232" s="74"/>
    </row>
    <row r="233" spans="1:17" x14ac:dyDescent="0.25">
      <c r="A233" s="71"/>
      <c r="B233" s="489"/>
      <c r="C233" s="77"/>
      <c r="D233" s="73"/>
      <c r="E233" s="73"/>
      <c r="F233" s="74"/>
      <c r="G233" s="75"/>
      <c r="H233" s="75"/>
      <c r="I233" s="76"/>
      <c r="J233" s="76"/>
      <c r="K233" s="74"/>
      <c r="L233" s="73"/>
      <c r="M233" s="73"/>
      <c r="N233" s="74"/>
      <c r="O233" s="73"/>
      <c r="P233" s="73"/>
      <c r="Q233" s="74"/>
    </row>
    <row r="234" spans="1:17" x14ac:dyDescent="0.25">
      <c r="A234" s="71"/>
      <c r="B234" s="489"/>
      <c r="C234" s="77"/>
      <c r="D234" s="73"/>
      <c r="E234" s="73"/>
      <c r="F234" s="74"/>
      <c r="G234" s="75"/>
      <c r="H234" s="75"/>
      <c r="I234" s="76"/>
      <c r="J234" s="76"/>
      <c r="K234" s="74"/>
      <c r="L234" s="73"/>
      <c r="M234" s="73"/>
      <c r="N234" s="74"/>
      <c r="O234" s="73"/>
      <c r="P234" s="73"/>
      <c r="Q234" s="74"/>
    </row>
    <row r="235" spans="1:17" x14ac:dyDescent="0.25">
      <c r="A235" s="71"/>
      <c r="B235" s="489"/>
      <c r="C235" s="77"/>
      <c r="D235" s="73"/>
      <c r="E235" s="73"/>
      <c r="F235" s="74"/>
      <c r="G235" s="75"/>
      <c r="H235" s="75"/>
      <c r="I235" s="76"/>
      <c r="J235" s="76"/>
      <c r="K235" s="74"/>
      <c r="L235" s="73"/>
      <c r="M235" s="73"/>
      <c r="N235" s="74"/>
      <c r="O235" s="73"/>
      <c r="P235" s="73"/>
      <c r="Q235" s="74"/>
    </row>
    <row r="236" spans="1:17" x14ac:dyDescent="0.25">
      <c r="A236" s="71"/>
      <c r="B236" s="489"/>
      <c r="C236" s="77"/>
      <c r="D236" s="73"/>
      <c r="E236" s="73"/>
      <c r="F236" s="74"/>
      <c r="G236" s="75"/>
      <c r="H236" s="75"/>
      <c r="I236" s="76"/>
      <c r="J236" s="76"/>
      <c r="K236" s="74"/>
      <c r="L236" s="73"/>
      <c r="M236" s="73"/>
      <c r="N236" s="74"/>
      <c r="O236" s="73"/>
      <c r="P236" s="73"/>
      <c r="Q236" s="74"/>
    </row>
    <row r="237" spans="1:17" x14ac:dyDescent="0.25">
      <c r="A237" s="71"/>
      <c r="B237" s="489"/>
      <c r="C237" s="77"/>
      <c r="D237" s="73"/>
      <c r="E237" s="73"/>
      <c r="F237" s="74"/>
      <c r="G237" s="75"/>
      <c r="H237" s="75"/>
      <c r="I237" s="76"/>
      <c r="J237" s="76"/>
      <c r="K237" s="74"/>
      <c r="L237" s="73"/>
      <c r="M237" s="73"/>
      <c r="N237" s="74"/>
      <c r="O237" s="73"/>
      <c r="P237" s="73"/>
      <c r="Q237" s="74"/>
    </row>
    <row r="238" spans="1:17" x14ac:dyDescent="0.25">
      <c r="A238" s="71"/>
      <c r="B238" s="489"/>
      <c r="C238" s="77"/>
      <c r="D238" s="73"/>
      <c r="E238" s="73"/>
      <c r="F238" s="74"/>
      <c r="G238" s="75"/>
      <c r="H238" s="75"/>
      <c r="I238" s="76"/>
      <c r="J238" s="76"/>
      <c r="K238" s="74"/>
      <c r="L238" s="73"/>
      <c r="M238" s="73"/>
      <c r="N238" s="74"/>
      <c r="O238" s="73"/>
      <c r="P238" s="73"/>
      <c r="Q238" s="74"/>
    </row>
    <row r="239" spans="1:17" x14ac:dyDescent="0.25">
      <c r="A239" s="71"/>
      <c r="B239" s="489"/>
      <c r="C239" s="77"/>
      <c r="D239" s="73"/>
      <c r="E239" s="73"/>
      <c r="F239" s="74"/>
      <c r="G239" s="75"/>
      <c r="H239" s="75"/>
      <c r="I239" s="76"/>
      <c r="J239" s="76"/>
      <c r="K239" s="74"/>
      <c r="L239" s="73"/>
      <c r="M239" s="73"/>
      <c r="N239" s="74"/>
      <c r="O239" s="73"/>
      <c r="P239" s="73"/>
      <c r="Q239" s="74"/>
    </row>
    <row r="240" spans="1:17" x14ac:dyDescent="0.25">
      <c r="A240" s="71"/>
      <c r="B240" s="489"/>
      <c r="C240" s="77"/>
      <c r="D240" s="73"/>
      <c r="E240" s="73"/>
      <c r="F240" s="74"/>
      <c r="G240" s="75"/>
      <c r="H240" s="75"/>
      <c r="I240" s="76"/>
      <c r="J240" s="76"/>
      <c r="K240" s="74"/>
      <c r="L240" s="73"/>
      <c r="M240" s="73"/>
      <c r="N240" s="74"/>
      <c r="O240" s="73"/>
      <c r="P240" s="73"/>
      <c r="Q240" s="74"/>
    </row>
    <row r="241" spans="1:17" x14ac:dyDescent="0.25">
      <c r="A241" s="71"/>
      <c r="B241" s="489"/>
      <c r="C241" s="77"/>
      <c r="D241" s="73"/>
      <c r="E241" s="73"/>
      <c r="F241" s="74"/>
      <c r="G241" s="75"/>
      <c r="H241" s="75"/>
      <c r="I241" s="76"/>
      <c r="J241" s="76"/>
      <c r="K241" s="74"/>
      <c r="L241" s="73"/>
      <c r="M241" s="73"/>
      <c r="N241" s="74"/>
      <c r="O241" s="73"/>
      <c r="P241" s="73"/>
      <c r="Q241" s="74"/>
    </row>
    <row r="242" spans="1:17" x14ac:dyDescent="0.25">
      <c r="A242" s="71"/>
      <c r="B242" s="489"/>
      <c r="C242" s="77"/>
      <c r="D242" s="73"/>
      <c r="E242" s="73"/>
      <c r="F242" s="74"/>
      <c r="G242" s="75"/>
      <c r="H242" s="75"/>
      <c r="I242" s="76"/>
      <c r="J242" s="76"/>
      <c r="K242" s="74"/>
      <c r="L242" s="73"/>
      <c r="M242" s="73"/>
      <c r="N242" s="74"/>
      <c r="O242" s="73"/>
      <c r="P242" s="73"/>
      <c r="Q242" s="74"/>
    </row>
    <row r="243" spans="1:17" x14ac:dyDescent="0.25">
      <c r="A243" s="71"/>
      <c r="B243" s="489"/>
      <c r="C243" s="77"/>
      <c r="D243" s="73"/>
      <c r="E243" s="73"/>
      <c r="F243" s="74"/>
      <c r="G243" s="75"/>
      <c r="H243" s="75"/>
      <c r="I243" s="76"/>
      <c r="J243" s="76"/>
      <c r="K243" s="74"/>
      <c r="L243" s="73"/>
      <c r="M243" s="73"/>
      <c r="N243" s="74"/>
      <c r="O243" s="73"/>
      <c r="P243" s="73"/>
      <c r="Q243" s="74"/>
    </row>
    <row r="244" spans="1:17" x14ac:dyDescent="0.25">
      <c r="A244" s="71"/>
      <c r="B244" s="489"/>
      <c r="C244" s="77"/>
      <c r="D244" s="73"/>
      <c r="E244" s="73"/>
      <c r="F244" s="74"/>
      <c r="G244" s="75"/>
      <c r="H244" s="75"/>
      <c r="I244" s="76"/>
      <c r="J244" s="76"/>
      <c r="K244" s="74"/>
      <c r="L244" s="73"/>
      <c r="M244" s="73"/>
      <c r="N244" s="74"/>
      <c r="O244" s="73"/>
      <c r="P244" s="73"/>
      <c r="Q244" s="74"/>
    </row>
    <row r="245" spans="1:17" x14ac:dyDescent="0.25">
      <c r="A245" s="71"/>
      <c r="B245" s="489"/>
      <c r="C245" s="79"/>
      <c r="D245" s="73"/>
      <c r="E245" s="73"/>
      <c r="F245" s="74"/>
      <c r="G245" s="75"/>
      <c r="H245" s="75"/>
      <c r="I245" s="76"/>
      <c r="J245" s="76"/>
      <c r="K245" s="74"/>
      <c r="L245" s="73"/>
      <c r="M245" s="73"/>
      <c r="N245" s="74"/>
      <c r="O245" s="73"/>
      <c r="P245" s="73"/>
      <c r="Q245" s="74"/>
    </row>
    <row r="246" spans="1:17" x14ac:dyDescent="0.25">
      <c r="A246" s="71"/>
      <c r="B246" s="489"/>
      <c r="C246" s="79"/>
      <c r="D246" s="73"/>
      <c r="E246" s="73"/>
      <c r="F246" s="74"/>
      <c r="G246" s="75"/>
      <c r="H246" s="75"/>
      <c r="I246" s="76"/>
      <c r="J246" s="76"/>
      <c r="K246" s="74"/>
      <c r="L246" s="73"/>
      <c r="M246" s="73"/>
      <c r="N246" s="74"/>
      <c r="O246" s="73"/>
      <c r="P246" s="73"/>
      <c r="Q246" s="74"/>
    </row>
    <row r="247" spans="1:17" x14ac:dyDescent="0.25">
      <c r="A247" s="71"/>
      <c r="B247" s="489"/>
      <c r="C247" s="79"/>
      <c r="D247" s="73"/>
      <c r="E247" s="73"/>
      <c r="F247" s="74"/>
      <c r="G247" s="75"/>
      <c r="H247" s="75"/>
      <c r="I247" s="76"/>
      <c r="J247" s="76"/>
      <c r="K247" s="74"/>
      <c r="L247" s="73"/>
      <c r="M247" s="73"/>
      <c r="N247" s="74"/>
      <c r="O247" s="73"/>
      <c r="P247" s="73"/>
      <c r="Q247" s="74"/>
    </row>
    <row r="248" spans="1:17" x14ac:dyDescent="0.25">
      <c r="A248" s="71"/>
      <c r="B248" s="489"/>
      <c r="C248" s="79"/>
      <c r="D248" s="73"/>
      <c r="E248" s="73"/>
      <c r="F248" s="74"/>
      <c r="G248" s="75"/>
      <c r="H248" s="75"/>
      <c r="I248" s="76"/>
      <c r="J248" s="76"/>
      <c r="K248" s="74"/>
      <c r="L248" s="73"/>
      <c r="M248" s="73"/>
      <c r="N248" s="74"/>
      <c r="O248" s="73"/>
      <c r="P248" s="73"/>
      <c r="Q248" s="74"/>
    </row>
    <row r="249" spans="1:17" x14ac:dyDescent="0.25">
      <c r="A249" s="71"/>
      <c r="B249" s="488"/>
      <c r="C249" s="77"/>
      <c r="D249" s="73"/>
      <c r="E249" s="73"/>
      <c r="F249" s="74"/>
      <c r="G249" s="75"/>
      <c r="H249" s="75"/>
      <c r="I249" s="76"/>
      <c r="J249" s="76"/>
      <c r="K249" s="74"/>
      <c r="L249" s="73"/>
      <c r="M249" s="73"/>
      <c r="N249" s="74"/>
      <c r="O249" s="73"/>
      <c r="P249" s="73"/>
      <c r="Q249" s="74"/>
    </row>
    <row r="250" spans="1:17" x14ac:dyDescent="0.25">
      <c r="A250" s="71"/>
      <c r="B250" s="488"/>
      <c r="C250" s="77"/>
      <c r="D250" s="73"/>
      <c r="E250" s="73"/>
      <c r="F250" s="74"/>
      <c r="G250" s="75"/>
      <c r="H250" s="75"/>
      <c r="I250" s="76"/>
      <c r="J250" s="76"/>
      <c r="K250" s="74"/>
      <c r="L250" s="73"/>
      <c r="M250" s="73"/>
      <c r="N250" s="74"/>
      <c r="O250" s="73"/>
      <c r="P250" s="73"/>
      <c r="Q250" s="74"/>
    </row>
    <row r="251" spans="1:17" x14ac:dyDescent="0.25">
      <c r="A251" s="71"/>
      <c r="B251" s="488"/>
      <c r="C251" s="77"/>
      <c r="D251" s="73"/>
      <c r="E251" s="73"/>
      <c r="F251" s="74"/>
      <c r="G251" s="75"/>
      <c r="H251" s="75"/>
      <c r="I251" s="76"/>
      <c r="J251" s="76"/>
      <c r="K251" s="74"/>
      <c r="L251" s="73"/>
      <c r="M251" s="73"/>
      <c r="N251" s="74"/>
      <c r="O251" s="73"/>
      <c r="P251" s="73"/>
      <c r="Q251" s="74"/>
    </row>
    <row r="252" spans="1:17" x14ac:dyDescent="0.25">
      <c r="A252" s="71"/>
      <c r="B252" s="488"/>
      <c r="C252" s="77"/>
      <c r="D252" s="73"/>
      <c r="E252" s="73"/>
      <c r="F252" s="74"/>
      <c r="G252" s="75"/>
      <c r="H252" s="75"/>
      <c r="I252" s="76"/>
      <c r="J252" s="76"/>
      <c r="K252" s="74"/>
      <c r="L252" s="73"/>
      <c r="M252" s="73"/>
      <c r="N252" s="74"/>
      <c r="O252" s="73"/>
      <c r="P252" s="73"/>
      <c r="Q252" s="74"/>
    </row>
    <row r="253" spans="1:17" x14ac:dyDescent="0.25">
      <c r="A253" s="71"/>
      <c r="B253" s="488"/>
      <c r="C253" s="77"/>
      <c r="D253" s="73"/>
      <c r="E253" s="73"/>
      <c r="F253" s="74"/>
      <c r="G253" s="75"/>
      <c r="H253" s="75"/>
      <c r="I253" s="76"/>
      <c r="J253" s="76"/>
      <c r="K253" s="74"/>
      <c r="L253" s="73"/>
      <c r="M253" s="73"/>
      <c r="N253" s="74"/>
      <c r="O253" s="73"/>
      <c r="P253" s="73"/>
      <c r="Q253" s="74"/>
    </row>
    <row r="254" spans="1:17" x14ac:dyDescent="0.25">
      <c r="A254" s="71"/>
      <c r="B254" s="488"/>
      <c r="C254" s="78"/>
      <c r="D254" s="80"/>
      <c r="E254" s="80"/>
      <c r="F254" s="81"/>
      <c r="G254" s="82"/>
      <c r="H254" s="82"/>
      <c r="I254" s="83"/>
      <c r="J254" s="83"/>
      <c r="K254" s="81"/>
      <c r="L254" s="84"/>
      <c r="M254" s="84"/>
      <c r="N254" s="81"/>
      <c r="O254" s="80"/>
      <c r="P254" s="80"/>
      <c r="Q254" s="81"/>
    </row>
    <row r="255" spans="1:17" x14ac:dyDescent="0.25">
      <c r="A255" s="71"/>
      <c r="B255" s="488"/>
      <c r="C255" s="78"/>
      <c r="D255" s="80"/>
      <c r="E255" s="80"/>
      <c r="F255" s="81"/>
      <c r="G255" s="82"/>
      <c r="H255" s="82"/>
      <c r="I255" s="83"/>
      <c r="J255" s="83"/>
      <c r="K255" s="81"/>
      <c r="L255" s="84"/>
      <c r="M255" s="84"/>
      <c r="N255" s="81"/>
      <c r="O255" s="80"/>
      <c r="P255" s="80"/>
      <c r="Q255" s="81"/>
    </row>
    <row r="256" spans="1:17" x14ac:dyDescent="0.25">
      <c r="A256" s="71"/>
      <c r="B256" s="488"/>
      <c r="C256" s="78"/>
      <c r="D256" s="80"/>
      <c r="E256" s="80"/>
      <c r="F256" s="81"/>
      <c r="G256" s="82"/>
      <c r="H256" s="82"/>
      <c r="I256" s="83"/>
      <c r="J256" s="83"/>
      <c r="K256" s="81"/>
      <c r="L256" s="84"/>
      <c r="M256" s="84"/>
      <c r="N256" s="81"/>
      <c r="O256" s="80"/>
      <c r="P256" s="80"/>
      <c r="Q256" s="81"/>
    </row>
    <row r="257" spans="1:17" x14ac:dyDescent="0.25">
      <c r="A257" s="71"/>
      <c r="B257" s="488"/>
      <c r="C257" s="78"/>
      <c r="D257" s="80"/>
      <c r="E257" s="80"/>
      <c r="F257" s="81"/>
      <c r="G257" s="82"/>
      <c r="H257" s="82"/>
      <c r="I257" s="83"/>
      <c r="J257" s="83"/>
      <c r="K257" s="81"/>
      <c r="L257" s="84"/>
      <c r="M257" s="84"/>
      <c r="N257" s="81"/>
      <c r="O257" s="80"/>
      <c r="P257" s="80"/>
      <c r="Q257" s="81"/>
    </row>
    <row r="258" spans="1:17" x14ac:dyDescent="0.25">
      <c r="A258" s="71"/>
      <c r="B258" s="488"/>
      <c r="C258" s="78"/>
      <c r="D258" s="80"/>
      <c r="E258" s="80"/>
      <c r="F258" s="81"/>
      <c r="G258" s="82"/>
      <c r="H258" s="82"/>
      <c r="I258" s="83"/>
      <c r="J258" s="83"/>
      <c r="K258" s="81"/>
      <c r="L258" s="84"/>
      <c r="M258" s="84"/>
      <c r="N258" s="81"/>
      <c r="O258" s="80"/>
      <c r="P258" s="80"/>
      <c r="Q258" s="81"/>
    </row>
    <row r="259" spans="1:17" x14ac:dyDescent="0.25">
      <c r="A259" s="71"/>
      <c r="B259" s="488"/>
      <c r="C259" s="78"/>
      <c r="D259" s="80"/>
      <c r="E259" s="80"/>
      <c r="F259" s="81"/>
      <c r="G259" s="82"/>
      <c r="H259" s="82"/>
      <c r="I259" s="83"/>
      <c r="J259" s="83"/>
      <c r="K259" s="81"/>
      <c r="L259" s="84"/>
      <c r="M259" s="84"/>
      <c r="N259" s="81"/>
      <c r="O259" s="80"/>
      <c r="P259" s="80"/>
      <c r="Q259" s="81"/>
    </row>
    <row r="260" spans="1:17" x14ac:dyDescent="0.25">
      <c r="A260" s="71"/>
      <c r="B260" s="488"/>
      <c r="C260" s="78"/>
      <c r="D260" s="80"/>
      <c r="E260" s="80"/>
      <c r="F260" s="81"/>
      <c r="G260" s="82"/>
      <c r="H260" s="82"/>
      <c r="I260" s="83"/>
      <c r="J260" s="83"/>
      <c r="K260" s="81"/>
      <c r="L260" s="84"/>
      <c r="M260" s="84"/>
      <c r="N260" s="81"/>
      <c r="O260" s="80"/>
      <c r="P260" s="80"/>
      <c r="Q260" s="81"/>
    </row>
    <row r="261" spans="1:17" x14ac:dyDescent="0.25">
      <c r="A261" s="71"/>
      <c r="B261" s="488"/>
      <c r="C261" s="78"/>
      <c r="D261" s="80"/>
      <c r="E261" s="80"/>
      <c r="F261" s="81"/>
      <c r="G261" s="82"/>
      <c r="H261" s="82"/>
      <c r="I261" s="83"/>
      <c r="J261" s="83"/>
      <c r="K261" s="81"/>
      <c r="L261" s="84"/>
      <c r="M261" s="84"/>
      <c r="N261" s="81"/>
      <c r="O261" s="80"/>
      <c r="P261" s="80"/>
      <c r="Q261" s="81"/>
    </row>
    <row r="262" spans="1:17" x14ac:dyDescent="0.25">
      <c r="A262" s="71"/>
      <c r="B262" s="488"/>
      <c r="C262" s="78"/>
      <c r="D262" s="80"/>
      <c r="E262" s="80"/>
      <c r="F262" s="81"/>
      <c r="G262" s="82"/>
      <c r="H262" s="82"/>
      <c r="I262" s="83"/>
      <c r="J262" s="83"/>
      <c r="K262" s="81"/>
      <c r="L262" s="84"/>
      <c r="M262" s="84"/>
      <c r="N262" s="81"/>
      <c r="O262" s="80"/>
      <c r="P262" s="80"/>
      <c r="Q262" s="81"/>
    </row>
    <row r="263" spans="1:17" x14ac:dyDescent="0.25">
      <c r="A263" s="71"/>
      <c r="B263" s="488"/>
      <c r="C263" s="78"/>
      <c r="D263" s="80"/>
      <c r="E263" s="80"/>
      <c r="F263" s="81"/>
      <c r="G263" s="82"/>
      <c r="H263" s="82"/>
      <c r="I263" s="83"/>
      <c r="J263" s="83"/>
      <c r="K263" s="81"/>
      <c r="L263" s="84"/>
      <c r="M263" s="84"/>
      <c r="N263" s="81"/>
      <c r="O263" s="80"/>
      <c r="P263" s="80"/>
      <c r="Q263" s="81"/>
    </row>
    <row r="264" spans="1:17" x14ac:dyDescent="0.25">
      <c r="A264" s="71"/>
      <c r="B264" s="488"/>
      <c r="C264" s="78"/>
      <c r="D264" s="80"/>
      <c r="E264" s="80"/>
      <c r="F264" s="81"/>
      <c r="G264" s="82"/>
      <c r="H264" s="82"/>
      <c r="I264" s="83"/>
      <c r="J264" s="83"/>
      <c r="K264" s="81"/>
      <c r="L264" s="84"/>
      <c r="M264" s="84"/>
      <c r="N264" s="81"/>
      <c r="O264" s="80"/>
      <c r="P264" s="80"/>
      <c r="Q264" s="81"/>
    </row>
    <row r="265" spans="1:17" x14ac:dyDescent="0.25">
      <c r="A265" s="71"/>
      <c r="B265" s="488"/>
      <c r="C265" s="78"/>
      <c r="D265" s="80"/>
      <c r="E265" s="80"/>
      <c r="F265" s="81"/>
      <c r="G265" s="82"/>
      <c r="H265" s="82"/>
      <c r="I265" s="83"/>
      <c r="J265" s="83"/>
      <c r="K265" s="81"/>
      <c r="L265" s="84"/>
      <c r="M265" s="84"/>
      <c r="N265" s="81"/>
      <c r="O265" s="80"/>
      <c r="P265" s="80"/>
      <c r="Q265" s="81"/>
    </row>
    <row r="266" spans="1:17" x14ac:dyDescent="0.25">
      <c r="A266" s="71"/>
      <c r="B266" s="488"/>
      <c r="C266" s="78"/>
      <c r="D266" s="80"/>
      <c r="E266" s="80"/>
      <c r="F266" s="81"/>
      <c r="G266" s="82"/>
      <c r="H266" s="82"/>
      <c r="I266" s="83"/>
      <c r="J266" s="83"/>
      <c r="K266" s="81"/>
      <c r="L266" s="84"/>
      <c r="M266" s="84"/>
      <c r="N266" s="81"/>
      <c r="O266" s="80"/>
      <c r="P266" s="80"/>
      <c r="Q266" s="81"/>
    </row>
    <row r="267" spans="1:17" x14ac:dyDescent="0.25">
      <c r="A267" s="71"/>
      <c r="B267" s="488"/>
      <c r="C267" s="78"/>
      <c r="D267" s="80"/>
      <c r="E267" s="80"/>
      <c r="F267" s="81"/>
      <c r="G267" s="82"/>
      <c r="H267" s="82"/>
      <c r="I267" s="83"/>
      <c r="J267" s="83"/>
      <c r="K267" s="81"/>
      <c r="L267" s="84"/>
      <c r="M267" s="84"/>
      <c r="N267" s="81"/>
      <c r="O267" s="80"/>
      <c r="P267" s="80"/>
      <c r="Q267" s="81"/>
    </row>
    <row r="268" spans="1:17" x14ac:dyDescent="0.25">
      <c r="A268" s="71"/>
      <c r="B268" s="488"/>
      <c r="C268" s="78"/>
      <c r="D268" s="80"/>
      <c r="E268" s="80"/>
      <c r="F268" s="81"/>
      <c r="G268" s="82"/>
      <c r="H268" s="82"/>
      <c r="I268" s="83"/>
      <c r="J268" s="83"/>
      <c r="K268" s="81"/>
      <c r="L268" s="84"/>
      <c r="M268" s="84"/>
      <c r="N268" s="81"/>
      <c r="O268" s="80"/>
      <c r="P268" s="80"/>
      <c r="Q268" s="81"/>
    </row>
    <row r="269" spans="1:17" x14ac:dyDescent="0.25">
      <c r="A269" s="71"/>
      <c r="B269" s="488"/>
      <c r="C269" s="78"/>
      <c r="D269" s="80"/>
      <c r="E269" s="80"/>
      <c r="F269" s="81"/>
      <c r="G269" s="82"/>
      <c r="H269" s="82"/>
      <c r="I269" s="83"/>
      <c r="J269" s="83"/>
      <c r="K269" s="81"/>
      <c r="L269" s="84"/>
      <c r="M269" s="84"/>
      <c r="N269" s="81"/>
      <c r="O269" s="80"/>
      <c r="P269" s="80"/>
      <c r="Q269" s="81"/>
    </row>
    <row r="270" spans="1:17" x14ac:dyDescent="0.25">
      <c r="A270" s="71"/>
      <c r="B270" s="488"/>
      <c r="C270" s="78"/>
      <c r="D270" s="80"/>
      <c r="E270" s="80"/>
      <c r="F270" s="81"/>
      <c r="G270" s="82"/>
      <c r="H270" s="82"/>
      <c r="I270" s="83"/>
      <c r="J270" s="83"/>
      <c r="K270" s="81"/>
      <c r="L270" s="84"/>
      <c r="M270" s="84"/>
      <c r="N270" s="81"/>
      <c r="O270" s="80"/>
      <c r="P270" s="80"/>
      <c r="Q270" s="81"/>
    </row>
    <row r="271" spans="1:17" x14ac:dyDescent="0.25">
      <c r="A271" s="71"/>
      <c r="B271" s="488"/>
      <c r="C271" s="78"/>
      <c r="D271" s="80"/>
      <c r="E271" s="80"/>
      <c r="F271" s="81"/>
      <c r="G271" s="82"/>
      <c r="H271" s="82"/>
      <c r="I271" s="83"/>
      <c r="J271" s="83"/>
      <c r="K271" s="81"/>
      <c r="L271" s="84"/>
      <c r="M271" s="84"/>
      <c r="N271" s="81"/>
      <c r="O271" s="80"/>
      <c r="P271" s="80"/>
      <c r="Q271" s="81"/>
    </row>
    <row r="272" spans="1:17" x14ac:dyDescent="0.25">
      <c r="A272" s="71"/>
      <c r="B272" s="488"/>
      <c r="C272" s="78"/>
      <c r="D272" s="80"/>
      <c r="E272" s="80"/>
      <c r="F272" s="81"/>
      <c r="G272" s="82"/>
      <c r="H272" s="82"/>
      <c r="I272" s="83"/>
      <c r="J272" s="83"/>
      <c r="K272" s="81"/>
      <c r="L272" s="84"/>
      <c r="M272" s="84"/>
      <c r="N272" s="81"/>
      <c r="O272" s="80"/>
      <c r="P272" s="80"/>
      <c r="Q272" s="81"/>
    </row>
    <row r="273" spans="1:17" x14ac:dyDescent="0.25">
      <c r="A273" s="71"/>
      <c r="B273" s="488"/>
      <c r="C273" s="78"/>
      <c r="D273" s="80"/>
      <c r="E273" s="80"/>
      <c r="F273" s="81"/>
      <c r="G273" s="82"/>
      <c r="H273" s="82"/>
      <c r="I273" s="83"/>
      <c r="J273" s="83"/>
      <c r="K273" s="81"/>
      <c r="L273" s="84"/>
      <c r="M273" s="84"/>
      <c r="N273" s="81"/>
      <c r="O273" s="80"/>
      <c r="P273" s="80"/>
      <c r="Q273" s="81"/>
    </row>
    <row r="274" spans="1:17" x14ac:dyDescent="0.25">
      <c r="A274" s="71"/>
      <c r="B274" s="488"/>
      <c r="C274" s="78"/>
      <c r="D274" s="80"/>
      <c r="E274" s="80"/>
      <c r="F274" s="81"/>
      <c r="G274" s="82"/>
      <c r="H274" s="82"/>
      <c r="I274" s="83"/>
      <c r="J274" s="83"/>
      <c r="K274" s="81"/>
      <c r="L274" s="84"/>
      <c r="M274" s="84"/>
      <c r="N274" s="81"/>
      <c r="O274" s="80"/>
      <c r="P274" s="80"/>
      <c r="Q274" s="81"/>
    </row>
    <row r="275" spans="1:17" x14ac:dyDescent="0.25">
      <c r="A275" s="71"/>
      <c r="B275" s="488"/>
      <c r="C275" s="78"/>
      <c r="D275" s="80"/>
      <c r="E275" s="80"/>
      <c r="F275" s="81"/>
      <c r="G275" s="82"/>
      <c r="H275" s="82"/>
      <c r="I275" s="83"/>
      <c r="J275" s="83"/>
      <c r="K275" s="81"/>
      <c r="L275" s="84"/>
      <c r="M275" s="84"/>
      <c r="N275" s="81"/>
      <c r="O275" s="80"/>
      <c r="P275" s="80"/>
      <c r="Q275" s="81"/>
    </row>
    <row r="276" spans="1:17" x14ac:dyDescent="0.25">
      <c r="A276" s="71"/>
      <c r="B276" s="488"/>
      <c r="C276" s="78"/>
      <c r="D276" s="80"/>
      <c r="E276" s="80"/>
      <c r="F276" s="81"/>
      <c r="G276" s="82"/>
      <c r="H276" s="82"/>
      <c r="I276" s="83"/>
      <c r="J276" s="83"/>
      <c r="K276" s="81"/>
      <c r="L276" s="84"/>
      <c r="M276" s="84"/>
      <c r="N276" s="81"/>
      <c r="O276" s="80"/>
      <c r="P276" s="80"/>
      <c r="Q276" s="81"/>
    </row>
    <row r="277" spans="1:17" x14ac:dyDescent="0.25">
      <c r="A277" s="71"/>
      <c r="B277" s="488"/>
      <c r="C277" s="78"/>
      <c r="D277" s="80"/>
      <c r="E277" s="80"/>
      <c r="F277" s="81"/>
      <c r="G277" s="82"/>
      <c r="H277" s="82"/>
      <c r="I277" s="83"/>
      <c r="J277" s="83"/>
      <c r="K277" s="81"/>
      <c r="L277" s="84"/>
      <c r="M277" s="84"/>
      <c r="N277" s="81"/>
      <c r="O277" s="80"/>
      <c r="P277" s="80"/>
      <c r="Q277" s="81"/>
    </row>
    <row r="278" spans="1:17" x14ac:dyDescent="0.25">
      <c r="A278" s="71"/>
      <c r="B278" s="488"/>
      <c r="C278" s="78"/>
      <c r="D278" s="80"/>
      <c r="E278" s="80"/>
      <c r="F278" s="81"/>
      <c r="G278" s="82"/>
      <c r="H278" s="82"/>
      <c r="I278" s="83"/>
      <c r="J278" s="83"/>
      <c r="K278" s="81"/>
      <c r="L278" s="84"/>
      <c r="M278" s="84"/>
      <c r="N278" s="81"/>
      <c r="O278" s="80"/>
      <c r="P278" s="80"/>
      <c r="Q278" s="81"/>
    </row>
    <row r="279" spans="1:17" x14ac:dyDescent="0.25">
      <c r="A279" s="71"/>
      <c r="B279" s="488"/>
      <c r="C279" s="78"/>
      <c r="D279" s="80"/>
      <c r="E279" s="80"/>
      <c r="F279" s="81"/>
      <c r="G279" s="82"/>
      <c r="H279" s="82"/>
      <c r="I279" s="83"/>
      <c r="J279" s="83"/>
      <c r="K279" s="81"/>
      <c r="L279" s="84"/>
      <c r="M279" s="84"/>
      <c r="N279" s="81"/>
      <c r="O279" s="80"/>
      <c r="P279" s="80"/>
      <c r="Q279" s="81"/>
    </row>
    <row r="280" spans="1:17" x14ac:dyDescent="0.25">
      <c r="A280" s="71"/>
      <c r="B280" s="488"/>
      <c r="C280" s="78"/>
      <c r="D280" s="80"/>
      <c r="E280" s="80"/>
      <c r="F280" s="81"/>
      <c r="G280" s="82"/>
      <c r="H280" s="82"/>
      <c r="I280" s="83"/>
      <c r="J280" s="83"/>
      <c r="K280" s="81"/>
      <c r="L280" s="84"/>
      <c r="M280" s="84"/>
      <c r="N280" s="81"/>
      <c r="O280" s="80"/>
      <c r="P280" s="80"/>
      <c r="Q280" s="81"/>
    </row>
    <row r="281" spans="1:17" x14ac:dyDescent="0.25">
      <c r="A281" s="71"/>
      <c r="B281" s="488"/>
      <c r="C281" s="78"/>
      <c r="D281" s="80"/>
      <c r="E281" s="80"/>
      <c r="F281" s="81"/>
      <c r="G281" s="82"/>
      <c r="H281" s="82"/>
      <c r="I281" s="83"/>
      <c r="J281" s="83"/>
      <c r="K281" s="81"/>
      <c r="L281" s="84"/>
      <c r="M281" s="84"/>
      <c r="N281" s="81"/>
      <c r="O281" s="80"/>
      <c r="P281" s="80"/>
      <c r="Q281" s="81"/>
    </row>
    <row r="282" spans="1:17" x14ac:dyDescent="0.25">
      <c r="A282" s="71"/>
      <c r="B282" s="488"/>
      <c r="C282" s="78"/>
      <c r="D282" s="80"/>
      <c r="E282" s="80"/>
      <c r="F282" s="81"/>
      <c r="G282" s="82"/>
      <c r="H282" s="82"/>
      <c r="I282" s="83"/>
      <c r="J282" s="83"/>
      <c r="K282" s="81"/>
      <c r="L282" s="84"/>
      <c r="M282" s="84"/>
      <c r="N282" s="81"/>
      <c r="O282" s="80"/>
      <c r="P282" s="80"/>
      <c r="Q282" s="81"/>
    </row>
    <row r="283" spans="1:17" x14ac:dyDescent="0.25">
      <c r="A283" s="71"/>
      <c r="B283" s="488"/>
      <c r="C283" s="78"/>
      <c r="D283" s="80"/>
      <c r="E283" s="80"/>
      <c r="F283" s="81"/>
      <c r="G283" s="82"/>
      <c r="H283" s="82"/>
      <c r="I283" s="83"/>
      <c r="J283" s="83"/>
      <c r="K283" s="81"/>
      <c r="L283" s="84"/>
      <c r="M283" s="84"/>
      <c r="N283" s="81"/>
      <c r="O283" s="80"/>
      <c r="P283" s="80"/>
      <c r="Q283" s="81"/>
    </row>
    <row r="284" spans="1:17" x14ac:dyDescent="0.25">
      <c r="A284" s="71"/>
      <c r="B284" s="488"/>
      <c r="C284" s="78"/>
      <c r="D284" s="80"/>
      <c r="E284" s="80"/>
      <c r="F284" s="81"/>
      <c r="G284" s="82"/>
      <c r="H284" s="82"/>
      <c r="I284" s="83"/>
      <c r="J284" s="83"/>
      <c r="K284" s="81"/>
      <c r="L284" s="84"/>
      <c r="M284" s="84"/>
      <c r="N284" s="81"/>
      <c r="O284" s="80"/>
      <c r="P284" s="80"/>
      <c r="Q284" s="81"/>
    </row>
    <row r="285" spans="1:17" x14ac:dyDescent="0.25">
      <c r="A285" s="71"/>
      <c r="B285" s="488"/>
      <c r="C285" s="78"/>
      <c r="D285" s="80"/>
      <c r="E285" s="80"/>
      <c r="F285" s="81"/>
      <c r="G285" s="82"/>
      <c r="H285" s="82"/>
      <c r="I285" s="83"/>
      <c r="J285" s="83"/>
      <c r="K285" s="81"/>
      <c r="L285" s="84"/>
      <c r="M285" s="84"/>
      <c r="N285" s="81"/>
      <c r="O285" s="80"/>
      <c r="P285" s="80"/>
      <c r="Q285" s="81"/>
    </row>
    <row r="286" spans="1:17" x14ac:dyDescent="0.25">
      <c r="A286" s="71"/>
      <c r="B286" s="488"/>
      <c r="C286" s="78"/>
      <c r="D286" s="80"/>
      <c r="E286" s="80"/>
      <c r="F286" s="81"/>
      <c r="G286" s="82"/>
      <c r="H286" s="82"/>
      <c r="I286" s="83"/>
      <c r="J286" s="83"/>
      <c r="K286" s="81"/>
      <c r="L286" s="84"/>
      <c r="M286" s="84"/>
      <c r="N286" s="81"/>
      <c r="O286" s="80"/>
      <c r="P286" s="80"/>
      <c r="Q286" s="81"/>
    </row>
    <row r="287" spans="1:17" x14ac:dyDescent="0.25">
      <c r="A287" s="71"/>
      <c r="B287" s="488"/>
      <c r="C287" s="78"/>
      <c r="D287" s="80"/>
      <c r="E287" s="80"/>
      <c r="F287" s="81"/>
      <c r="G287" s="82"/>
      <c r="H287" s="82"/>
      <c r="I287" s="83"/>
      <c r="J287" s="83"/>
      <c r="K287" s="81"/>
      <c r="L287" s="84"/>
      <c r="M287" s="84"/>
      <c r="N287" s="81"/>
      <c r="O287" s="80"/>
      <c r="P287" s="80"/>
      <c r="Q287" s="81"/>
    </row>
    <row r="288" spans="1:17" x14ac:dyDescent="0.25">
      <c r="A288" s="71"/>
      <c r="B288" s="488"/>
      <c r="C288" s="78"/>
      <c r="D288" s="80"/>
      <c r="E288" s="80"/>
      <c r="F288" s="81"/>
      <c r="G288" s="82"/>
      <c r="H288" s="82"/>
      <c r="I288" s="83"/>
      <c r="J288" s="83"/>
      <c r="K288" s="81"/>
      <c r="L288" s="84"/>
      <c r="M288" s="84"/>
      <c r="N288" s="81"/>
      <c r="O288" s="80"/>
      <c r="P288" s="80"/>
      <c r="Q288" s="81"/>
    </row>
    <row r="289" spans="1:17" x14ac:dyDescent="0.25">
      <c r="A289" s="71"/>
      <c r="B289" s="488"/>
      <c r="C289" s="78"/>
      <c r="D289" s="80"/>
      <c r="E289" s="80"/>
      <c r="F289" s="81"/>
      <c r="G289" s="82"/>
      <c r="H289" s="82"/>
      <c r="I289" s="83"/>
      <c r="J289" s="83"/>
      <c r="K289" s="81"/>
      <c r="L289" s="84"/>
      <c r="M289" s="84"/>
      <c r="N289" s="81"/>
      <c r="O289" s="80"/>
      <c r="P289" s="80"/>
      <c r="Q289" s="81"/>
    </row>
    <row r="290" spans="1:17" x14ac:dyDescent="0.25">
      <c r="A290" s="71"/>
      <c r="B290" s="488"/>
      <c r="C290" s="78"/>
      <c r="D290" s="80"/>
      <c r="E290" s="80"/>
      <c r="F290" s="81"/>
      <c r="G290" s="82"/>
      <c r="H290" s="82"/>
      <c r="I290" s="83"/>
      <c r="J290" s="83"/>
      <c r="K290" s="81"/>
      <c r="L290" s="84"/>
      <c r="M290" s="84"/>
      <c r="N290" s="81"/>
      <c r="O290" s="80"/>
      <c r="P290" s="80"/>
      <c r="Q290" s="81"/>
    </row>
    <row r="291" spans="1:17" x14ac:dyDescent="0.25">
      <c r="A291" s="71"/>
      <c r="B291" s="488"/>
      <c r="C291" s="78"/>
      <c r="D291" s="80"/>
      <c r="E291" s="80"/>
      <c r="F291" s="81"/>
      <c r="G291" s="82"/>
      <c r="H291" s="82"/>
      <c r="I291" s="83"/>
      <c r="J291" s="83"/>
      <c r="K291" s="81"/>
      <c r="L291" s="84"/>
      <c r="M291" s="84"/>
      <c r="N291" s="81"/>
      <c r="O291" s="80"/>
      <c r="P291" s="80"/>
      <c r="Q291" s="81"/>
    </row>
    <row r="292" spans="1:17" x14ac:dyDescent="0.25">
      <c r="A292" s="71"/>
      <c r="B292" s="488"/>
      <c r="C292" s="78"/>
      <c r="D292" s="80"/>
      <c r="E292" s="80"/>
      <c r="F292" s="81"/>
      <c r="G292" s="82"/>
      <c r="H292" s="82"/>
      <c r="I292" s="83"/>
      <c r="J292" s="83"/>
      <c r="K292" s="81"/>
      <c r="L292" s="84"/>
      <c r="M292" s="84"/>
      <c r="N292" s="81"/>
      <c r="O292" s="80"/>
      <c r="P292" s="80"/>
      <c r="Q292" s="81"/>
    </row>
    <row r="293" spans="1:17" x14ac:dyDescent="0.25">
      <c r="A293" s="71"/>
      <c r="B293" s="488"/>
      <c r="C293" s="78"/>
      <c r="D293" s="80"/>
      <c r="E293" s="80"/>
      <c r="F293" s="81"/>
      <c r="G293" s="82"/>
      <c r="H293" s="82"/>
      <c r="I293" s="83"/>
      <c r="J293" s="83"/>
      <c r="K293" s="81"/>
      <c r="L293" s="84"/>
      <c r="M293" s="84"/>
      <c r="N293" s="81"/>
      <c r="O293" s="80"/>
      <c r="P293" s="80"/>
      <c r="Q293" s="81"/>
    </row>
    <row r="294" spans="1:17" x14ac:dyDescent="0.25">
      <c r="A294" s="71"/>
      <c r="B294" s="488"/>
      <c r="C294" s="78"/>
      <c r="D294" s="80"/>
      <c r="E294" s="80"/>
      <c r="F294" s="81"/>
      <c r="G294" s="82"/>
      <c r="H294" s="82"/>
      <c r="I294" s="83"/>
      <c r="J294" s="83"/>
      <c r="K294" s="81"/>
      <c r="L294" s="84"/>
      <c r="M294" s="84"/>
      <c r="N294" s="81"/>
      <c r="O294" s="80"/>
      <c r="P294" s="80"/>
      <c r="Q294" s="81"/>
    </row>
    <row r="295" spans="1:17" x14ac:dyDescent="0.25">
      <c r="A295" s="71"/>
      <c r="B295" s="488"/>
      <c r="C295" s="78"/>
      <c r="D295" s="80"/>
      <c r="E295" s="80"/>
      <c r="F295" s="81"/>
      <c r="G295" s="82"/>
      <c r="H295" s="82"/>
      <c r="I295" s="83"/>
      <c r="J295" s="83"/>
      <c r="K295" s="81"/>
      <c r="L295" s="84"/>
      <c r="M295" s="84"/>
      <c r="N295" s="81"/>
      <c r="O295" s="80"/>
      <c r="P295" s="80"/>
      <c r="Q295" s="81"/>
    </row>
    <row r="296" spans="1:17" x14ac:dyDescent="0.25">
      <c r="A296" s="71"/>
      <c r="B296" s="488"/>
      <c r="C296" s="78"/>
      <c r="D296" s="80"/>
      <c r="E296" s="80"/>
      <c r="F296" s="81"/>
      <c r="G296" s="82"/>
      <c r="H296" s="82"/>
      <c r="I296" s="83"/>
      <c r="J296" s="83"/>
      <c r="K296" s="81"/>
      <c r="L296" s="84"/>
      <c r="M296" s="84"/>
      <c r="N296" s="81"/>
      <c r="O296" s="80"/>
      <c r="P296" s="80"/>
      <c r="Q296" s="81"/>
    </row>
    <row r="297" spans="1:17" x14ac:dyDescent="0.25">
      <c r="A297" s="71"/>
      <c r="B297" s="488"/>
      <c r="C297" s="78"/>
      <c r="D297" s="80"/>
      <c r="E297" s="80"/>
      <c r="F297" s="81"/>
      <c r="G297" s="82"/>
      <c r="H297" s="82"/>
      <c r="I297" s="83"/>
      <c r="J297" s="83"/>
      <c r="K297" s="81"/>
      <c r="L297" s="84"/>
      <c r="M297" s="84"/>
      <c r="N297" s="81"/>
      <c r="O297" s="80"/>
      <c r="P297" s="80"/>
      <c r="Q297" s="81"/>
    </row>
    <row r="298" spans="1:17" x14ac:dyDescent="0.25">
      <c r="A298" s="71"/>
      <c r="B298" s="488"/>
      <c r="C298" s="78"/>
      <c r="D298" s="80"/>
      <c r="E298" s="80"/>
      <c r="F298" s="81"/>
      <c r="G298" s="82"/>
      <c r="H298" s="82"/>
      <c r="I298" s="83"/>
      <c r="J298" s="83"/>
      <c r="K298" s="81"/>
      <c r="L298" s="84"/>
      <c r="M298" s="84"/>
      <c r="N298" s="81"/>
      <c r="O298" s="80"/>
      <c r="P298" s="80"/>
      <c r="Q298" s="81"/>
    </row>
    <row r="299" spans="1:17" x14ac:dyDescent="0.25">
      <c r="A299" s="71"/>
      <c r="B299" s="488"/>
      <c r="C299" s="78"/>
      <c r="D299" s="80"/>
      <c r="E299" s="80"/>
      <c r="F299" s="81"/>
      <c r="G299" s="82"/>
      <c r="H299" s="82"/>
      <c r="I299" s="83"/>
      <c r="J299" s="83"/>
      <c r="K299" s="81"/>
      <c r="L299" s="84"/>
      <c r="M299" s="84"/>
      <c r="N299" s="81"/>
      <c r="O299" s="80"/>
      <c r="P299" s="80"/>
      <c r="Q299" s="81"/>
    </row>
    <row r="300" spans="1:17" x14ac:dyDescent="0.25">
      <c r="A300" s="71"/>
      <c r="B300" s="488"/>
      <c r="C300" s="78"/>
      <c r="D300" s="80"/>
      <c r="E300" s="80"/>
      <c r="F300" s="81"/>
      <c r="G300" s="82"/>
      <c r="H300" s="82"/>
      <c r="I300" s="83"/>
      <c r="J300" s="83"/>
      <c r="K300" s="81"/>
      <c r="L300" s="84"/>
      <c r="M300" s="84"/>
      <c r="N300" s="81"/>
      <c r="O300" s="80"/>
      <c r="P300" s="80"/>
      <c r="Q300" s="81"/>
    </row>
    <row r="301" spans="1:17" x14ac:dyDescent="0.25">
      <c r="A301" s="71"/>
      <c r="B301" s="488"/>
      <c r="C301" s="78"/>
      <c r="D301" s="80"/>
      <c r="E301" s="80"/>
      <c r="F301" s="81"/>
      <c r="G301" s="82"/>
      <c r="H301" s="82"/>
      <c r="I301" s="83"/>
      <c r="J301" s="83"/>
      <c r="K301" s="81"/>
      <c r="L301" s="84"/>
      <c r="M301" s="84"/>
      <c r="N301" s="81"/>
      <c r="O301" s="80"/>
      <c r="P301" s="80"/>
      <c r="Q301" s="81"/>
    </row>
    <row r="302" spans="1:17" x14ac:dyDescent="0.25">
      <c r="A302" s="71"/>
      <c r="B302" s="488"/>
      <c r="C302" s="78"/>
      <c r="D302" s="80"/>
      <c r="E302" s="80"/>
      <c r="F302" s="81"/>
      <c r="G302" s="82"/>
      <c r="H302" s="82"/>
      <c r="I302" s="83"/>
      <c r="J302" s="83"/>
      <c r="K302" s="81"/>
      <c r="L302" s="84"/>
      <c r="M302" s="84"/>
      <c r="N302" s="81"/>
      <c r="O302" s="80"/>
      <c r="P302" s="80"/>
      <c r="Q302" s="81"/>
    </row>
    <row r="303" spans="1:17" x14ac:dyDescent="0.25">
      <c r="A303" s="71"/>
      <c r="B303" s="488"/>
      <c r="C303" s="78"/>
      <c r="D303" s="80"/>
      <c r="E303" s="80"/>
      <c r="F303" s="81"/>
      <c r="G303" s="82"/>
      <c r="H303" s="82"/>
      <c r="I303" s="83"/>
      <c r="J303" s="83"/>
      <c r="K303" s="81"/>
      <c r="L303" s="84"/>
      <c r="M303" s="84"/>
      <c r="N303" s="81"/>
      <c r="O303" s="80"/>
      <c r="P303" s="80"/>
      <c r="Q303" s="81"/>
    </row>
    <row r="304" spans="1:17" x14ac:dyDescent="0.25">
      <c r="A304" s="71"/>
      <c r="B304" s="488"/>
      <c r="C304" s="78"/>
      <c r="D304" s="80"/>
      <c r="E304" s="80"/>
      <c r="F304" s="81"/>
      <c r="G304" s="82"/>
      <c r="H304" s="82"/>
      <c r="I304" s="83"/>
      <c r="J304" s="83"/>
      <c r="K304" s="81"/>
      <c r="L304" s="84"/>
      <c r="M304" s="84"/>
      <c r="N304" s="81"/>
      <c r="O304" s="80"/>
      <c r="P304" s="80"/>
      <c r="Q304" s="81"/>
    </row>
    <row r="305" spans="1:17" x14ac:dyDescent="0.25">
      <c r="A305" s="71"/>
      <c r="B305" s="488"/>
      <c r="C305" s="78"/>
      <c r="D305" s="80"/>
      <c r="E305" s="80"/>
      <c r="F305" s="81"/>
      <c r="G305" s="82"/>
      <c r="H305" s="82"/>
      <c r="I305" s="83"/>
      <c r="J305" s="83"/>
      <c r="K305" s="81"/>
      <c r="L305" s="84"/>
      <c r="M305" s="84"/>
      <c r="N305" s="81"/>
      <c r="O305" s="80"/>
      <c r="P305" s="80"/>
      <c r="Q305" s="81"/>
    </row>
    <row r="306" spans="1:17" x14ac:dyDescent="0.25">
      <c r="A306" s="71"/>
      <c r="B306" s="488"/>
      <c r="C306" s="78"/>
      <c r="D306" s="80"/>
      <c r="E306" s="80"/>
      <c r="F306" s="81"/>
      <c r="G306" s="82"/>
      <c r="H306" s="82"/>
      <c r="I306" s="83"/>
      <c r="J306" s="83"/>
      <c r="K306" s="81"/>
      <c r="L306" s="84"/>
      <c r="M306" s="84"/>
      <c r="N306" s="81"/>
      <c r="O306" s="80"/>
      <c r="P306" s="80"/>
      <c r="Q306" s="81"/>
    </row>
    <row r="307" spans="1:17" x14ac:dyDescent="0.25">
      <c r="A307" s="71"/>
      <c r="B307" s="488"/>
      <c r="C307" s="78"/>
      <c r="D307" s="80"/>
      <c r="E307" s="80"/>
      <c r="F307" s="81"/>
      <c r="G307" s="82"/>
      <c r="H307" s="82"/>
      <c r="I307" s="83"/>
      <c r="J307" s="83"/>
      <c r="K307" s="81"/>
      <c r="L307" s="84"/>
      <c r="M307" s="84"/>
      <c r="N307" s="81"/>
      <c r="O307" s="80"/>
      <c r="P307" s="80"/>
      <c r="Q307" s="81"/>
    </row>
    <row r="308" spans="1:17" x14ac:dyDescent="0.25">
      <c r="A308" s="71"/>
      <c r="B308" s="488"/>
      <c r="C308" s="78"/>
      <c r="D308" s="80"/>
      <c r="E308" s="80"/>
      <c r="F308" s="81"/>
      <c r="G308" s="82"/>
      <c r="H308" s="82"/>
      <c r="I308" s="83"/>
      <c r="J308" s="83"/>
      <c r="K308" s="81"/>
      <c r="L308" s="84"/>
      <c r="M308" s="84"/>
      <c r="N308" s="81"/>
      <c r="O308" s="80"/>
      <c r="P308" s="80"/>
      <c r="Q308" s="81"/>
    </row>
    <row r="309" spans="1:17" x14ac:dyDescent="0.25">
      <c r="A309" s="71"/>
      <c r="B309" s="488"/>
      <c r="C309" s="78"/>
      <c r="D309" s="80"/>
      <c r="E309" s="80"/>
      <c r="F309" s="81"/>
      <c r="G309" s="82"/>
      <c r="H309" s="82"/>
      <c r="I309" s="83"/>
      <c r="J309" s="83"/>
      <c r="K309" s="81"/>
      <c r="L309" s="84"/>
      <c r="M309" s="84"/>
      <c r="N309" s="81"/>
      <c r="O309" s="80"/>
      <c r="P309" s="80"/>
      <c r="Q309" s="81"/>
    </row>
    <row r="310" spans="1:17" x14ac:dyDescent="0.25">
      <c r="A310" s="71"/>
      <c r="B310" s="488"/>
      <c r="C310" s="78"/>
      <c r="D310" s="80"/>
      <c r="E310" s="80"/>
      <c r="F310" s="81"/>
      <c r="G310" s="82"/>
      <c r="H310" s="82"/>
      <c r="I310" s="83"/>
      <c r="J310" s="83"/>
      <c r="K310" s="81"/>
      <c r="L310" s="84"/>
      <c r="M310" s="84"/>
      <c r="N310" s="81"/>
      <c r="O310" s="80"/>
      <c r="P310" s="80"/>
      <c r="Q310" s="81"/>
    </row>
    <row r="311" spans="1:17" x14ac:dyDescent="0.25">
      <c r="A311" s="71"/>
      <c r="B311" s="488"/>
      <c r="C311" s="78"/>
      <c r="D311" s="80"/>
      <c r="E311" s="80"/>
      <c r="F311" s="81"/>
      <c r="G311" s="82"/>
      <c r="H311" s="82"/>
      <c r="I311" s="83"/>
      <c r="J311" s="83"/>
      <c r="K311" s="81"/>
      <c r="L311" s="84"/>
      <c r="M311" s="84"/>
      <c r="N311" s="81"/>
      <c r="O311" s="80"/>
      <c r="P311" s="80"/>
      <c r="Q311" s="81"/>
    </row>
    <row r="312" spans="1:17" x14ac:dyDescent="0.25">
      <c r="A312" s="71"/>
      <c r="B312" s="488"/>
      <c r="C312" s="78"/>
      <c r="D312" s="80"/>
      <c r="E312" s="80"/>
      <c r="F312" s="81"/>
      <c r="G312" s="82"/>
      <c r="H312" s="82"/>
      <c r="I312" s="83"/>
      <c r="J312" s="83"/>
      <c r="K312" s="81"/>
      <c r="L312" s="84"/>
      <c r="M312" s="84"/>
      <c r="N312" s="81"/>
      <c r="O312" s="80"/>
      <c r="P312" s="80"/>
      <c r="Q312" s="81"/>
    </row>
    <row r="313" spans="1:17" x14ac:dyDescent="0.25">
      <c r="A313" s="71"/>
      <c r="B313" s="488"/>
      <c r="C313" s="78"/>
      <c r="D313" s="80"/>
      <c r="E313" s="80"/>
      <c r="F313" s="81"/>
      <c r="G313" s="82"/>
      <c r="H313" s="82"/>
      <c r="I313" s="83"/>
      <c r="J313" s="83"/>
      <c r="K313" s="81"/>
      <c r="L313" s="84"/>
      <c r="M313" s="84"/>
      <c r="N313" s="81"/>
      <c r="O313" s="80"/>
      <c r="P313" s="80"/>
      <c r="Q313" s="81"/>
    </row>
    <row r="314" spans="1:17" x14ac:dyDescent="0.25">
      <c r="A314" s="71"/>
      <c r="B314" s="488"/>
      <c r="C314" s="78"/>
      <c r="D314" s="80"/>
      <c r="E314" s="80"/>
      <c r="F314" s="81"/>
      <c r="G314" s="82"/>
      <c r="H314" s="82"/>
      <c r="I314" s="83"/>
      <c r="J314" s="83"/>
      <c r="K314" s="81"/>
      <c r="L314" s="84"/>
      <c r="M314" s="84"/>
      <c r="N314" s="81"/>
      <c r="O314" s="80"/>
      <c r="P314" s="80"/>
      <c r="Q314" s="81"/>
    </row>
    <row r="315" spans="1:17" x14ac:dyDescent="0.25">
      <c r="A315" s="71"/>
      <c r="B315" s="488"/>
      <c r="C315" s="78"/>
      <c r="D315" s="80"/>
      <c r="E315" s="80"/>
      <c r="F315" s="81"/>
      <c r="G315" s="82"/>
      <c r="H315" s="82"/>
      <c r="I315" s="83"/>
      <c r="J315" s="83"/>
      <c r="K315" s="81"/>
      <c r="L315" s="84"/>
      <c r="M315" s="84"/>
      <c r="N315" s="81"/>
      <c r="O315" s="80"/>
      <c r="P315" s="80"/>
      <c r="Q315" s="81"/>
    </row>
    <row r="316" spans="1:17" x14ac:dyDescent="0.25">
      <c r="A316" s="71"/>
      <c r="B316" s="488"/>
      <c r="C316" s="78"/>
      <c r="D316" s="80"/>
      <c r="E316" s="80"/>
      <c r="F316" s="81"/>
      <c r="G316" s="82"/>
      <c r="H316" s="82"/>
      <c r="I316" s="83"/>
      <c r="J316" s="83"/>
      <c r="K316" s="81"/>
      <c r="L316" s="84"/>
      <c r="M316" s="84"/>
      <c r="N316" s="81"/>
      <c r="O316" s="80"/>
      <c r="P316" s="80"/>
      <c r="Q316" s="81"/>
    </row>
    <row r="317" spans="1:17" x14ac:dyDescent="0.25">
      <c r="A317" s="71"/>
      <c r="B317" s="488"/>
      <c r="C317" s="78"/>
      <c r="D317" s="80"/>
      <c r="E317" s="80"/>
      <c r="F317" s="81"/>
      <c r="G317" s="82"/>
      <c r="H317" s="82"/>
      <c r="I317" s="83"/>
      <c r="J317" s="83"/>
      <c r="K317" s="81"/>
      <c r="L317" s="84"/>
      <c r="M317" s="84"/>
      <c r="N317" s="81"/>
      <c r="O317" s="80"/>
      <c r="P317" s="80"/>
      <c r="Q317" s="81"/>
    </row>
    <row r="318" spans="1:17" x14ac:dyDescent="0.25">
      <c r="A318" s="71"/>
      <c r="B318" s="488"/>
      <c r="C318" s="78"/>
      <c r="D318" s="80"/>
      <c r="E318" s="80"/>
      <c r="F318" s="81"/>
      <c r="G318" s="82"/>
      <c r="H318" s="82"/>
      <c r="I318" s="83"/>
      <c r="J318" s="83"/>
      <c r="K318" s="81"/>
      <c r="L318" s="84"/>
      <c r="M318" s="84"/>
      <c r="N318" s="81"/>
      <c r="O318" s="80"/>
      <c r="P318" s="80"/>
      <c r="Q318" s="81"/>
    </row>
    <row r="319" spans="1:17" x14ac:dyDescent="0.25">
      <c r="A319" s="71"/>
      <c r="B319" s="488"/>
      <c r="C319" s="78"/>
      <c r="D319" s="80"/>
      <c r="E319" s="80"/>
      <c r="F319" s="81"/>
      <c r="G319" s="82"/>
      <c r="H319" s="82"/>
      <c r="I319" s="83"/>
      <c r="J319" s="83"/>
      <c r="K319" s="81"/>
      <c r="L319" s="84"/>
      <c r="M319" s="84"/>
      <c r="N319" s="81"/>
      <c r="O319" s="80"/>
      <c r="P319" s="80"/>
      <c r="Q319" s="81"/>
    </row>
    <row r="320" spans="1:17" x14ac:dyDescent="0.25">
      <c r="A320" s="71"/>
      <c r="B320" s="488"/>
      <c r="C320" s="78"/>
      <c r="D320" s="80"/>
      <c r="E320" s="80"/>
      <c r="F320" s="81"/>
      <c r="G320" s="82"/>
      <c r="H320" s="82"/>
      <c r="I320" s="83"/>
      <c r="J320" s="83"/>
      <c r="K320" s="81"/>
      <c r="L320" s="84"/>
      <c r="M320" s="84"/>
      <c r="N320" s="81"/>
      <c r="O320" s="80"/>
      <c r="P320" s="80"/>
      <c r="Q320" s="81"/>
    </row>
    <row r="321" spans="1:17" x14ac:dyDescent="0.25">
      <c r="A321" s="71"/>
      <c r="B321" s="488"/>
      <c r="C321" s="78"/>
      <c r="D321" s="80"/>
      <c r="E321" s="80"/>
      <c r="F321" s="81"/>
      <c r="G321" s="82"/>
      <c r="H321" s="82"/>
      <c r="I321" s="83"/>
      <c r="J321" s="83"/>
      <c r="K321" s="81"/>
      <c r="L321" s="84"/>
      <c r="M321" s="84"/>
      <c r="N321" s="81"/>
      <c r="O321" s="80"/>
      <c r="P321" s="80"/>
      <c r="Q321" s="81"/>
    </row>
    <row r="322" spans="1:17" x14ac:dyDescent="0.25">
      <c r="A322" s="71"/>
      <c r="B322" s="488"/>
      <c r="C322" s="78"/>
      <c r="D322" s="80"/>
      <c r="E322" s="80"/>
      <c r="F322" s="81"/>
      <c r="G322" s="82"/>
      <c r="H322" s="82"/>
      <c r="I322" s="83"/>
      <c r="J322" s="83"/>
      <c r="K322" s="81"/>
      <c r="L322" s="84"/>
      <c r="M322" s="84"/>
      <c r="N322" s="81"/>
      <c r="O322" s="80"/>
      <c r="P322" s="80"/>
      <c r="Q322" s="81"/>
    </row>
    <row r="323" spans="1:17" x14ac:dyDescent="0.25">
      <c r="A323" s="71"/>
      <c r="B323" s="488"/>
      <c r="C323" s="78"/>
      <c r="D323" s="80"/>
      <c r="E323" s="80"/>
      <c r="F323" s="81"/>
      <c r="G323" s="82"/>
      <c r="H323" s="82"/>
      <c r="I323" s="83"/>
      <c r="J323" s="83"/>
      <c r="K323" s="81"/>
      <c r="L323" s="84"/>
      <c r="M323" s="84"/>
      <c r="N323" s="81"/>
      <c r="O323" s="80"/>
      <c r="P323" s="80"/>
      <c r="Q323" s="81"/>
    </row>
    <row r="324" spans="1:17" x14ac:dyDescent="0.25">
      <c r="A324" s="71"/>
      <c r="B324" s="488"/>
      <c r="C324" s="78"/>
      <c r="D324" s="80"/>
      <c r="E324" s="80"/>
      <c r="F324" s="81"/>
      <c r="G324" s="82"/>
      <c r="H324" s="82"/>
      <c r="I324" s="83"/>
      <c r="J324" s="83"/>
      <c r="K324" s="81"/>
      <c r="L324" s="84"/>
      <c r="M324" s="84"/>
      <c r="N324" s="81"/>
      <c r="O324" s="80"/>
      <c r="P324" s="80"/>
      <c r="Q324" s="81"/>
    </row>
    <row r="325" spans="1:17" x14ac:dyDescent="0.25">
      <c r="A325" s="71"/>
      <c r="B325" s="488"/>
      <c r="C325" s="78"/>
      <c r="D325" s="80"/>
      <c r="E325" s="80"/>
      <c r="F325" s="81"/>
      <c r="G325" s="82"/>
      <c r="H325" s="82"/>
      <c r="I325" s="83"/>
      <c r="J325" s="83"/>
      <c r="K325" s="81"/>
      <c r="L325" s="84"/>
      <c r="M325" s="84"/>
      <c r="N325" s="81"/>
      <c r="O325" s="80"/>
      <c r="P325" s="80"/>
      <c r="Q325" s="81"/>
    </row>
    <row r="326" spans="1:17" x14ac:dyDescent="0.25">
      <c r="A326" s="71"/>
      <c r="B326" s="71"/>
      <c r="C326" s="77"/>
      <c r="D326" s="71"/>
      <c r="E326" s="71"/>
      <c r="F326" s="85"/>
      <c r="G326" s="85"/>
      <c r="H326" s="85"/>
      <c r="I326" s="85"/>
      <c r="J326" s="85"/>
      <c r="K326" s="85"/>
      <c r="L326" s="71"/>
      <c r="M326" s="71"/>
      <c r="N326" s="85"/>
      <c r="O326" s="71"/>
      <c r="P326" s="71"/>
      <c r="Q326" s="85"/>
    </row>
    <row r="327" spans="1:17" x14ac:dyDescent="0.25">
      <c r="A327" s="71"/>
      <c r="B327" s="71"/>
      <c r="C327" s="77"/>
      <c r="D327" s="71"/>
      <c r="E327" s="71"/>
      <c r="F327" s="85"/>
      <c r="G327" s="85"/>
      <c r="H327" s="85"/>
      <c r="I327" s="85"/>
      <c r="J327" s="85"/>
      <c r="K327" s="85"/>
      <c r="L327" s="71"/>
      <c r="M327" s="71"/>
      <c r="N327" s="85"/>
      <c r="O327" s="71"/>
      <c r="P327" s="71"/>
      <c r="Q327" s="85"/>
    </row>
    <row r="328" spans="1:17" x14ac:dyDescent="0.25">
      <c r="A328" s="71"/>
      <c r="B328" s="71"/>
      <c r="C328" s="77"/>
      <c r="D328" s="71"/>
      <c r="E328" s="71"/>
      <c r="F328" s="85"/>
      <c r="G328" s="85"/>
      <c r="H328" s="85"/>
      <c r="I328" s="85"/>
      <c r="J328" s="85"/>
      <c r="K328" s="85"/>
      <c r="L328" s="71"/>
      <c r="M328" s="71"/>
      <c r="N328" s="85"/>
      <c r="O328" s="71"/>
      <c r="P328" s="71"/>
      <c r="Q328" s="85"/>
    </row>
    <row r="329" spans="1:17" x14ac:dyDescent="0.25">
      <c r="A329" s="71"/>
      <c r="B329" s="71"/>
      <c r="C329" s="77"/>
      <c r="D329" s="71"/>
      <c r="E329" s="71"/>
      <c r="F329" s="85"/>
      <c r="G329" s="85"/>
      <c r="H329" s="85"/>
      <c r="I329" s="85"/>
      <c r="J329" s="85"/>
      <c r="K329" s="85"/>
      <c r="L329" s="71"/>
      <c r="M329" s="71"/>
      <c r="N329" s="85"/>
      <c r="O329" s="71"/>
      <c r="P329" s="71"/>
      <c r="Q329" s="85"/>
    </row>
    <row r="330" spans="1:17" x14ac:dyDescent="0.25">
      <c r="A330" s="71"/>
      <c r="B330" s="71"/>
      <c r="C330" s="77"/>
      <c r="D330" s="71"/>
      <c r="E330" s="71"/>
      <c r="F330" s="85"/>
      <c r="G330" s="85"/>
      <c r="H330" s="85"/>
      <c r="I330" s="85"/>
      <c r="J330" s="85"/>
      <c r="K330" s="85"/>
      <c r="L330" s="71"/>
      <c r="M330" s="71"/>
      <c r="N330" s="85"/>
      <c r="O330" s="71"/>
      <c r="P330" s="71"/>
      <c r="Q330" s="85"/>
    </row>
    <row r="331" spans="1:17" x14ac:dyDescent="0.25">
      <c r="A331" s="71"/>
      <c r="B331" s="71"/>
      <c r="C331" s="77"/>
      <c r="D331" s="71"/>
      <c r="E331" s="71"/>
      <c r="F331" s="85"/>
      <c r="G331" s="85"/>
      <c r="H331" s="85"/>
      <c r="I331" s="85"/>
      <c r="J331" s="85"/>
      <c r="K331" s="85"/>
      <c r="L331" s="71"/>
      <c r="M331" s="71"/>
      <c r="N331" s="85"/>
      <c r="O331" s="71"/>
      <c r="P331" s="71"/>
      <c r="Q331" s="85"/>
    </row>
  </sheetData>
  <mergeCells count="58">
    <mergeCell ref="B231:B243"/>
    <mergeCell ref="B244:B248"/>
    <mergeCell ref="B249:B253"/>
    <mergeCell ref="B254:B325"/>
    <mergeCell ref="B191:B192"/>
    <mergeCell ref="B193:B200"/>
    <mergeCell ref="B201:B204"/>
    <mergeCell ref="B218:B224"/>
    <mergeCell ref="B225:B226"/>
    <mergeCell ref="B227:B230"/>
    <mergeCell ref="B189:B190"/>
    <mergeCell ref="B125:B132"/>
    <mergeCell ref="B133:B136"/>
    <mergeCell ref="B138:Q138"/>
    <mergeCell ref="B139:Q139"/>
    <mergeCell ref="B140:Q140"/>
    <mergeCell ref="D141:F141"/>
    <mergeCell ref="G141:H141"/>
    <mergeCell ref="I141:K141"/>
    <mergeCell ref="L141:N141"/>
    <mergeCell ref="O141:Q141"/>
    <mergeCell ref="B144:B156"/>
    <mergeCell ref="B157:B160"/>
    <mergeCell ref="B161:B179"/>
    <mergeCell ref="B180:B181"/>
    <mergeCell ref="B182:B188"/>
    <mergeCell ref="B123:B124"/>
    <mergeCell ref="D73:F73"/>
    <mergeCell ref="G73:H73"/>
    <mergeCell ref="I73:K73"/>
    <mergeCell ref="L73:N73"/>
    <mergeCell ref="B89:B92"/>
    <mergeCell ref="B93:B111"/>
    <mergeCell ref="B112:B113"/>
    <mergeCell ref="B114:B120"/>
    <mergeCell ref="B121:B122"/>
    <mergeCell ref="O73:Q73"/>
    <mergeCell ref="B76:B88"/>
    <mergeCell ref="B55:B56"/>
    <mergeCell ref="B57:B64"/>
    <mergeCell ref="B65:B68"/>
    <mergeCell ref="B70:Q70"/>
    <mergeCell ref="B71:Q71"/>
    <mergeCell ref="B72:Q72"/>
    <mergeCell ref="B53:B54"/>
    <mergeCell ref="B2:Q2"/>
    <mergeCell ref="B3:Q3"/>
    <mergeCell ref="B4:Q4"/>
    <mergeCell ref="D5:F5"/>
    <mergeCell ref="G5:H5"/>
    <mergeCell ref="I5:K5"/>
    <mergeCell ref="L5:N5"/>
    <mergeCell ref="O5:Q5"/>
    <mergeCell ref="B8:B20"/>
    <mergeCell ref="B21:B24"/>
    <mergeCell ref="B25:B43"/>
    <mergeCell ref="B44:B45"/>
    <mergeCell ref="B46:B52"/>
  </mergeCells>
  <conditionalFormatting sqref="C7">
    <cfRule type="cellIs" dxfId="94" priority="66" operator="lessThan">
      <formula>0</formula>
    </cfRule>
  </conditionalFormatting>
  <conditionalFormatting sqref="C25">
    <cfRule type="cellIs" dxfId="93" priority="64" operator="lessThan">
      <formula>0</formula>
    </cfRule>
  </conditionalFormatting>
  <conditionalFormatting sqref="C65">
    <cfRule type="cellIs" dxfId="92" priority="65" operator="lessThan">
      <formula>0</formula>
    </cfRule>
  </conditionalFormatting>
  <conditionalFormatting sqref="C75">
    <cfRule type="cellIs" dxfId="91" priority="63" operator="lessThan">
      <formula>0</formula>
    </cfRule>
  </conditionalFormatting>
  <conditionalFormatting sqref="C93">
    <cfRule type="cellIs" dxfId="90" priority="61" operator="lessThan">
      <formula>0</formula>
    </cfRule>
  </conditionalFormatting>
  <conditionalFormatting sqref="C133">
    <cfRule type="cellIs" dxfId="89" priority="62" operator="lessThan">
      <formula>0</formula>
    </cfRule>
  </conditionalFormatting>
  <conditionalFormatting sqref="C143">
    <cfRule type="cellIs" dxfId="88" priority="60" operator="lessThan">
      <formula>0</formula>
    </cfRule>
  </conditionalFormatting>
  <conditionalFormatting sqref="C161">
    <cfRule type="cellIs" dxfId="87" priority="58" operator="lessThan">
      <formula>0</formula>
    </cfRule>
  </conditionalFormatting>
  <conditionalFormatting sqref="C201">
    <cfRule type="cellIs" dxfId="86" priority="59" operator="lessThan">
      <formula>0</formula>
    </cfRule>
  </conditionalFormatting>
  <conditionalFormatting sqref="D69 D137">
    <cfRule type="dataBar" priority="132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{DC0FF901-7C10-4F26-811E-1C0B8E253D6A}</x14:id>
        </ext>
      </extLst>
    </cfRule>
  </conditionalFormatting>
  <conditionalFormatting sqref="D254">
    <cfRule type="cellIs" dxfId="85" priority="128" operator="lessThan">
      <formula>0</formula>
    </cfRule>
  </conditionalFormatting>
  <conditionalFormatting sqref="D254:D325">
    <cfRule type="dataBar" priority="124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{253C34A5-1FC1-4973-A409-031FAF168AC9}</x14:id>
        </ext>
      </extLst>
    </cfRule>
  </conditionalFormatting>
  <conditionalFormatting sqref="D7:Q69">
    <cfRule type="cellIs" dxfId="84" priority="1" operator="lessThan">
      <formula>0</formula>
    </cfRule>
  </conditionalFormatting>
  <conditionalFormatting sqref="D75:Q137">
    <cfRule type="cellIs" dxfId="83" priority="3" operator="lessThan">
      <formula>0</formula>
    </cfRule>
  </conditionalFormatting>
  <conditionalFormatting sqref="D143:Q325">
    <cfRule type="cellIs" dxfId="82" priority="5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C0FF901-7C10-4F26-811E-1C0B8E253D6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D69 D137</xm:sqref>
        </x14:conditionalFormatting>
        <x14:conditionalFormatting xmlns:xm="http://schemas.microsoft.com/office/excel/2006/main">
          <x14:cfRule type="dataBar" id="{253C34A5-1FC1-4973-A409-031FAF168AC9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D254:D325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0701B-EC4F-4E57-8CB6-E65EDCD0B6EA}">
  <sheetPr>
    <tabColor rgb="FF616365"/>
  </sheetPr>
  <dimension ref="B2:V89"/>
  <sheetViews>
    <sheetView showGridLines="0" topLeftCell="B37" zoomScale="53" zoomScaleNormal="100" workbookViewId="0">
      <selection activeCell="K152" sqref="K152"/>
    </sheetView>
  </sheetViews>
  <sheetFormatPr defaultColWidth="9.1796875" defaultRowHeight="14.5" x14ac:dyDescent="0.25"/>
  <cols>
    <col min="1" max="1" width="3.7265625" style="33" customWidth="1"/>
    <col min="2" max="2" width="50.1796875" style="33" bestFit="1" customWidth="1"/>
    <col min="3" max="3" width="31.36328125" style="34" bestFit="1" customWidth="1"/>
    <col min="4" max="4" width="12.90625" style="33" bestFit="1" customWidth="1"/>
    <col min="5" max="5" width="13.1796875" style="33" bestFit="1" customWidth="1"/>
    <col min="6" max="6" width="11.7265625" style="34" bestFit="1" customWidth="1"/>
    <col min="7" max="7" width="19.26953125" style="33" bestFit="1" customWidth="1"/>
    <col min="8" max="8" width="16.54296875" style="33" bestFit="1" customWidth="1"/>
    <col min="9" max="9" width="11.7265625" style="34" bestFit="1" customWidth="1"/>
    <col min="10" max="10" width="12.1796875" style="34" bestFit="1" customWidth="1"/>
    <col min="11" max="11" width="14.26953125" style="34" bestFit="1" customWidth="1"/>
    <col min="12" max="12" width="3.7265625" style="33" customWidth="1"/>
    <col min="13" max="13" width="50.1796875" style="33" bestFit="1" customWidth="1"/>
    <col min="14" max="14" width="28.54296875" style="33" bestFit="1" customWidth="1"/>
    <col min="15" max="15" width="12.90625" style="33" bestFit="1" customWidth="1"/>
    <col min="16" max="16" width="12" style="33" bestFit="1" customWidth="1"/>
    <col min="17" max="17" width="8.81640625" style="33" bestFit="1" customWidth="1"/>
    <col min="18" max="18" width="18.26953125" style="33" bestFit="1" customWidth="1"/>
    <col min="19" max="19" width="15.54296875" style="33" bestFit="1" customWidth="1"/>
    <col min="20" max="20" width="8.81640625" style="33" bestFit="1" customWidth="1"/>
    <col min="21" max="21" width="12.1796875" style="33" bestFit="1" customWidth="1"/>
    <col min="22" max="22" width="14.26953125" style="33" bestFit="1" customWidth="1"/>
    <col min="23" max="16384" width="9.1796875" style="33"/>
  </cols>
  <sheetData>
    <row r="2" spans="2:22" ht="23.5" x14ac:dyDescent="0.25">
      <c r="B2" s="497" t="s">
        <v>249</v>
      </c>
      <c r="C2" s="497"/>
      <c r="D2" s="497"/>
      <c r="E2" s="497"/>
      <c r="F2" s="497"/>
      <c r="G2" s="497"/>
      <c r="H2" s="497"/>
      <c r="I2" s="497"/>
      <c r="J2" s="497"/>
      <c r="K2" s="497"/>
      <c r="M2" s="497" t="s">
        <v>249</v>
      </c>
      <c r="N2" s="497"/>
      <c r="O2" s="497"/>
      <c r="P2" s="497"/>
      <c r="Q2" s="497"/>
      <c r="R2" s="497"/>
      <c r="S2" s="497"/>
      <c r="T2" s="497"/>
      <c r="U2" s="497"/>
      <c r="V2" s="497"/>
    </row>
    <row r="3" spans="2:22" ht="15" thickBot="1" x14ac:dyDescent="0.3">
      <c r="B3" s="510" t="s">
        <v>340</v>
      </c>
      <c r="C3" s="510"/>
      <c r="D3" s="510"/>
      <c r="E3" s="510"/>
      <c r="F3" s="510"/>
      <c r="G3" s="510"/>
      <c r="H3" s="510"/>
      <c r="I3" s="510"/>
      <c r="J3" s="510"/>
      <c r="K3" s="510"/>
      <c r="M3" s="510" t="s">
        <v>341</v>
      </c>
      <c r="N3" s="510"/>
      <c r="O3" s="510"/>
      <c r="P3" s="510"/>
      <c r="Q3" s="510"/>
      <c r="R3" s="510"/>
      <c r="S3" s="510"/>
      <c r="T3" s="510"/>
      <c r="U3" s="510"/>
      <c r="V3" s="510"/>
    </row>
    <row r="4" spans="2:22" ht="32.5" customHeight="1" x14ac:dyDescent="0.25">
      <c r="C4" s="511"/>
      <c r="D4" s="512" t="s">
        <v>266</v>
      </c>
      <c r="E4" s="513"/>
      <c r="F4" s="514"/>
      <c r="G4" s="515" t="s">
        <v>269</v>
      </c>
      <c r="H4" s="513"/>
      <c r="I4" s="516"/>
      <c r="J4" s="517" t="s">
        <v>342</v>
      </c>
      <c r="K4" s="518"/>
      <c r="N4" s="511"/>
      <c r="O4" s="512" t="s">
        <v>266</v>
      </c>
      <c r="P4" s="513"/>
      <c r="Q4" s="514"/>
      <c r="R4" s="515" t="s">
        <v>269</v>
      </c>
      <c r="S4" s="513"/>
      <c r="T4" s="516"/>
      <c r="U4" s="519" t="s">
        <v>342</v>
      </c>
      <c r="V4" s="520"/>
    </row>
    <row r="5" spans="2:22" ht="29.5" thickBot="1" x14ac:dyDescent="0.3">
      <c r="C5" s="511"/>
      <c r="D5" s="152" t="s">
        <v>271</v>
      </c>
      <c r="E5" s="153" t="s">
        <v>272</v>
      </c>
      <c r="F5" s="154" t="s">
        <v>273</v>
      </c>
      <c r="G5" s="165" t="s">
        <v>271</v>
      </c>
      <c r="H5" s="153" t="s">
        <v>272</v>
      </c>
      <c r="I5" s="166" t="s">
        <v>273</v>
      </c>
      <c r="J5" s="152" t="s">
        <v>271</v>
      </c>
      <c r="K5" s="154" t="s">
        <v>343</v>
      </c>
      <c r="N5" s="511"/>
      <c r="O5" s="152" t="s">
        <v>271</v>
      </c>
      <c r="P5" s="153" t="s">
        <v>272</v>
      </c>
      <c r="Q5" s="154" t="s">
        <v>273</v>
      </c>
      <c r="R5" s="165" t="s">
        <v>271</v>
      </c>
      <c r="S5" s="153" t="s">
        <v>272</v>
      </c>
      <c r="T5" s="166" t="s">
        <v>273</v>
      </c>
      <c r="U5" s="152" t="s">
        <v>271</v>
      </c>
      <c r="V5" s="154" t="s">
        <v>343</v>
      </c>
    </row>
    <row r="6" spans="2:22" x14ac:dyDescent="0.25">
      <c r="B6" s="521" t="str">
        <f>'HOME PAGE'!H5</f>
        <v>4 WEEKS ENDING 12-29-2024</v>
      </c>
      <c r="C6" s="143" t="s">
        <v>344</v>
      </c>
      <c r="D6" s="144">
        <f>'Sales By Region &amp; Outlet'!C9</f>
        <v>40060187.194599211</v>
      </c>
      <c r="E6" s="145">
        <f>'Sales By Region &amp; Outlet'!D9</f>
        <v>725422.53161298484</v>
      </c>
      <c r="F6" s="162">
        <f>'Sales By Region &amp; Outlet'!E9</f>
        <v>1.8442274609452615E-2</v>
      </c>
      <c r="G6" s="189">
        <f>'Sales By Region &amp; Outlet'!F9</f>
        <v>97575560.726782307</v>
      </c>
      <c r="H6" s="177">
        <f>'Sales By Region &amp; Outlet'!G9</f>
        <v>4311291.3538920283</v>
      </c>
      <c r="I6" s="187">
        <f>'Sales By Region &amp; Outlet'!H9</f>
        <v>4.6226613716927038E-2</v>
      </c>
      <c r="J6" s="188">
        <f>'Sales By Region &amp; Outlet'!I9</f>
        <v>91.592688827355985</v>
      </c>
      <c r="K6" s="159">
        <f>'Sales By Region &amp; Outlet'!J9</f>
        <v>-1.8746788719016507</v>
      </c>
      <c r="M6" s="524" t="str">
        <f>'HOME PAGE'!H5</f>
        <v>4 WEEKS ENDING 12-29-2024</v>
      </c>
      <c r="N6" s="205" t="s">
        <v>345</v>
      </c>
      <c r="O6" s="144">
        <f>'Sales By Region &amp; Outlet'!C17</f>
        <v>39984188.865048841</v>
      </c>
      <c r="P6" s="145">
        <f>'Sales By Region &amp; Outlet'!D17</f>
        <v>718767.00835223496</v>
      </c>
      <c r="Q6" s="167">
        <f>'Sales By Region &amp; Outlet'!E17</f>
        <v>1.8305342827474327E-2</v>
      </c>
      <c r="R6" s="176">
        <f>'Sales By Region &amp; Outlet'!F17</f>
        <v>97279465.316800207</v>
      </c>
      <c r="S6" s="177">
        <f>'Sales By Region &amp; Outlet'!G17</f>
        <v>4286984.1081173122</v>
      </c>
      <c r="T6" s="162">
        <f>'Sales By Region &amp; Outlet'!H17</f>
        <v>4.6100330396572187E-2</v>
      </c>
      <c r="U6" s="182">
        <f>'Sales By Region &amp; Outlet'!I17</f>
        <v>92.127873083267588</v>
      </c>
      <c r="V6" s="159">
        <f>'Sales By Region &amp; Outlet'!J17</f>
        <v>-1.9309958301409296</v>
      </c>
    </row>
    <row r="7" spans="2:22" x14ac:dyDescent="0.25">
      <c r="B7" s="522"/>
      <c r="C7" s="146" t="s">
        <v>346</v>
      </c>
      <c r="D7" s="147">
        <f>'Sales By Region &amp; Outlet'!C10</f>
        <v>51704129.262208469</v>
      </c>
      <c r="E7" s="148">
        <f>'Sales By Region &amp; Outlet'!D10</f>
        <v>1840501.5807840005</v>
      </c>
      <c r="F7" s="163">
        <f>'Sales By Region &amp; Outlet'!E10</f>
        <v>3.6910703580229812E-2</v>
      </c>
      <c r="G7" s="190">
        <f>'Sales By Region &amp; Outlet'!F10</f>
        <v>117732797.2666406</v>
      </c>
      <c r="H7" s="179">
        <f>'Sales By Region &amp; Outlet'!G10</f>
        <v>10065811.541888878</v>
      </c>
      <c r="I7" s="185">
        <f>'Sales By Region &amp; Outlet'!H10</f>
        <v>9.3490232629172915E-2</v>
      </c>
      <c r="J7" s="186">
        <f>'Sales By Region &amp; Outlet'!I10</f>
        <v>98.385087306843161</v>
      </c>
      <c r="K7" s="160">
        <f>'Sales By Region &amp; Outlet'!J10</f>
        <v>1.2690816933009188</v>
      </c>
      <c r="M7" s="525"/>
      <c r="N7" s="206" t="s">
        <v>347</v>
      </c>
      <c r="O7" s="147">
        <f>'Sales By Region &amp; Outlet'!C18</f>
        <v>51592423.054200917</v>
      </c>
      <c r="P7" s="148">
        <f>'Sales By Region &amp; Outlet'!D18</f>
        <v>1851946.7364313602</v>
      </c>
      <c r="Q7" s="168">
        <f>'Sales By Region &amp; Outlet'!E18</f>
        <v>3.7232187416141829E-2</v>
      </c>
      <c r="R7" s="178">
        <f>'Sales By Region &amp; Outlet'!F18</f>
        <v>117323987.23415469</v>
      </c>
      <c r="S7" s="179">
        <f>'Sales By Region &amp; Outlet'!G18</f>
        <v>10104633.53119427</v>
      </c>
      <c r="T7" s="163">
        <f>'Sales By Region &amp; Outlet'!H18</f>
        <v>9.4242626748040847E-2</v>
      </c>
      <c r="U7" s="183">
        <f>'Sales By Region &amp; Outlet'!I18</f>
        <v>98.933846003285012</v>
      </c>
      <c r="V7" s="160">
        <f>'Sales By Region &amp; Outlet'!J18</f>
        <v>1.2724543488540547</v>
      </c>
    </row>
    <row r="8" spans="2:22" x14ac:dyDescent="0.25">
      <c r="B8" s="522"/>
      <c r="C8" s="146" t="s">
        <v>348</v>
      </c>
      <c r="D8" s="147">
        <f>'Sales By Region &amp; Outlet'!C11</f>
        <v>46119214.60619951</v>
      </c>
      <c r="E8" s="148">
        <f>'Sales By Region &amp; Outlet'!D11</f>
        <v>1991076.1507224813</v>
      </c>
      <c r="F8" s="163">
        <f>'Sales By Region &amp; Outlet'!E11</f>
        <v>4.5120329576815763E-2</v>
      </c>
      <c r="G8" s="190">
        <f>'Sales By Region &amp; Outlet'!F11</f>
        <v>107595026.32969636</v>
      </c>
      <c r="H8" s="179">
        <f>'Sales By Region &amp; Outlet'!G11</f>
        <v>10058671.648692086</v>
      </c>
      <c r="I8" s="185">
        <f>'Sales By Region &amp; Outlet'!H11</f>
        <v>0.10312741009841192</v>
      </c>
      <c r="J8" s="186">
        <f>'Sales By Region &amp; Outlet'!I11</f>
        <v>102.13118778119643</v>
      </c>
      <c r="K8" s="160">
        <f>'Sales By Region &amp; Outlet'!J11</f>
        <v>1.8715591214882181</v>
      </c>
      <c r="M8" s="525"/>
      <c r="N8" s="206" t="s">
        <v>349</v>
      </c>
      <c r="O8" s="147">
        <f>'Sales By Region &amp; Outlet'!C19</f>
        <v>45893583.97260835</v>
      </c>
      <c r="P8" s="148">
        <f>'Sales By Region &amp; Outlet'!D19</f>
        <v>1960483.6696990058</v>
      </c>
      <c r="Q8" s="168">
        <f>'Sales By Region &amp; Outlet'!E19</f>
        <v>4.4624295945013888E-2</v>
      </c>
      <c r="R8" s="178">
        <f>'Sales By Region &amp; Outlet'!F19</f>
        <v>107052976.69113016</v>
      </c>
      <c r="S8" s="179">
        <f>'Sales By Region &amp; Outlet'!G19</f>
        <v>9983373.7122067958</v>
      </c>
      <c r="T8" s="163">
        <f>'Sales By Region &amp; Outlet'!H19</f>
        <v>0.10284757952883022</v>
      </c>
      <c r="U8" s="183">
        <f>'Sales By Region &amp; Outlet'!I19</f>
        <v>102.41967065293707</v>
      </c>
      <c r="V8" s="160">
        <f>'Sales By Region &amp; Outlet'!J19</f>
        <v>1.7940979878336378</v>
      </c>
    </row>
    <row r="9" spans="2:22" x14ac:dyDescent="0.25">
      <c r="B9" s="522"/>
      <c r="C9" s="146" t="s">
        <v>350</v>
      </c>
      <c r="D9" s="147">
        <f>'Sales By Region &amp; Outlet'!C12</f>
        <v>66303854.202000558</v>
      </c>
      <c r="E9" s="148">
        <f>'Sales By Region &amp; Outlet'!D12</f>
        <v>1247544.5827609152</v>
      </c>
      <c r="F9" s="163">
        <f>'Sales By Region &amp; Outlet'!E12</f>
        <v>1.9176381046858034E-2</v>
      </c>
      <c r="G9" s="190">
        <f>'Sales By Region &amp; Outlet'!F12</f>
        <v>156429727.07705685</v>
      </c>
      <c r="H9" s="179">
        <f>'Sales By Region &amp; Outlet'!G12</f>
        <v>9100820.9989851415</v>
      </c>
      <c r="I9" s="185">
        <f>'Sales By Region &amp; Outlet'!H12</f>
        <v>6.1772134479587362E-2</v>
      </c>
      <c r="J9" s="186">
        <f>'Sales By Region &amp; Outlet'!I12</f>
        <v>103.81562072349296</v>
      </c>
      <c r="K9" s="160">
        <f>'Sales By Region &amp; Outlet'!J12</f>
        <v>-1.4286149482631885</v>
      </c>
      <c r="M9" s="525"/>
      <c r="N9" s="206" t="s">
        <v>351</v>
      </c>
      <c r="O9" s="147">
        <f>'Sales By Region &amp; Outlet'!C20</f>
        <v>64338313.470438875</v>
      </c>
      <c r="P9" s="148">
        <f>'Sales By Region &amp; Outlet'!D20</f>
        <v>1339389.8137714639</v>
      </c>
      <c r="Q9" s="168">
        <f>'Sales By Region &amp; Outlet'!E20</f>
        <v>2.1260519006180058E-2</v>
      </c>
      <c r="R9" s="178">
        <f>'Sales By Region &amp; Outlet'!F20</f>
        <v>151623937.95894149</v>
      </c>
      <c r="S9" s="179">
        <f>'Sales By Region &amp; Outlet'!G20</f>
        <v>9192643.2352596521</v>
      </c>
      <c r="T9" s="163">
        <f>'Sales By Region &amp; Outlet'!H20</f>
        <v>6.4540894984444777E-2</v>
      </c>
      <c r="U9" s="183">
        <f>'Sales By Region &amp; Outlet'!I20</f>
        <v>101.51927872394968</v>
      </c>
      <c r="V9" s="160">
        <f>'Sales By Region &amp; Outlet'!J20</f>
        <v>-1.2227300190515251</v>
      </c>
    </row>
    <row r="10" spans="2:22" x14ac:dyDescent="0.25">
      <c r="B10" s="522"/>
      <c r="C10" s="146" t="s">
        <v>352</v>
      </c>
      <c r="D10" s="147">
        <f>'Sales By Region &amp; Outlet'!C13</f>
        <v>24251617.837641135</v>
      </c>
      <c r="E10" s="148">
        <f>'Sales By Region &amp; Outlet'!D13</f>
        <v>445445.40782147646</v>
      </c>
      <c r="F10" s="163">
        <f>'Sales By Region &amp; Outlet'!E13</f>
        <v>1.871134089844324E-2</v>
      </c>
      <c r="G10" s="190">
        <f>'Sales By Region &amp; Outlet'!F13</f>
        <v>57048821.677951366</v>
      </c>
      <c r="H10" s="179">
        <f>'Sales By Region &amp; Outlet'!G13</f>
        <v>4379391.4537714869</v>
      </c>
      <c r="I10" s="185">
        <f>'Sales By Region &amp; Outlet'!H13</f>
        <v>8.3148639260596416E-2</v>
      </c>
      <c r="J10" s="186">
        <f>'Sales By Region &amp; Outlet'!I13</f>
        <v>100.40933586613885</v>
      </c>
      <c r="K10" s="160">
        <f>'Sales By Region &amp; Outlet'!J13</f>
        <v>-0.20682716444147786</v>
      </c>
      <c r="M10" s="525"/>
      <c r="N10" s="206" t="s">
        <v>353</v>
      </c>
      <c r="O10" s="147">
        <f>'Sales By Region &amp; Outlet'!C21</f>
        <v>24150531.998919468</v>
      </c>
      <c r="P10" s="148">
        <f>'Sales By Region &amp; Outlet'!D21</f>
        <v>439909.09647696838</v>
      </c>
      <c r="Q10" s="168">
        <f>'Sales By Region &amp; Outlet'!E21</f>
        <v>1.8553249245579797E-2</v>
      </c>
      <c r="R10" s="178">
        <f>'Sales By Region &amp; Outlet'!F21</f>
        <v>56685898.316530712</v>
      </c>
      <c r="S10" s="179">
        <f>'Sales By Region &amp; Outlet'!G21</f>
        <v>4340752.0046034977</v>
      </c>
      <c r="T10" s="163">
        <f>'Sales By Region &amp; Outlet'!H21</f>
        <v>8.2925587383723229E-2</v>
      </c>
      <c r="U10" s="183">
        <f>'Sales By Region &amp; Outlet'!I21</f>
        <v>100.76622786083</v>
      </c>
      <c r="V10" s="160">
        <f>'Sales By Region &amp; Outlet'!J21</f>
        <v>-0.25837889501943323</v>
      </c>
    </row>
    <row r="11" spans="2:22" x14ac:dyDescent="0.25">
      <c r="B11" s="522"/>
      <c r="C11" s="146" t="s">
        <v>354</v>
      </c>
      <c r="D11" s="147">
        <f>'Sales By Region &amp; Outlet'!C14</f>
        <v>37943325.027604952</v>
      </c>
      <c r="E11" s="148">
        <f>'Sales By Region &amp; Outlet'!D14</f>
        <v>2177838.2441478074</v>
      </c>
      <c r="F11" s="163">
        <f>'Sales By Region &amp; Outlet'!E14</f>
        <v>6.0892173992585993E-2</v>
      </c>
      <c r="G11" s="190">
        <f>'Sales By Region &amp; Outlet'!F14</f>
        <v>87815924.045629561</v>
      </c>
      <c r="H11" s="179">
        <f>'Sales By Region &amp; Outlet'!G14</f>
        <v>7791555.5936658978</v>
      </c>
      <c r="I11" s="185">
        <f>'Sales By Region &amp; Outlet'!H14</f>
        <v>9.7364787056619453E-2</v>
      </c>
      <c r="J11" s="186">
        <f>'Sales By Region &amp; Outlet'!I14</f>
        <v>81.850998666833732</v>
      </c>
      <c r="K11" s="160">
        <f>'Sales By Region &amp; Outlet'!J14</f>
        <v>2.4266839855485358</v>
      </c>
      <c r="M11" s="525"/>
      <c r="N11" s="206" t="s">
        <v>355</v>
      </c>
      <c r="O11" s="147">
        <f>'Sales By Region &amp; Outlet'!C22</f>
        <v>37893194.416239299</v>
      </c>
      <c r="P11" s="148">
        <f>'Sales By Region &amp; Outlet'!D22</f>
        <v>2184511.7927317545</v>
      </c>
      <c r="Q11" s="168">
        <f>'Sales By Region &amp; Outlet'!E22</f>
        <v>6.1175927876254352E-2</v>
      </c>
      <c r="R11" s="178">
        <f>'Sales By Region &amp; Outlet'!F22</f>
        <v>87619115.152508542</v>
      </c>
      <c r="S11" s="179">
        <f>'Sales By Region &amp; Outlet'!G22</f>
        <v>7801220.4774498194</v>
      </c>
      <c r="T11" s="163">
        <f>'Sales By Region &amp; Outlet'!H22</f>
        <v>9.7737737999841326E-2</v>
      </c>
      <c r="U11" s="183">
        <f>'Sales By Region &amp; Outlet'!I22</f>
        <v>82.376765442407702</v>
      </c>
      <c r="V11" s="160">
        <f>'Sales By Region &amp; Outlet'!J22</f>
        <v>2.435836138283463</v>
      </c>
    </row>
    <row r="12" spans="2:22" x14ac:dyDescent="0.25">
      <c r="B12" s="522"/>
      <c r="C12" s="146" t="s">
        <v>356</v>
      </c>
      <c r="D12" s="147">
        <f>'Sales By Region &amp; Outlet'!C15</f>
        <v>52917828.33706601</v>
      </c>
      <c r="E12" s="148">
        <f>'Sales By Region &amp; Outlet'!D15</f>
        <v>1413390.9074527025</v>
      </c>
      <c r="F12" s="163">
        <f>'Sales By Region &amp; Outlet'!E15</f>
        <v>2.7442119125837702E-2</v>
      </c>
      <c r="G12" s="190">
        <f>'Sales By Region &amp; Outlet'!F15</f>
        <v>123459641.65803438</v>
      </c>
      <c r="H12" s="179">
        <f>'Sales By Region &amp; Outlet'!G15</f>
        <v>9184034.0872578025</v>
      </c>
      <c r="I12" s="185">
        <f>'Sales By Region &amp; Outlet'!H15</f>
        <v>8.036740545500641E-2</v>
      </c>
      <c r="J12" s="186">
        <f>'Sales By Region &amp; Outlet'!I15</f>
        <v>102.59127529436682</v>
      </c>
      <c r="K12" s="160">
        <f>'Sales By Region &amp; Outlet'!J15</f>
        <v>-0.93409607930468042</v>
      </c>
      <c r="M12" s="525"/>
      <c r="N12" s="206" t="s">
        <v>357</v>
      </c>
      <c r="O12" s="147">
        <f>'Sales By Region &amp; Outlet'!C23</f>
        <v>52798488.110619932</v>
      </c>
      <c r="P12" s="148">
        <f>'Sales By Region &amp; Outlet'!D23</f>
        <v>1391683.3721882701</v>
      </c>
      <c r="Q12" s="168">
        <f>'Sales By Region &amp; Outlet'!E23</f>
        <v>2.7071967986912235E-2</v>
      </c>
      <c r="R12" s="178">
        <f>'Sales By Region &amp; Outlet'!F23</f>
        <v>123138451.85681504</v>
      </c>
      <c r="S12" s="179">
        <f>'Sales By Region &amp; Outlet'!G23</f>
        <v>9158595.5338433087</v>
      </c>
      <c r="T12" s="163">
        <f>'Sales By Region &amp; Outlet'!H23</f>
        <v>8.0352755559645911E-2</v>
      </c>
      <c r="U12" s="183">
        <f>'Sales By Region &amp; Outlet'!I23</f>
        <v>103.15370293811669</v>
      </c>
      <c r="V12" s="160">
        <f>'Sales By Region &amp; Outlet'!J23</f>
        <v>-1.0129688230443463</v>
      </c>
    </row>
    <row r="13" spans="2:22" ht="15" thickBot="1" x14ac:dyDescent="0.3">
      <c r="B13" s="523"/>
      <c r="C13" s="149" t="s">
        <v>358</v>
      </c>
      <c r="D13" s="157">
        <f>'Sales By Region &amp; Outlet'!C16</f>
        <v>49838395.989667542</v>
      </c>
      <c r="E13" s="158">
        <f>'Sales By Region &amp; Outlet'!D16</f>
        <v>1115777.3490521982</v>
      </c>
      <c r="F13" s="164">
        <f>'Sales By Region &amp; Outlet'!E16</f>
        <v>2.2900603050142351E-2</v>
      </c>
      <c r="G13" s="191">
        <f>'Sales By Region &amp; Outlet'!F16</f>
        <v>114919476.799337</v>
      </c>
      <c r="H13" s="192">
        <f>'Sales By Region &amp; Outlet'!G16</f>
        <v>6511703.8367617428</v>
      </c>
      <c r="I13" s="193">
        <f>'Sales By Region &amp; Outlet'!H16</f>
        <v>6.0066761439788327E-2</v>
      </c>
      <c r="J13" s="194">
        <f>'Sales By Region &amp; Outlet'!I16</f>
        <v>119.4188859341286</v>
      </c>
      <c r="K13" s="195">
        <f>'Sales By Region &amp; Outlet'!J16</f>
        <v>-0.93470299944570456</v>
      </c>
      <c r="M13" s="526"/>
      <c r="N13" s="212" t="s">
        <v>359</v>
      </c>
      <c r="O13" s="157">
        <f>'Sales By Region &amp; Outlet'!C24</f>
        <v>49647222.857025206</v>
      </c>
      <c r="P13" s="158">
        <f>'Sales By Region &amp; Outlet'!D24</f>
        <v>1109633.3368974775</v>
      </c>
      <c r="Q13" s="169">
        <f>'Sales By Region &amp; Outlet'!E24</f>
        <v>2.2861319399417868E-2</v>
      </c>
      <c r="R13" s="180">
        <f>'Sales By Region &amp; Outlet'!F24</f>
        <v>114227668.51283759</v>
      </c>
      <c r="S13" s="181">
        <f>'Sales By Region &amp; Outlet'!G24</f>
        <v>6506287.2214489579</v>
      </c>
      <c r="T13" s="164">
        <f>'Sales By Region &amp; Outlet'!H24</f>
        <v>6.039921827449754E-2</v>
      </c>
      <c r="U13" s="184">
        <f>'Sales By Region &amp; Outlet'!I24</f>
        <v>119.8833415234825</v>
      </c>
      <c r="V13" s="161">
        <f>'Sales By Region &amp; Outlet'!J24</f>
        <v>-0.98502603209446704</v>
      </c>
    </row>
    <row r="14" spans="2:22" x14ac:dyDescent="0.25">
      <c r="B14" s="521" t="str">
        <f>'HOME PAGE'!H6</f>
        <v>LATEST 52 WEEKS ENDING 12-29-2024</v>
      </c>
      <c r="C14" s="143" t="s">
        <v>344</v>
      </c>
      <c r="D14" s="144">
        <f>'Sales By Region &amp; Outlet'!C54</f>
        <v>462712588.35132772</v>
      </c>
      <c r="E14" s="145">
        <f>'Sales By Region &amp; Outlet'!D54</f>
        <v>9776293.5899124742</v>
      </c>
      <c r="F14" s="162">
        <f>'Sales By Region &amp; Outlet'!E54</f>
        <v>2.1584257439696126E-2</v>
      </c>
      <c r="G14" s="176">
        <f>'Sales By Region &amp; Outlet'!F54</f>
        <v>1089663041.2471883</v>
      </c>
      <c r="H14" s="177">
        <f>'Sales By Region &amp; Outlet'!G54</f>
        <v>48518365.038765788</v>
      </c>
      <c r="I14" s="162">
        <f>'Sales By Region &amp; Outlet'!H54</f>
        <v>4.660098269479418E-2</v>
      </c>
      <c r="J14" s="197">
        <f>'Sales By Region &amp; Outlet'!I54</f>
        <v>92.402851893270523</v>
      </c>
      <c r="K14" s="159">
        <f>'Sales By Region &amp; Outlet'!J54</f>
        <v>-2.2160920552686036</v>
      </c>
      <c r="M14" s="524" t="str">
        <f>'HOME PAGE'!H6</f>
        <v>LATEST 52 WEEKS ENDING 12-29-2024</v>
      </c>
      <c r="N14" s="213" t="s">
        <v>345</v>
      </c>
      <c r="O14" s="144">
        <f>'Sales By Region &amp; Outlet'!C62</f>
        <v>461900781.25068194</v>
      </c>
      <c r="P14" s="145">
        <f>'Sales By Region &amp; Outlet'!D62</f>
        <v>9844661.1246113181</v>
      </c>
      <c r="Q14" s="167">
        <f>'Sales By Region &amp; Outlet'!E62</f>
        <v>2.1777519839496506E-2</v>
      </c>
      <c r="R14" s="176">
        <f>'Sales By Region &amp; Outlet'!F62</f>
        <v>1086533250.1241913</v>
      </c>
      <c r="S14" s="177">
        <f>'Sales By Region &amp; Outlet'!G62</f>
        <v>48732325.369924307</v>
      </c>
      <c r="T14" s="162">
        <f>'Sales By Region &amp; Outlet'!H62</f>
        <v>4.6957296151439898E-2</v>
      </c>
      <c r="U14" s="182">
        <f>'Sales By Region &amp; Outlet'!I62</f>
        <v>92.995508933319087</v>
      </c>
      <c r="V14" s="159">
        <f>'Sales By Region &amp; Outlet'!J62</f>
        <v>-2.2741191809121233</v>
      </c>
    </row>
    <row r="15" spans="2:22" x14ac:dyDescent="0.25">
      <c r="B15" s="522"/>
      <c r="C15" s="146" t="s">
        <v>346</v>
      </c>
      <c r="D15" s="147">
        <f>'Sales By Region &amp; Outlet'!C55</f>
        <v>581827946.8021636</v>
      </c>
      <c r="E15" s="148">
        <f>'Sales By Region &amp; Outlet'!D55</f>
        <v>21140985.23498106</v>
      </c>
      <c r="F15" s="163">
        <f>'Sales By Region &amp; Outlet'!E55</f>
        <v>3.7705505360584188E-2</v>
      </c>
      <c r="G15" s="178">
        <f>'Sales By Region &amp; Outlet'!F55</f>
        <v>1292059754.2032719</v>
      </c>
      <c r="H15" s="179">
        <f>'Sales By Region &amp; Outlet'!G55</f>
        <v>89036636.965798616</v>
      </c>
      <c r="I15" s="163">
        <f>'Sales By Region &amp; Outlet'!H55</f>
        <v>7.4010744839430251E-2</v>
      </c>
      <c r="J15" s="198">
        <f>'Sales By Region &amp; Outlet'!I55</f>
        <v>96.699638554835161</v>
      </c>
      <c r="K15" s="160">
        <f>'Sales By Region &amp; Outlet'!J55</f>
        <v>0.69661410914383737</v>
      </c>
      <c r="M15" s="525"/>
      <c r="N15" s="214" t="s">
        <v>347</v>
      </c>
      <c r="O15" s="147">
        <f>'Sales By Region &amp; Outlet'!C63</f>
        <v>580380404.07239437</v>
      </c>
      <c r="P15" s="148">
        <f>'Sales By Region &amp; Outlet'!D63</f>
        <v>21282910.66168046</v>
      </c>
      <c r="Q15" s="168">
        <f>'Sales By Region &amp; Outlet'!E63</f>
        <v>3.8066546376100456E-2</v>
      </c>
      <c r="R15" s="178">
        <f>'Sales By Region &amp; Outlet'!F63</f>
        <v>1286691754.4338033</v>
      </c>
      <c r="S15" s="179">
        <f>'Sales By Region &amp; Outlet'!G63</f>
        <v>89244257.169748783</v>
      </c>
      <c r="T15" s="163">
        <f>'Sales By Region &amp; Outlet'!H63</f>
        <v>7.4528743325828775E-2</v>
      </c>
      <c r="U15" s="183">
        <f>'Sales By Region &amp; Outlet'!I63</f>
        <v>97.248347830670866</v>
      </c>
      <c r="V15" s="160">
        <f>'Sales By Region &amp; Outlet'!J63</f>
        <v>0.6714732820178142</v>
      </c>
    </row>
    <row r="16" spans="2:22" x14ac:dyDescent="0.25">
      <c r="B16" s="522"/>
      <c r="C16" s="146" t="s">
        <v>348</v>
      </c>
      <c r="D16" s="147">
        <f>'Sales By Region &amp; Outlet'!C56</f>
        <v>525172197.01984054</v>
      </c>
      <c r="E16" s="148">
        <f>'Sales By Region &amp; Outlet'!D56</f>
        <v>21240287.123141825</v>
      </c>
      <c r="F16" s="163">
        <f>'Sales By Region &amp; Outlet'!E56</f>
        <v>4.2149121153085709E-2</v>
      </c>
      <c r="G16" s="178">
        <f>'Sales By Region &amp; Outlet'!F56</f>
        <v>1191871208.6147492</v>
      </c>
      <c r="H16" s="179">
        <f>'Sales By Region &amp; Outlet'!G56</f>
        <v>90625543.568947792</v>
      </c>
      <c r="I16" s="163">
        <f>'Sales By Region &amp; Outlet'!H56</f>
        <v>8.2293666568193605E-2</v>
      </c>
      <c r="J16" s="198">
        <f>'Sales By Region &amp; Outlet'!I56</f>
        <v>101.57911680031475</v>
      </c>
      <c r="K16" s="160">
        <f>'Sales By Region &amp; Outlet'!J56</f>
        <v>0.92307182072597982</v>
      </c>
      <c r="M16" s="525"/>
      <c r="N16" s="214" t="s">
        <v>349</v>
      </c>
      <c r="O16" s="147">
        <f>'Sales By Region &amp; Outlet'!C64</f>
        <v>522449937.38303012</v>
      </c>
      <c r="P16" s="148">
        <f>'Sales By Region &amp; Outlet'!D64</f>
        <v>20835221.597943664</v>
      </c>
      <c r="Q16" s="168">
        <f>'Sales By Region &amp; Outlet'!E64</f>
        <v>4.1536304542688848E-2</v>
      </c>
      <c r="R16" s="178">
        <f>'Sales By Region &amp; Outlet'!F64</f>
        <v>1185553941.7627587</v>
      </c>
      <c r="S16" s="179">
        <f>'Sales By Region &amp; Outlet'!G64</f>
        <v>90089823.172286272</v>
      </c>
      <c r="T16" s="163">
        <f>'Sales By Region &amp; Outlet'!H64</f>
        <v>8.2238953922292177E-2</v>
      </c>
      <c r="U16" s="183">
        <f>'Sales By Region &amp; Outlet'!I64</f>
        <v>101.87945333767632</v>
      </c>
      <c r="V16" s="160">
        <f>'Sales By Region &amp; Outlet'!J64</f>
        <v>0.80080764886579914</v>
      </c>
    </row>
    <row r="17" spans="2:22" x14ac:dyDescent="0.25">
      <c r="B17" s="522"/>
      <c r="C17" s="146" t="s">
        <v>350</v>
      </c>
      <c r="D17" s="147">
        <f>'Sales By Region &amp; Outlet'!C57</f>
        <v>769565159.95479381</v>
      </c>
      <c r="E17" s="148">
        <f>'Sales By Region &amp; Outlet'!D57</f>
        <v>15032968.628808856</v>
      </c>
      <c r="F17" s="163">
        <f>'Sales By Region &amp; Outlet'!E57</f>
        <v>1.9923561647370556E-2</v>
      </c>
      <c r="G17" s="178">
        <f>'Sales By Region &amp; Outlet'!F57</f>
        <v>1766054825.371501</v>
      </c>
      <c r="H17" s="179">
        <f>'Sales By Region &amp; Outlet'!G57</f>
        <v>81576993.288512707</v>
      </c>
      <c r="I17" s="163">
        <f>'Sales By Region &amp; Outlet'!H57</f>
        <v>4.8428653517889511E-2</v>
      </c>
      <c r="J17" s="198">
        <f>'Sales By Region &amp; Outlet'!I57</f>
        <v>105.24356596034745</v>
      </c>
      <c r="K17" s="160">
        <f>'Sales By Region &amp; Outlet'!J57</f>
        <v>-2.067420096493052</v>
      </c>
      <c r="M17" s="525"/>
      <c r="N17" s="214" t="s">
        <v>351</v>
      </c>
      <c r="O17" s="147">
        <f>'Sales By Region &amp; Outlet'!C65</f>
        <v>745524116.9592483</v>
      </c>
      <c r="P17" s="148">
        <f>'Sales By Region &amp; Outlet'!D65</f>
        <v>16401261.340329051</v>
      </c>
      <c r="Q17" s="168">
        <f>'Sales By Region &amp; Outlet'!E65</f>
        <v>2.2494509963491359E-2</v>
      </c>
      <c r="R17" s="178">
        <f>'Sales By Region &amp; Outlet'!F65</f>
        <v>1708295917.9032407</v>
      </c>
      <c r="S17" s="179">
        <f>'Sales By Region &amp; Outlet'!G65</f>
        <v>83438781.357909679</v>
      </c>
      <c r="T17" s="163">
        <f>'Sales By Region &amp; Outlet'!H65</f>
        <v>5.1351456987358261E-2</v>
      </c>
      <c r="U17" s="183">
        <f>'Sales By Region &amp; Outlet'!I65</f>
        <v>102.79004877655247</v>
      </c>
      <c r="V17" s="160">
        <f>'Sales By Region &amp; Outlet'!J65</f>
        <v>-1.8235801709963937</v>
      </c>
    </row>
    <row r="18" spans="2:22" x14ac:dyDescent="0.25">
      <c r="B18" s="522"/>
      <c r="C18" s="146" t="s">
        <v>352</v>
      </c>
      <c r="D18" s="147">
        <f>'Sales By Region &amp; Outlet'!C58</f>
        <v>274243078.09573382</v>
      </c>
      <c r="E18" s="148">
        <f>'Sales By Region &amp; Outlet'!D58</f>
        <v>12517927.163438022</v>
      </c>
      <c r="F18" s="163">
        <f>'Sales By Region &amp; Outlet'!E58</f>
        <v>4.782852209215542E-2</v>
      </c>
      <c r="G18" s="178">
        <f>'Sales By Region &amp; Outlet'!F58</f>
        <v>617858154.72158217</v>
      </c>
      <c r="H18" s="179">
        <f>'Sales By Region &amp; Outlet'!G58</f>
        <v>43935742.453663349</v>
      </c>
      <c r="I18" s="163">
        <f>'Sales By Region &amp; Outlet'!H58</f>
        <v>7.6553453070505359E-2</v>
      </c>
      <c r="J18" s="198">
        <f>'Sales By Region &amp; Outlet'!I58</f>
        <v>99.173417620237558</v>
      </c>
      <c r="K18" s="160">
        <f>'Sales By Region &amp; Outlet'!J58</f>
        <v>1.9253112624660957</v>
      </c>
      <c r="M18" s="525"/>
      <c r="N18" s="214" t="s">
        <v>353</v>
      </c>
      <c r="O18" s="147">
        <f>'Sales By Region &amp; Outlet'!C66</f>
        <v>273069448.29603589</v>
      </c>
      <c r="P18" s="148">
        <f>'Sales By Region &amp; Outlet'!D66</f>
        <v>12511109.176290154</v>
      </c>
      <c r="Q18" s="168">
        <f>'Sales By Region &amp; Outlet'!E66</f>
        <v>4.801653717381265E-2</v>
      </c>
      <c r="R18" s="178">
        <f>'Sales By Region &amp; Outlet'!F66</f>
        <v>613687060.66060305</v>
      </c>
      <c r="S18" s="179">
        <f>'Sales By Region &amp; Outlet'!G66</f>
        <v>43718230.508481383</v>
      </c>
      <c r="T18" s="163">
        <f>'Sales By Region &amp; Outlet'!H66</f>
        <v>7.6702844428901878E-2</v>
      </c>
      <c r="U18" s="183">
        <f>'Sales By Region &amp; Outlet'!I66</f>
        <v>99.557030890715396</v>
      </c>
      <c r="V18" s="160">
        <f>'Sales By Region &amp; Outlet'!J66</f>
        <v>1.8868898529419624</v>
      </c>
    </row>
    <row r="19" spans="2:22" x14ac:dyDescent="0.25">
      <c r="B19" s="522"/>
      <c r="C19" s="146" t="s">
        <v>354</v>
      </c>
      <c r="D19" s="147">
        <f>'Sales By Region &amp; Outlet'!C59</f>
        <v>429170653.57959419</v>
      </c>
      <c r="E19" s="148">
        <f>'Sales By Region &amp; Outlet'!D59</f>
        <v>25286210.204240561</v>
      </c>
      <c r="F19" s="163">
        <f>'Sales By Region &amp; Outlet'!E59</f>
        <v>6.260753693041006E-2</v>
      </c>
      <c r="G19" s="178">
        <f>'Sales By Region &amp; Outlet'!F59</f>
        <v>977306647.84037602</v>
      </c>
      <c r="H19" s="179">
        <f>'Sales By Region &amp; Outlet'!G59</f>
        <v>81109668.896863699</v>
      </c>
      <c r="I19" s="163">
        <f>'Sales By Region &amp; Outlet'!H59</f>
        <v>9.0504287341473033E-2</v>
      </c>
      <c r="J19" s="198">
        <f>'Sales By Region &amp; Outlet'!I59</f>
        <v>80.862067335923314</v>
      </c>
      <c r="K19" s="160">
        <f>'Sales By Region &amp; Outlet'!J59</f>
        <v>2.0116531180436539</v>
      </c>
      <c r="M19" s="525"/>
      <c r="N19" s="214" t="s">
        <v>355</v>
      </c>
      <c r="O19" s="147">
        <f>'Sales By Region &amp; Outlet'!C67</f>
        <v>428611838.23448288</v>
      </c>
      <c r="P19" s="148">
        <f>'Sales By Region &amp; Outlet'!D67</f>
        <v>25432070.230722904</v>
      </c>
      <c r="Q19" s="168">
        <f>'Sales By Region &amp; Outlet'!E67</f>
        <v>6.3078736209019617E-2</v>
      </c>
      <c r="R19" s="178">
        <f>'Sales By Region &amp; Outlet'!F67</f>
        <v>975286035.21910977</v>
      </c>
      <c r="S19" s="179">
        <f>'Sales By Region &amp; Outlet'!G67</f>
        <v>81409508.758707285</v>
      </c>
      <c r="T19" s="163">
        <f>'Sales By Region &amp; Outlet'!H67</f>
        <v>9.1074668982611004E-2</v>
      </c>
      <c r="U19" s="183">
        <f>'Sales By Region &amp; Outlet'!I67</f>
        <v>81.417582550267113</v>
      </c>
      <c r="V19" s="160">
        <f>'Sales By Region &amp; Outlet'!J67</f>
        <v>2.0091310182408932</v>
      </c>
    </row>
    <row r="20" spans="2:22" x14ac:dyDescent="0.25">
      <c r="B20" s="522"/>
      <c r="C20" s="146" t="s">
        <v>356</v>
      </c>
      <c r="D20" s="147">
        <f>'Sales By Region &amp; Outlet'!C60</f>
        <v>610335144.39804566</v>
      </c>
      <c r="E20" s="148">
        <f>'Sales By Region &amp; Outlet'!D60</f>
        <v>27803265.141006708</v>
      </c>
      <c r="F20" s="163">
        <f>'Sales By Region &amp; Outlet'!E60</f>
        <v>4.7728315189319748E-2</v>
      </c>
      <c r="G20" s="178">
        <f>'Sales By Region &amp; Outlet'!F60</f>
        <v>1387998298.4913497</v>
      </c>
      <c r="H20" s="179">
        <f>'Sales By Region &amp; Outlet'!G60</f>
        <v>101149745.52816987</v>
      </c>
      <c r="I20" s="163">
        <f>'Sales By Region &amp; Outlet'!H60</f>
        <v>7.8602680397204472E-2</v>
      </c>
      <c r="J20" s="198">
        <f>'Sales By Region &amp; Outlet'!I60</f>
        <v>103.34822450255889</v>
      </c>
      <c r="K20" s="160">
        <f>'Sales By Region &amp; Outlet'!J60</f>
        <v>0.40936214554483286</v>
      </c>
      <c r="M20" s="525"/>
      <c r="N20" s="214" t="s">
        <v>357</v>
      </c>
      <c r="O20" s="147">
        <f>'Sales By Region &amp; Outlet'!C68</f>
        <v>609085732.5242703</v>
      </c>
      <c r="P20" s="148">
        <f>'Sales By Region &amp; Outlet'!D68</f>
        <v>27755463.36309135</v>
      </c>
      <c r="Q20" s="168">
        <f>'Sales By Region &amp; Outlet'!E68</f>
        <v>4.7744741389676208E-2</v>
      </c>
      <c r="R20" s="178">
        <f>'Sales By Region &amp; Outlet'!F68</f>
        <v>1384397885.6193426</v>
      </c>
      <c r="S20" s="179">
        <f>'Sales By Region &amp; Outlet'!G68</f>
        <v>101155697.73073125</v>
      </c>
      <c r="T20" s="163">
        <f>'Sales By Region &amp; Outlet'!H68</f>
        <v>7.8828220179674932E-2</v>
      </c>
      <c r="U20" s="183">
        <f>'Sales By Region &amp; Outlet'!I68</f>
        <v>103.98059217531315</v>
      </c>
      <c r="V20" s="160">
        <f>'Sales By Region &amp; Outlet'!J68</f>
        <v>0.34623762328938312</v>
      </c>
    </row>
    <row r="21" spans="2:22" ht="15" thickBot="1" x14ac:dyDescent="0.3">
      <c r="B21" s="523"/>
      <c r="C21" s="149" t="s">
        <v>358</v>
      </c>
      <c r="D21" s="157">
        <f>'Sales By Region &amp; Outlet'!C61</f>
        <v>573301031.56260431</v>
      </c>
      <c r="E21" s="158">
        <f>'Sales By Region &amp; Outlet'!D61</f>
        <v>19298377.123712659</v>
      </c>
      <c r="F21" s="164">
        <f>'Sales By Region &amp; Outlet'!E61</f>
        <v>3.4834448840788602E-2</v>
      </c>
      <c r="G21" s="180">
        <f>'Sales By Region &amp; Outlet'!F61</f>
        <v>1287488257.5338242</v>
      </c>
      <c r="H21" s="181">
        <f>'Sales By Region &amp; Outlet'!G61</f>
        <v>79205775.988584995</v>
      </c>
      <c r="I21" s="164">
        <f>'Sales By Region &amp; Outlet'!H61</f>
        <v>6.5552366436109302E-2</v>
      </c>
      <c r="J21" s="199">
        <f>'Sales By Region &amp; Outlet'!I61</f>
        <v>119.98250043677645</v>
      </c>
      <c r="K21" s="161">
        <f>'Sales By Region &amp; Outlet'!J61</f>
        <v>-0.32640814497355564</v>
      </c>
      <c r="M21" s="526"/>
      <c r="N21" s="215" t="s">
        <v>359</v>
      </c>
      <c r="O21" s="157">
        <f>'Sales By Region &amp; Outlet'!C69</f>
        <v>571003670.58145905</v>
      </c>
      <c r="P21" s="158">
        <f>'Sales By Region &amp; Outlet'!D69</f>
        <v>19421662.425510764</v>
      </c>
      <c r="Q21" s="169">
        <f>'Sales By Region &amp; Outlet'!E69</f>
        <v>3.521083381679066E-2</v>
      </c>
      <c r="R21" s="180">
        <f>'Sales By Region &amp; Outlet'!F69</f>
        <v>1279288248.0887251</v>
      </c>
      <c r="S21" s="181">
        <f>'Sales By Region &amp; Outlet'!G69</f>
        <v>79478583.744710445</v>
      </c>
      <c r="T21" s="164">
        <f>'Sales By Region &amp; Outlet'!H69</f>
        <v>6.6242660070724352E-2</v>
      </c>
      <c r="U21" s="184">
        <f>'Sales By Region &amp; Outlet'!I69</f>
        <v>120.47954076338812</v>
      </c>
      <c r="V21" s="161">
        <f>'Sales By Region &amp; Outlet'!J69</f>
        <v>-0.3622565930392625</v>
      </c>
    </row>
    <row r="22" spans="2:22" x14ac:dyDescent="0.25">
      <c r="B22" s="521" t="str">
        <f>'HOME PAGE'!H7</f>
        <v>YTD ENDING 12-29-2024</v>
      </c>
      <c r="C22" s="150" t="s">
        <v>344</v>
      </c>
      <c r="D22" s="155">
        <f>'Sales By Region &amp; Outlet'!C99</f>
        <v>462712588.35132784</v>
      </c>
      <c r="E22" s="156">
        <f>'Sales By Region &amp; Outlet'!D99</f>
        <v>9776293.5899125934</v>
      </c>
      <c r="F22" s="210">
        <f>'Sales By Region &amp; Outlet'!E99</f>
        <v>2.1584257439696389E-2</v>
      </c>
      <c r="G22" s="176">
        <f>'Sales By Region &amp; Outlet'!F99</f>
        <v>1089663041.2471886</v>
      </c>
      <c r="H22" s="177">
        <f>'Sales By Region &amp; Outlet'!G99</f>
        <v>48518365.038765907</v>
      </c>
      <c r="I22" s="162">
        <f>'Sales By Region &amp; Outlet'!H99</f>
        <v>4.6600982694794291E-2</v>
      </c>
      <c r="J22" s="211">
        <f>'Sales By Region &amp; Outlet'!I99</f>
        <v>92.402851893270523</v>
      </c>
      <c r="K22" s="200">
        <f>'Sales By Region &amp; Outlet'!J99</f>
        <v>-2.2160920552685894</v>
      </c>
      <c r="M22" s="524" t="str">
        <f>'HOME PAGE'!H7</f>
        <v>YTD ENDING 12-29-2024</v>
      </c>
      <c r="N22" s="216" t="s">
        <v>345</v>
      </c>
      <c r="O22" s="144">
        <f>'Sales By Region &amp; Outlet'!C107</f>
        <v>461900781.25068188</v>
      </c>
      <c r="P22" s="145">
        <f>'Sales By Region &amp; Outlet'!D107</f>
        <v>9844661.1246113181</v>
      </c>
      <c r="Q22" s="162">
        <f>'Sales By Region &amp; Outlet'!E107</f>
        <v>2.1777519839496509E-2</v>
      </c>
      <c r="R22" s="208">
        <f>'Sales By Region &amp; Outlet'!F107</f>
        <v>1086533250.1241906</v>
      </c>
      <c r="S22" s="203">
        <f>'Sales By Region &amp; Outlet'!G107</f>
        <v>48732325.369924068</v>
      </c>
      <c r="T22" s="209">
        <f>'Sales By Region &amp; Outlet'!H107</f>
        <v>4.695729615143969E-2</v>
      </c>
      <c r="U22" s="211">
        <f>'Sales By Region &amp; Outlet'!I107</f>
        <v>92.995508933319087</v>
      </c>
      <c r="V22" s="200">
        <f>'Sales By Region &amp; Outlet'!J107</f>
        <v>-2.2741191809121091</v>
      </c>
    </row>
    <row r="23" spans="2:22" x14ac:dyDescent="0.25">
      <c r="B23" s="522"/>
      <c r="C23" s="146" t="s">
        <v>346</v>
      </c>
      <c r="D23" s="147">
        <f>'Sales By Region &amp; Outlet'!C100</f>
        <v>581827946.80216348</v>
      </c>
      <c r="E23" s="148">
        <f>'Sales By Region &amp; Outlet'!D100</f>
        <v>21140985.234980822</v>
      </c>
      <c r="F23" s="168">
        <f>'Sales By Region &amp; Outlet'!E100</f>
        <v>3.7705505360583751E-2</v>
      </c>
      <c r="G23" s="178">
        <f>'Sales By Region &amp; Outlet'!F100</f>
        <v>1292059754.2032719</v>
      </c>
      <c r="H23" s="179">
        <f>'Sales By Region &amp; Outlet'!G100</f>
        <v>89036636.965798378</v>
      </c>
      <c r="I23" s="163">
        <f>'Sales By Region &amp; Outlet'!H100</f>
        <v>7.4010744839430043E-2</v>
      </c>
      <c r="J23" s="183">
        <f>'Sales By Region &amp; Outlet'!I100</f>
        <v>96.699638554835133</v>
      </c>
      <c r="K23" s="160">
        <f>'Sales By Region &amp; Outlet'!J100</f>
        <v>0.69661410914379474</v>
      </c>
      <c r="M23" s="525"/>
      <c r="N23" s="206" t="s">
        <v>347</v>
      </c>
      <c r="O23" s="147">
        <f>'Sales By Region &amp; Outlet'!C108</f>
        <v>580380404.07239437</v>
      </c>
      <c r="P23" s="148">
        <f>'Sales By Region &amp; Outlet'!D108</f>
        <v>21282910.66168046</v>
      </c>
      <c r="Q23" s="163">
        <f>'Sales By Region &amp; Outlet'!E108</f>
        <v>3.8066546376100456E-2</v>
      </c>
      <c r="R23" s="178">
        <f>'Sales By Region &amp; Outlet'!F108</f>
        <v>1286691754.4338031</v>
      </c>
      <c r="S23" s="179">
        <f>'Sales By Region &amp; Outlet'!G108</f>
        <v>89244257.169748783</v>
      </c>
      <c r="T23" s="163">
        <f>'Sales By Region &amp; Outlet'!H108</f>
        <v>7.4528743325828803E-2</v>
      </c>
      <c r="U23" s="183">
        <f>'Sales By Region &amp; Outlet'!I108</f>
        <v>97.248347830670895</v>
      </c>
      <c r="V23" s="160">
        <f>'Sales By Region &amp; Outlet'!J108</f>
        <v>0.67147328201784262</v>
      </c>
    </row>
    <row r="24" spans="2:22" x14ac:dyDescent="0.25">
      <c r="B24" s="522"/>
      <c r="C24" s="146" t="s">
        <v>348</v>
      </c>
      <c r="D24" s="147">
        <f>'Sales By Region &amp; Outlet'!C101</f>
        <v>525172197.01984048</v>
      </c>
      <c r="E24" s="148">
        <f>'Sales By Region &amp; Outlet'!D101</f>
        <v>21240287.123141706</v>
      </c>
      <c r="F24" s="168">
        <f>'Sales By Region &amp; Outlet'!E101</f>
        <v>4.2149121153085466E-2</v>
      </c>
      <c r="G24" s="178">
        <f>'Sales By Region &amp; Outlet'!F101</f>
        <v>1191871208.6147497</v>
      </c>
      <c r="H24" s="179">
        <f>'Sales By Region &amp; Outlet'!G101</f>
        <v>90625543.568948984</v>
      </c>
      <c r="I24" s="163">
        <f>'Sales By Region &amp; Outlet'!H101</f>
        <v>8.2293666568194729E-2</v>
      </c>
      <c r="J24" s="183">
        <f>'Sales By Region &amp; Outlet'!I101</f>
        <v>101.57911680031472</v>
      </c>
      <c r="K24" s="160">
        <f>'Sales By Region &amp; Outlet'!J101</f>
        <v>0.9230718207259514</v>
      </c>
      <c r="M24" s="525"/>
      <c r="N24" s="206" t="s">
        <v>349</v>
      </c>
      <c r="O24" s="147">
        <f>'Sales By Region &amp; Outlet'!C109</f>
        <v>522449937.38303024</v>
      </c>
      <c r="P24" s="148">
        <f>'Sales By Region &amp; Outlet'!D109</f>
        <v>20835221.597943783</v>
      </c>
      <c r="Q24" s="163">
        <f>'Sales By Region &amp; Outlet'!E109</f>
        <v>4.1536304542689091E-2</v>
      </c>
      <c r="R24" s="178">
        <f>'Sales By Region &amp; Outlet'!F109</f>
        <v>1185553941.7627583</v>
      </c>
      <c r="S24" s="179">
        <f>'Sales By Region &amp; Outlet'!G109</f>
        <v>90089823.172285795</v>
      </c>
      <c r="T24" s="163">
        <f>'Sales By Region &amp; Outlet'!H109</f>
        <v>8.2238953922291733E-2</v>
      </c>
      <c r="U24" s="183">
        <f>'Sales By Region &amp; Outlet'!I109</f>
        <v>101.87945333767638</v>
      </c>
      <c r="V24" s="160">
        <f>'Sales By Region &amp; Outlet'!J109</f>
        <v>0.80080764886585598</v>
      </c>
    </row>
    <row r="25" spans="2:22" x14ac:dyDescent="0.25">
      <c r="B25" s="522"/>
      <c r="C25" s="146" t="s">
        <v>350</v>
      </c>
      <c r="D25" s="147">
        <f>'Sales By Region &amp; Outlet'!C102</f>
        <v>769565159.95479429</v>
      </c>
      <c r="E25" s="148">
        <f>'Sales By Region &amp; Outlet'!D102</f>
        <v>15032968.628809214</v>
      </c>
      <c r="F25" s="168">
        <f>'Sales By Region &amp; Outlet'!E102</f>
        <v>1.9923561647371028E-2</v>
      </c>
      <c r="G25" s="178">
        <f>'Sales By Region &amp; Outlet'!F102</f>
        <v>1766054825.3715014</v>
      </c>
      <c r="H25" s="179">
        <f>'Sales By Region &amp; Outlet'!G102</f>
        <v>81576993.288514376</v>
      </c>
      <c r="I25" s="163">
        <f>'Sales By Region &amp; Outlet'!H102</f>
        <v>4.8428653517890538E-2</v>
      </c>
      <c r="J25" s="183">
        <f>'Sales By Region &amp; Outlet'!I102</f>
        <v>105.2435659603475</v>
      </c>
      <c r="K25" s="160">
        <f>'Sales By Region &amp; Outlet'!J102</f>
        <v>-2.0674200964930094</v>
      </c>
      <c r="M25" s="525"/>
      <c r="N25" s="206" t="s">
        <v>351</v>
      </c>
      <c r="O25" s="147">
        <f>'Sales By Region &amp; Outlet'!C110</f>
        <v>745524116.95924795</v>
      </c>
      <c r="P25" s="148">
        <f>'Sales By Region &amp; Outlet'!D110</f>
        <v>16401261.340328574</v>
      </c>
      <c r="Q25" s="163">
        <f>'Sales By Region &amp; Outlet'!E110</f>
        <v>2.2494509963490703E-2</v>
      </c>
      <c r="R25" s="178">
        <f>'Sales By Region &amp; Outlet'!F110</f>
        <v>1708295917.9032404</v>
      </c>
      <c r="S25" s="179">
        <f>'Sales By Region &amp; Outlet'!G110</f>
        <v>83438781.357909441</v>
      </c>
      <c r="T25" s="163">
        <f>'Sales By Region &amp; Outlet'!H110</f>
        <v>5.1351456987358116E-2</v>
      </c>
      <c r="U25" s="183">
        <f>'Sales By Region &amp; Outlet'!I110</f>
        <v>102.79004877655242</v>
      </c>
      <c r="V25" s="160">
        <f>'Sales By Region &amp; Outlet'!J110</f>
        <v>-1.8235801709964647</v>
      </c>
    </row>
    <row r="26" spans="2:22" x14ac:dyDescent="0.25">
      <c r="B26" s="522"/>
      <c r="C26" s="146" t="s">
        <v>352</v>
      </c>
      <c r="D26" s="147">
        <f>'Sales By Region &amp; Outlet'!C103</f>
        <v>274243078.09573394</v>
      </c>
      <c r="E26" s="148">
        <f>'Sales By Region &amp; Outlet'!D103</f>
        <v>12517927.163438112</v>
      </c>
      <c r="F26" s="168">
        <f>'Sales By Region &amp; Outlet'!E103</f>
        <v>4.7828522092155761E-2</v>
      </c>
      <c r="G26" s="178">
        <f>'Sales By Region &amp; Outlet'!F103</f>
        <v>617858154.72158194</v>
      </c>
      <c r="H26" s="179">
        <f>'Sales By Region &amp; Outlet'!G103</f>
        <v>43935742.453662872</v>
      </c>
      <c r="I26" s="163">
        <f>'Sales By Region &amp; Outlet'!H103</f>
        <v>7.6553453070504485E-2</v>
      </c>
      <c r="J26" s="183">
        <f>'Sales By Region &amp; Outlet'!I103</f>
        <v>99.173417620237586</v>
      </c>
      <c r="K26" s="160">
        <f>'Sales By Region &amp; Outlet'!J103</f>
        <v>1.9253112624661242</v>
      </c>
      <c r="M26" s="525"/>
      <c r="N26" s="206" t="s">
        <v>353</v>
      </c>
      <c r="O26" s="147">
        <f>'Sales By Region &amp; Outlet'!C111</f>
        <v>273069448.29603583</v>
      </c>
      <c r="P26" s="148">
        <f>'Sales By Region &amp; Outlet'!D111</f>
        <v>12511109.176290184</v>
      </c>
      <c r="Q26" s="163">
        <f>'Sales By Region &amp; Outlet'!E111</f>
        <v>4.8016537173812782E-2</v>
      </c>
      <c r="R26" s="178">
        <f>'Sales By Region &amp; Outlet'!F111</f>
        <v>613687060.66060281</v>
      </c>
      <c r="S26" s="179">
        <f>'Sales By Region &amp; Outlet'!G111</f>
        <v>43718230.508481383</v>
      </c>
      <c r="T26" s="163">
        <f>'Sales By Region &amp; Outlet'!H111</f>
        <v>7.6702844428901906E-2</v>
      </c>
      <c r="U26" s="183">
        <f>'Sales By Region &amp; Outlet'!I111</f>
        <v>99.557030890715396</v>
      </c>
      <c r="V26" s="160">
        <f>'Sales By Region &amp; Outlet'!J111</f>
        <v>1.8868898529420051</v>
      </c>
    </row>
    <row r="27" spans="2:22" x14ac:dyDescent="0.25">
      <c r="B27" s="522"/>
      <c r="C27" s="146" t="s">
        <v>354</v>
      </c>
      <c r="D27" s="147">
        <f>'Sales By Region &amp; Outlet'!C104</f>
        <v>429170653.57959431</v>
      </c>
      <c r="E27" s="148">
        <f>'Sales By Region &amp; Outlet'!D104</f>
        <v>25286210.204240739</v>
      </c>
      <c r="F27" s="168">
        <f>'Sales By Region &amp; Outlet'!E104</f>
        <v>6.2607536930410504E-2</v>
      </c>
      <c r="G27" s="178">
        <f>'Sales By Region &amp; Outlet'!F104</f>
        <v>977306647.84037578</v>
      </c>
      <c r="H27" s="179">
        <f>'Sales By Region &amp; Outlet'!G104</f>
        <v>81109668.896862864</v>
      </c>
      <c r="I27" s="163">
        <f>'Sales By Region &amp; Outlet'!H104</f>
        <v>9.0504287341472048E-2</v>
      </c>
      <c r="J27" s="183">
        <f>'Sales By Region &amp; Outlet'!I104</f>
        <v>80.862067335923342</v>
      </c>
      <c r="K27" s="160">
        <f>'Sales By Region &amp; Outlet'!J104</f>
        <v>2.0116531180437107</v>
      </c>
      <c r="M27" s="525"/>
      <c r="N27" s="206" t="s">
        <v>355</v>
      </c>
      <c r="O27" s="147">
        <f>'Sales By Region &amp; Outlet'!C112</f>
        <v>428611838.23448306</v>
      </c>
      <c r="P27" s="148">
        <f>'Sales By Region &amp; Outlet'!D112</f>
        <v>25432070.230723202</v>
      </c>
      <c r="Q27" s="163">
        <f>'Sales By Region &amp; Outlet'!E112</f>
        <v>6.3078736209020381E-2</v>
      </c>
      <c r="R27" s="178">
        <f>'Sales By Region &amp; Outlet'!F112</f>
        <v>975286035.2191093</v>
      </c>
      <c r="S27" s="179">
        <f>'Sales By Region &amp; Outlet'!G112</f>
        <v>81409508.758706927</v>
      </c>
      <c r="T27" s="163">
        <f>'Sales By Region &amp; Outlet'!H112</f>
        <v>9.1074668982610615E-2</v>
      </c>
      <c r="U27" s="183">
        <f>'Sales By Region &amp; Outlet'!I112</f>
        <v>81.41758255026717</v>
      </c>
      <c r="V27" s="160">
        <f>'Sales By Region &amp; Outlet'!J112</f>
        <v>2.0091310182409785</v>
      </c>
    </row>
    <row r="28" spans="2:22" x14ac:dyDescent="0.25">
      <c r="B28" s="522"/>
      <c r="C28" s="146" t="s">
        <v>356</v>
      </c>
      <c r="D28" s="147">
        <f>'Sales By Region &amp; Outlet'!C105</f>
        <v>610335144.39804542</v>
      </c>
      <c r="E28" s="148">
        <f>'Sales By Region &amp; Outlet'!D105</f>
        <v>27803265.141006231</v>
      </c>
      <c r="F28" s="168">
        <f>'Sales By Region &amp; Outlet'!E105</f>
        <v>4.7728315189318908E-2</v>
      </c>
      <c r="G28" s="178">
        <f>'Sales By Region &amp; Outlet'!F105</f>
        <v>1387998298.4913497</v>
      </c>
      <c r="H28" s="179">
        <f>'Sales By Region &amp; Outlet'!G105</f>
        <v>101149745.52816987</v>
      </c>
      <c r="I28" s="163">
        <f>'Sales By Region &amp; Outlet'!H105</f>
        <v>7.8602680397204472E-2</v>
      </c>
      <c r="J28" s="183">
        <f>'Sales By Region &amp; Outlet'!I105</f>
        <v>103.34822450255882</v>
      </c>
      <c r="K28" s="160">
        <f>'Sales By Region &amp; Outlet'!J105</f>
        <v>0.40936214554471917</v>
      </c>
      <c r="M28" s="525"/>
      <c r="N28" s="206" t="s">
        <v>357</v>
      </c>
      <c r="O28" s="147">
        <f>'Sales By Region &amp; Outlet'!C113</f>
        <v>609085732.52427065</v>
      </c>
      <c r="P28" s="148">
        <f>'Sales By Region &amp; Outlet'!D113</f>
        <v>27755463.363091946</v>
      </c>
      <c r="Q28" s="163">
        <f>'Sales By Region &amp; Outlet'!E113</f>
        <v>4.7744741389677249E-2</v>
      </c>
      <c r="R28" s="178">
        <f>'Sales By Region &amp; Outlet'!F113</f>
        <v>1384397885.6193423</v>
      </c>
      <c r="S28" s="179">
        <f>'Sales By Region &amp; Outlet'!G113</f>
        <v>101155697.73073101</v>
      </c>
      <c r="T28" s="163">
        <f>'Sales By Region &amp; Outlet'!H113</f>
        <v>7.8828220179674752E-2</v>
      </c>
      <c r="U28" s="183">
        <f>'Sales By Region &amp; Outlet'!I113</f>
        <v>103.98059217531323</v>
      </c>
      <c r="V28" s="160">
        <f>'Sales By Region &amp; Outlet'!J113</f>
        <v>0.34623762328951102</v>
      </c>
    </row>
    <row r="29" spans="2:22" ht="15" thickBot="1" x14ac:dyDescent="0.3">
      <c r="B29" s="523"/>
      <c r="C29" s="151" t="s">
        <v>358</v>
      </c>
      <c r="D29" s="157">
        <f>'Sales By Region &amp; Outlet'!C106</f>
        <v>573301031.56260407</v>
      </c>
      <c r="E29" s="158">
        <f>'Sales By Region &amp; Outlet'!D106</f>
        <v>19298377.123712659</v>
      </c>
      <c r="F29" s="169">
        <f>'Sales By Region &amp; Outlet'!E106</f>
        <v>3.4834448840788616E-2</v>
      </c>
      <c r="G29" s="180">
        <f>'Sales By Region &amp; Outlet'!F106</f>
        <v>1287488257.5338242</v>
      </c>
      <c r="H29" s="181">
        <f>'Sales By Region &amp; Outlet'!G106</f>
        <v>79205775.988585472</v>
      </c>
      <c r="I29" s="164">
        <f>'Sales By Region &amp; Outlet'!H106</f>
        <v>6.5552366436109719E-2</v>
      </c>
      <c r="J29" s="184">
        <f>'Sales By Region &amp; Outlet'!I106</f>
        <v>119.98250043677636</v>
      </c>
      <c r="K29" s="161">
        <f>'Sales By Region &amp; Outlet'!J106</f>
        <v>-0.32640814497355564</v>
      </c>
      <c r="M29" s="526"/>
      <c r="N29" s="151" t="s">
        <v>359</v>
      </c>
      <c r="O29" s="157">
        <f>'Sales By Region &amp; Outlet'!C114</f>
        <v>571003670.58145928</v>
      </c>
      <c r="P29" s="158">
        <f>'Sales By Region &amp; Outlet'!D114</f>
        <v>19421662.425510883</v>
      </c>
      <c r="Q29" s="164">
        <f>'Sales By Region &amp; Outlet'!E114</f>
        <v>3.5210833816790868E-2</v>
      </c>
      <c r="R29" s="180">
        <f>'Sales By Region &amp; Outlet'!F114</f>
        <v>1279288248.0887251</v>
      </c>
      <c r="S29" s="181">
        <f>'Sales By Region &amp; Outlet'!G114</f>
        <v>79478583.744710922</v>
      </c>
      <c r="T29" s="164">
        <f>'Sales By Region &amp; Outlet'!H114</f>
        <v>6.6242660070724782E-2</v>
      </c>
      <c r="U29" s="184">
        <f>'Sales By Region &amp; Outlet'!I114</f>
        <v>120.4795407633882</v>
      </c>
      <c r="V29" s="161">
        <f>'Sales By Region &amp; Outlet'!J114</f>
        <v>-0.36225659303919144</v>
      </c>
    </row>
    <row r="30" spans="2:22" x14ac:dyDescent="0.25">
      <c r="N30" s="34"/>
      <c r="Q30" s="34"/>
      <c r="T30" s="34"/>
      <c r="U30" s="34"/>
      <c r="V30" s="34"/>
    </row>
    <row r="31" spans="2:22" ht="23.5" x14ac:dyDescent="0.25">
      <c r="B31" s="497" t="s">
        <v>249</v>
      </c>
      <c r="C31" s="497"/>
      <c r="D31" s="497"/>
      <c r="E31" s="497"/>
      <c r="F31" s="497"/>
      <c r="G31" s="497"/>
      <c r="H31" s="497"/>
      <c r="I31" s="497"/>
      <c r="J31" s="497"/>
      <c r="K31" s="497"/>
      <c r="M31" s="497" t="s">
        <v>249</v>
      </c>
      <c r="N31" s="497"/>
      <c r="O31" s="497"/>
      <c r="P31" s="497"/>
      <c r="Q31" s="497"/>
      <c r="R31" s="497"/>
      <c r="S31" s="497"/>
      <c r="T31" s="497"/>
      <c r="U31" s="497"/>
      <c r="V31" s="497"/>
    </row>
    <row r="32" spans="2:22" ht="15" thickBot="1" x14ac:dyDescent="0.3">
      <c r="B32" s="510" t="s">
        <v>360</v>
      </c>
      <c r="C32" s="510"/>
      <c r="D32" s="510"/>
      <c r="E32" s="510"/>
      <c r="F32" s="510"/>
      <c r="G32" s="510"/>
      <c r="H32" s="510"/>
      <c r="I32" s="510"/>
      <c r="J32" s="510"/>
      <c r="K32" s="510"/>
      <c r="M32" s="510" t="s">
        <v>361</v>
      </c>
      <c r="N32" s="510"/>
      <c r="O32" s="510"/>
      <c r="P32" s="510"/>
      <c r="Q32" s="510"/>
      <c r="R32" s="510"/>
      <c r="S32" s="510"/>
      <c r="T32" s="510"/>
      <c r="U32" s="510"/>
      <c r="V32" s="510"/>
    </row>
    <row r="33" spans="2:22" ht="34" customHeight="1" x14ac:dyDescent="0.25">
      <c r="C33" s="511"/>
      <c r="D33" s="512" t="s">
        <v>266</v>
      </c>
      <c r="E33" s="513"/>
      <c r="F33" s="514"/>
      <c r="G33" s="515" t="s">
        <v>269</v>
      </c>
      <c r="H33" s="513"/>
      <c r="I33" s="516"/>
      <c r="J33" s="517" t="s">
        <v>342</v>
      </c>
      <c r="K33" s="518"/>
      <c r="N33" s="511"/>
      <c r="O33" s="512" t="s">
        <v>266</v>
      </c>
      <c r="P33" s="513"/>
      <c r="Q33" s="514"/>
      <c r="R33" s="515" t="s">
        <v>269</v>
      </c>
      <c r="S33" s="513"/>
      <c r="T33" s="516"/>
      <c r="U33" s="519" t="s">
        <v>342</v>
      </c>
      <c r="V33" s="520"/>
    </row>
    <row r="34" spans="2:22" ht="29.5" thickBot="1" x14ac:dyDescent="0.3">
      <c r="C34" s="511"/>
      <c r="D34" s="152" t="s">
        <v>271</v>
      </c>
      <c r="E34" s="153" t="s">
        <v>272</v>
      </c>
      <c r="F34" s="154" t="s">
        <v>273</v>
      </c>
      <c r="G34" s="165" t="s">
        <v>271</v>
      </c>
      <c r="H34" s="153" t="s">
        <v>272</v>
      </c>
      <c r="I34" s="166" t="s">
        <v>273</v>
      </c>
      <c r="J34" s="152" t="s">
        <v>271</v>
      </c>
      <c r="K34" s="154" t="s">
        <v>343</v>
      </c>
      <c r="N34" s="511"/>
      <c r="O34" s="152" t="s">
        <v>271</v>
      </c>
      <c r="P34" s="153" t="s">
        <v>272</v>
      </c>
      <c r="Q34" s="154" t="s">
        <v>273</v>
      </c>
      <c r="R34" s="165" t="s">
        <v>271</v>
      </c>
      <c r="S34" s="153" t="s">
        <v>272</v>
      </c>
      <c r="T34" s="166" t="s">
        <v>273</v>
      </c>
      <c r="U34" s="152" t="s">
        <v>271</v>
      </c>
      <c r="V34" s="154" t="s">
        <v>343</v>
      </c>
    </row>
    <row r="35" spans="2:22" x14ac:dyDescent="0.25">
      <c r="B35" s="521" t="str">
        <f>'HOME PAGE'!H5</f>
        <v>4 WEEKS ENDING 12-29-2024</v>
      </c>
      <c r="C35" s="143" t="s">
        <v>362</v>
      </c>
      <c r="D35" s="144">
        <f>'Sales By Region &amp; Outlet'!C25</f>
        <v>21450797.405814383</v>
      </c>
      <c r="E35" s="145">
        <f>'Sales By Region &amp; Outlet'!D25</f>
        <v>-246746.57454258949</v>
      </c>
      <c r="F35" s="187">
        <f>'Sales By Region &amp; Outlet'!E25</f>
        <v>-1.1372096987842122E-2</v>
      </c>
      <c r="G35" s="177">
        <f>'Sales By Region &amp; Outlet'!F25</f>
        <v>60180611.541839167</v>
      </c>
      <c r="H35" s="177">
        <f>'Sales By Region &amp; Outlet'!G25</f>
        <v>1766762.8045467883</v>
      </c>
      <c r="I35" s="187">
        <f>'Sales By Region &amp; Outlet'!H25</f>
        <v>3.0245615427474091E-2</v>
      </c>
      <c r="J35" s="188">
        <f>'Sales By Region &amp; Outlet'!I25</f>
        <v>89.857113740919061</v>
      </c>
      <c r="K35" s="159">
        <f>'Sales By Region &amp; Outlet'!J25</f>
        <v>-3.0852245095070145</v>
      </c>
      <c r="M35" s="527" t="str">
        <f>'HOME PAGE'!H5</f>
        <v>4 WEEKS ENDING 12-29-2024</v>
      </c>
      <c r="N35" s="143" t="s">
        <v>363</v>
      </c>
      <c r="O35" s="144">
        <f>'Sales By Region &amp; Outlet'!C33</f>
        <v>106008.35612780594</v>
      </c>
      <c r="P35" s="145">
        <f>'Sales By Region &amp; Outlet'!D33</f>
        <v>-7973.1335367292631</v>
      </c>
      <c r="Q35" s="162">
        <f>'Sales By Region &amp; Outlet'!E33</f>
        <v>-6.9951125925756918E-2</v>
      </c>
      <c r="R35" s="176">
        <f>'Sales By Region &amp; Outlet'!F33</f>
        <v>331661.95430085418</v>
      </c>
      <c r="S35" s="177">
        <f>'Sales By Region &amp; Outlet'!G33</f>
        <v>-18041.561261566589</v>
      </c>
      <c r="T35" s="162">
        <f>'Sales By Region &amp; Outlet'!H33</f>
        <v>-5.1591020560804848E-2</v>
      </c>
      <c r="U35" s="197">
        <f>'Sales By Region &amp; Outlet'!I33</f>
        <v>78.819352972421711</v>
      </c>
      <c r="V35" s="159">
        <f>'Sales By Region &amp; Outlet'!J33</f>
        <v>-2.7700320585098837</v>
      </c>
    </row>
    <row r="36" spans="2:22" x14ac:dyDescent="0.25">
      <c r="B36" s="522"/>
      <c r="C36" s="146" t="s">
        <v>364</v>
      </c>
      <c r="D36" s="147">
        <f>'Sales By Region &amp; Outlet'!C26</f>
        <v>30073713.086767282</v>
      </c>
      <c r="E36" s="148">
        <f>'Sales By Region &amp; Outlet'!D26</f>
        <v>532017.24115528539</v>
      </c>
      <c r="F36" s="185">
        <f>'Sales By Region &amp; Outlet'!E26</f>
        <v>1.8009028457122548E-2</v>
      </c>
      <c r="G36" s="179">
        <f>'Sales By Region &amp; Outlet'!F26</f>
        <v>72316846.411460787</v>
      </c>
      <c r="H36" s="179">
        <f>'Sales By Region &amp; Outlet'!G26</f>
        <v>4906812.1944820732</v>
      </c>
      <c r="I36" s="185">
        <f>'Sales By Region &amp; Outlet'!H26</f>
        <v>7.279053113499509E-2</v>
      </c>
      <c r="J36" s="186">
        <f>'Sales By Region &amp; Outlet'!I26</f>
        <v>104.84610185420907</v>
      </c>
      <c r="K36" s="160">
        <f>'Sales By Region &amp; Outlet'!J26</f>
        <v>1.1262413432168898</v>
      </c>
      <c r="M36" s="528"/>
      <c r="N36" s="146" t="s">
        <v>365</v>
      </c>
      <c r="O36" s="147">
        <f>'Sales By Region &amp; Outlet'!C34</f>
        <v>198191.9101902472</v>
      </c>
      <c r="P36" s="148">
        <f>'Sales By Region &amp; Outlet'!D34</f>
        <v>-3129.1844778232626</v>
      </c>
      <c r="Q36" s="163">
        <f>'Sales By Region &amp; Outlet'!E34</f>
        <v>-1.5543251853376452E-2</v>
      </c>
      <c r="R36" s="178">
        <f>'Sales By Region &amp; Outlet'!F34</f>
        <v>550268.9480339241</v>
      </c>
      <c r="S36" s="179">
        <f>'Sales By Region &amp; Outlet'!G34</f>
        <v>-14153.807177010458</v>
      </c>
      <c r="T36" s="163">
        <f>'Sales By Region &amp; Outlet'!H34</f>
        <v>-2.5076606225276896E-2</v>
      </c>
      <c r="U36" s="198">
        <f>'Sales By Region &amp; Outlet'!I34</f>
        <v>122.64077928237272</v>
      </c>
      <c r="V36" s="160">
        <f>'Sales By Region &amp; Outlet'!J34</f>
        <v>4.5238633443952523</v>
      </c>
    </row>
    <row r="37" spans="2:22" x14ac:dyDescent="0.25">
      <c r="B37" s="522"/>
      <c r="C37" s="146" t="s">
        <v>366</v>
      </c>
      <c r="D37" s="147">
        <f>'Sales By Region &amp; Outlet'!C27</f>
        <v>26804912.357569598</v>
      </c>
      <c r="E37" s="148">
        <f>'Sales By Region &amp; Outlet'!D27</f>
        <v>836717.79574190453</v>
      </c>
      <c r="F37" s="185">
        <f>'Sales By Region &amp; Outlet'!E27</f>
        <v>3.2220869023056743E-2</v>
      </c>
      <c r="G37" s="179">
        <f>'Sales By Region &amp; Outlet'!F27</f>
        <v>65622450.249069795</v>
      </c>
      <c r="H37" s="179">
        <f>'Sales By Region &amp; Outlet'!G27</f>
        <v>5184595.4526829794</v>
      </c>
      <c r="I37" s="185">
        <f>'Sales By Region &amp; Outlet'!H27</f>
        <v>8.5783909275895284E-2</v>
      </c>
      <c r="J37" s="186">
        <f>'Sales By Region &amp; Outlet'!I27</f>
        <v>108.75570823152879</v>
      </c>
      <c r="K37" s="160">
        <f>'Sales By Region &amp; Outlet'!J27</f>
        <v>2.3973065767299175</v>
      </c>
      <c r="M37" s="528"/>
      <c r="N37" s="146" t="s">
        <v>367</v>
      </c>
      <c r="O37" s="147">
        <f>'Sales By Region &amp; Outlet'!C35</f>
        <v>113528.17167947738</v>
      </c>
      <c r="P37" s="148">
        <f>'Sales By Region &amp; Outlet'!D35</f>
        <v>-4838.0896146191662</v>
      </c>
      <c r="Q37" s="163">
        <f>'Sales By Region &amp; Outlet'!E35</f>
        <v>-4.0873890597915366E-2</v>
      </c>
      <c r="R37" s="178">
        <f>'Sales By Region &amp; Outlet'!F35</f>
        <v>331992.24438952206</v>
      </c>
      <c r="S37" s="179">
        <f>'Sales By Region &amp; Outlet'!G35</f>
        <v>-22919.072455701767</v>
      </c>
      <c r="T37" s="163">
        <f>'Sales By Region &amp; Outlet'!H35</f>
        <v>-6.4576899546138544E-2</v>
      </c>
      <c r="U37" s="198">
        <f>'Sales By Region &amp; Outlet'!I35</f>
        <v>81.757020335543658</v>
      </c>
      <c r="V37" s="160">
        <f>'Sales By Region &amp; Outlet'!J35</f>
        <v>0.7440995572119391</v>
      </c>
    </row>
    <row r="38" spans="2:22" x14ac:dyDescent="0.25">
      <c r="B38" s="522"/>
      <c r="C38" s="146" t="s">
        <v>368</v>
      </c>
      <c r="D38" s="147">
        <f>'Sales By Region &amp; Outlet'!C28</f>
        <v>42106168.353146538</v>
      </c>
      <c r="E38" s="148">
        <f>'Sales By Region &amp; Outlet'!D28</f>
        <v>257561.87423119694</v>
      </c>
      <c r="F38" s="185">
        <f>'Sales By Region &amp; Outlet'!E28</f>
        <v>6.1546105331121313E-3</v>
      </c>
      <c r="G38" s="179">
        <f>'Sales By Region &amp; Outlet'!F28</f>
        <v>105603850.55842759</v>
      </c>
      <c r="H38" s="179">
        <f>'Sales By Region &amp; Outlet'!G28</f>
        <v>4133151.1743269712</v>
      </c>
      <c r="I38" s="185">
        <f>'Sales By Region &amp; Outlet'!H28</f>
        <v>4.0732459709197512E-2</v>
      </c>
      <c r="J38" s="186">
        <f>'Sales By Region &amp; Outlet'!I28</f>
        <v>120.78996141656057</v>
      </c>
      <c r="K38" s="160">
        <f>'Sales By Region &amp; Outlet'!J28</f>
        <v>-1.2520780750652705</v>
      </c>
      <c r="M38" s="528"/>
      <c r="N38" s="146" t="s">
        <v>369</v>
      </c>
      <c r="O38" s="147">
        <f>'Sales By Region &amp; Outlet'!C36</f>
        <v>292034.07318984211</v>
      </c>
      <c r="P38" s="148">
        <f>'Sales By Region &amp; Outlet'!D36</f>
        <v>-26829.773522226664</v>
      </c>
      <c r="Q38" s="163">
        <f>'Sales By Region &amp; Outlet'!E36</f>
        <v>-8.4141785902914587E-2</v>
      </c>
      <c r="R38" s="178">
        <f>'Sales By Region &amp; Outlet'!F36</f>
        <v>889728.09717757348</v>
      </c>
      <c r="S38" s="179">
        <f>'Sales By Region &amp; Outlet'!G36</f>
        <v>-68862.2725172668</v>
      </c>
      <c r="T38" s="163">
        <f>'Sales By Region &amp; Outlet'!H36</f>
        <v>-7.1837016826268099E-2</v>
      </c>
      <c r="U38" s="198">
        <f>'Sales By Region &amp; Outlet'!I36</f>
        <v>148.69706202989823</v>
      </c>
      <c r="V38" s="160">
        <f>'Sales By Region &amp; Outlet'!J36</f>
        <v>-6.6954369360248904</v>
      </c>
    </row>
    <row r="39" spans="2:22" ht="15" thickBot="1" x14ac:dyDescent="0.3">
      <c r="B39" s="522"/>
      <c r="C39" s="146" t="s">
        <v>370</v>
      </c>
      <c r="D39" s="147">
        <f>'Sales By Region &amp; Outlet'!C29</f>
        <v>10890615.649208216</v>
      </c>
      <c r="E39" s="148">
        <f>'Sales By Region &amp; Outlet'!D29</f>
        <v>274041.18236835115</v>
      </c>
      <c r="F39" s="185">
        <f>'Sales By Region &amp; Outlet'!E29</f>
        <v>2.5812580434894494E-2</v>
      </c>
      <c r="G39" s="179">
        <f>'Sales By Region &amp; Outlet'!F29</f>
        <v>27810463.217337929</v>
      </c>
      <c r="H39" s="179">
        <f>'Sales By Region &amp; Outlet'!G29</f>
        <v>957196.98442611843</v>
      </c>
      <c r="I39" s="185">
        <f>'Sales By Region &amp; Outlet'!H29</f>
        <v>3.5645458400623234E-2</v>
      </c>
      <c r="J39" s="186">
        <f>'Sales By Region &amp; Outlet'!I29</f>
        <v>82.612734805903216</v>
      </c>
      <c r="K39" s="160">
        <f>'Sales By Region &amp; Outlet'!J29</f>
        <v>1.7250978383470965</v>
      </c>
      <c r="M39" s="529"/>
      <c r="N39" s="149" t="s">
        <v>371</v>
      </c>
      <c r="O39" s="217">
        <f>'Sales By Region &amp; Outlet'!C37</f>
        <v>98631.266913757252</v>
      </c>
      <c r="P39" s="204">
        <f>'Sales By Region &amp; Outlet'!D37</f>
        <v>-7734.0288746939914</v>
      </c>
      <c r="Q39" s="218">
        <f>'Sales By Region &amp; Outlet'!E37</f>
        <v>-7.27119575737947E-2</v>
      </c>
      <c r="R39" s="180">
        <f>'Sales By Region &amp; Outlet'!F37</f>
        <v>278674.47379073023</v>
      </c>
      <c r="S39" s="181">
        <f>'Sales By Region &amp; Outlet'!G37</f>
        <v>-23432.794617235952</v>
      </c>
      <c r="T39" s="164">
        <f>'Sales By Region &amp; Outlet'!H37</f>
        <v>-7.7564484763048683E-2</v>
      </c>
      <c r="U39" s="220">
        <f>'Sales By Region &amp; Outlet'!I37</f>
        <v>76.854358489934256</v>
      </c>
      <c r="V39" s="195">
        <f>'Sales By Region &amp; Outlet'!J37</f>
        <v>-2.2944262612597726</v>
      </c>
    </row>
    <row r="40" spans="2:22" x14ac:dyDescent="0.25">
      <c r="B40" s="522"/>
      <c r="C40" s="146" t="s">
        <v>372</v>
      </c>
      <c r="D40" s="147">
        <f>'Sales By Region &amp; Outlet'!C30</f>
        <v>16123488.11117636</v>
      </c>
      <c r="E40" s="148">
        <f>'Sales By Region &amp; Outlet'!D30</f>
        <v>982882.61754139699</v>
      </c>
      <c r="F40" s="185">
        <f>'Sales By Region &amp; Outlet'!E30</f>
        <v>6.4916995423637186E-2</v>
      </c>
      <c r="G40" s="179">
        <f>'Sales By Region &amp; Outlet'!F30</f>
        <v>39409825.83637096</v>
      </c>
      <c r="H40" s="179">
        <f>'Sales By Region &amp; Outlet'!G30</f>
        <v>2981155.5147082433</v>
      </c>
      <c r="I40" s="185">
        <f>'Sales By Region &amp; Outlet'!H30</f>
        <v>8.1835419420605807E-2</v>
      </c>
      <c r="J40" s="186">
        <f>'Sales By Region &amp; Outlet'!I30</f>
        <v>63.724844979734328</v>
      </c>
      <c r="K40" s="160">
        <f>'Sales By Region &amp; Outlet'!J30</f>
        <v>3.1137485132611715</v>
      </c>
      <c r="M40" s="527" t="str">
        <f>'HOME PAGE'!H6</f>
        <v>LATEST 52 WEEKS ENDING 12-29-2024</v>
      </c>
      <c r="N40" s="143" t="s">
        <v>363</v>
      </c>
      <c r="O40" s="144">
        <f>'Sales By Region &amp; Outlet'!C78</f>
        <v>1216243.6840699892</v>
      </c>
      <c r="P40" s="145">
        <f>'Sales By Region &amp; Outlet'!D78</f>
        <v>-150273.66202258389</v>
      </c>
      <c r="Q40" s="162">
        <f>'Sales By Region &amp; Outlet'!E78</f>
        <v>-0.10996835309282914</v>
      </c>
      <c r="R40" s="189">
        <f>'Sales By Region &amp; Outlet'!F78</f>
        <v>3790873.2319980846</v>
      </c>
      <c r="S40" s="177">
        <f>'Sales By Region &amp; Outlet'!G78</f>
        <v>-345118.66814451851</v>
      </c>
      <c r="T40" s="167">
        <f>'Sales By Region &amp; Outlet'!H78</f>
        <v>-8.3442781435964439E-2</v>
      </c>
      <c r="U40" s="197">
        <f>'Sales By Region &amp; Outlet'!I78</f>
        <v>82.341570949804208</v>
      </c>
      <c r="V40" s="159">
        <f>'Sales By Region &amp; Outlet'!J78</f>
        <v>-3.4779647662931268</v>
      </c>
    </row>
    <row r="41" spans="2:22" x14ac:dyDescent="0.25">
      <c r="B41" s="522"/>
      <c r="C41" s="146" t="s">
        <v>373</v>
      </c>
      <c r="D41" s="147">
        <f>'Sales By Region &amp; Outlet'!C31</f>
        <v>28082387.709338427</v>
      </c>
      <c r="E41" s="148">
        <f>'Sales By Region &amp; Outlet'!D31</f>
        <v>31955.766298614442</v>
      </c>
      <c r="F41" s="185">
        <f>'Sales By Region &amp; Outlet'!E31</f>
        <v>1.1392254623210415E-3</v>
      </c>
      <c r="G41" s="179">
        <f>'Sales By Region &amp; Outlet'!F31</f>
        <v>69920531.736305326</v>
      </c>
      <c r="H41" s="179">
        <f>'Sales By Region &amp; Outlet'!G31</f>
        <v>3328761.3810728043</v>
      </c>
      <c r="I41" s="185">
        <f>'Sales By Region &amp; Outlet'!H31</f>
        <v>4.9987578995356191E-2</v>
      </c>
      <c r="J41" s="186">
        <f>'Sales By Region &amp; Outlet'!I31</f>
        <v>99.747871177251312</v>
      </c>
      <c r="K41" s="160">
        <f>'Sales By Region &amp; Outlet'!J31</f>
        <v>-1.8913348247636605</v>
      </c>
      <c r="M41" s="528"/>
      <c r="N41" s="146" t="s">
        <v>365</v>
      </c>
      <c r="O41" s="147">
        <f>'Sales By Region &amp; Outlet'!C79</f>
        <v>2098874.6509145997</v>
      </c>
      <c r="P41" s="148">
        <f>'Sales By Region &amp; Outlet'!D79</f>
        <v>-203165.86203610757</v>
      </c>
      <c r="Q41" s="163">
        <f>'Sales By Region &amp; Outlet'!E79</f>
        <v>-8.8254685742126165E-2</v>
      </c>
      <c r="R41" s="190">
        <f>'Sales By Region &amp; Outlet'!F79</f>
        <v>5924327.4683157615</v>
      </c>
      <c r="S41" s="179">
        <f>'Sales By Region &amp; Outlet'!G79</f>
        <v>-576367.59152693674</v>
      </c>
      <c r="T41" s="168">
        <f>'Sales By Region &amp; Outlet'!H79</f>
        <v>-8.8662456279080329E-2</v>
      </c>
      <c r="U41" s="198">
        <f>'Sales By Region &amp; Outlet'!I79</f>
        <v>118.26092329571844</v>
      </c>
      <c r="V41" s="160">
        <f>'Sales By Region &amp; Outlet'!J79</f>
        <v>-0.23610492951722506</v>
      </c>
    </row>
    <row r="42" spans="2:22" ht="15" thickBot="1" x14ac:dyDescent="0.3">
      <c r="B42" s="523"/>
      <c r="C42" s="149" t="s">
        <v>374</v>
      </c>
      <c r="D42" s="157">
        <f>'Sales By Region &amp; Outlet'!C32</f>
        <v>25946188.385720409</v>
      </c>
      <c r="E42" s="158">
        <f>'Sales By Region &amp; Outlet'!D32</f>
        <v>116342.39019765332</v>
      </c>
      <c r="F42" s="196">
        <f>'Sales By Region &amp; Outlet'!E32</f>
        <v>4.504184431367483E-3</v>
      </c>
      <c r="G42" s="181">
        <f>'Sales By Region &amp; Outlet'!F32</f>
        <v>65470035.826097414</v>
      </c>
      <c r="H42" s="181">
        <f>'Sales By Region &amp; Outlet'!G32</f>
        <v>2951995.5100369975</v>
      </c>
      <c r="I42" s="196">
        <f>'Sales By Region &amp; Outlet'!H32</f>
        <v>4.7218298832035717E-2</v>
      </c>
      <c r="J42" s="201">
        <f>'Sales By Region &amp; Outlet'!I32</f>
        <v>113.90524309820201</v>
      </c>
      <c r="K42" s="161">
        <f>'Sales By Region &amp; Outlet'!J32</f>
        <v>-1.1138136285643441</v>
      </c>
      <c r="M42" s="528"/>
      <c r="N42" s="146" t="s">
        <v>367</v>
      </c>
      <c r="O42" s="147">
        <f>'Sales By Region &amp; Outlet'!C80</f>
        <v>1212367.1848681902</v>
      </c>
      <c r="P42" s="148">
        <f>'Sales By Region &amp; Outlet'!D80</f>
        <v>-114768.05426631449</v>
      </c>
      <c r="Q42" s="163">
        <f>'Sales By Region &amp; Outlet'!E80</f>
        <v>-8.6478039978171953E-2</v>
      </c>
      <c r="R42" s="190">
        <f>'Sales By Region &amp; Outlet'!F80</f>
        <v>3636513.2698753774</v>
      </c>
      <c r="S42" s="179">
        <f>'Sales By Region &amp; Outlet'!G80</f>
        <v>-327307.41813712241</v>
      </c>
      <c r="T42" s="168">
        <f>'Sales By Region &amp; Outlet'!H80</f>
        <v>-8.2573719625354119E-2</v>
      </c>
      <c r="U42" s="198">
        <f>'Sales By Region &amp; Outlet'!I80</f>
        <v>79.498945672983922</v>
      </c>
      <c r="V42" s="160">
        <f>'Sales By Region &amp; Outlet'!J80</f>
        <v>-0.19277824497410734</v>
      </c>
    </row>
    <row r="43" spans="2:22" x14ac:dyDescent="0.25">
      <c r="B43" s="521" t="str">
        <f>'HOME PAGE'!H6</f>
        <v>LATEST 52 WEEKS ENDING 12-29-2024</v>
      </c>
      <c r="C43" s="143" t="s">
        <v>362</v>
      </c>
      <c r="D43" s="144">
        <f>'Sales By Region &amp; Outlet'!C70</f>
        <v>251061454.54206622</v>
      </c>
      <c r="E43" s="145">
        <f>'Sales By Region &amp; Outlet'!D70</f>
        <v>-917826.48181509972</v>
      </c>
      <c r="F43" s="162">
        <f>'Sales By Region &amp; Outlet'!E70</f>
        <v>-3.6424680556498327E-3</v>
      </c>
      <c r="G43" s="221">
        <f>'Sales By Region &amp; Outlet'!F70</f>
        <v>668990692.22303426</v>
      </c>
      <c r="H43" s="230">
        <f>'Sales By Region &amp; Outlet'!G70</f>
        <v>17322165.578705907</v>
      </c>
      <c r="I43" s="224">
        <f>'Sales By Region &amp; Outlet'!H70</f>
        <v>2.6581252385939003E-2</v>
      </c>
      <c r="J43" s="188">
        <f>'Sales By Region &amp; Outlet'!I70</f>
        <v>91.473961624923902</v>
      </c>
      <c r="K43" s="159">
        <f>'Sales By Region &amp; Outlet'!J70</f>
        <v>-3.1450090643807727</v>
      </c>
      <c r="M43" s="528"/>
      <c r="N43" s="146" t="s">
        <v>369</v>
      </c>
      <c r="O43" s="147">
        <f>'Sales By Region &amp; Outlet'!C81</f>
        <v>3490394.5410981243</v>
      </c>
      <c r="P43" s="148">
        <f>'Sales By Region &amp; Outlet'!D81</f>
        <v>-462981.18542763731</v>
      </c>
      <c r="Q43" s="163">
        <f>'Sales By Region &amp; Outlet'!E81</f>
        <v>-0.11711034251594056</v>
      </c>
      <c r="R43" s="190">
        <f>'Sales By Region &amp; Outlet'!F81</f>
        <v>10555175.083281443</v>
      </c>
      <c r="S43" s="179">
        <f>'Sales By Region &amp; Outlet'!G81</f>
        <v>-1130963.029680958</v>
      </c>
      <c r="T43" s="168">
        <f>'Sales By Region &amp; Outlet'!H81</f>
        <v>-9.6778167325138886E-2</v>
      </c>
      <c r="U43" s="198">
        <f>'Sales By Region &amp; Outlet'!I81</f>
        <v>161.82632349771308</v>
      </c>
      <c r="V43" s="160">
        <f>'Sales By Region &amp; Outlet'!J81</f>
        <v>-7.203968619548391</v>
      </c>
    </row>
    <row r="44" spans="2:22" ht="15" thickBot="1" x14ac:dyDescent="0.3">
      <c r="B44" s="522"/>
      <c r="C44" s="146" t="s">
        <v>364</v>
      </c>
      <c r="D44" s="147">
        <f>'Sales By Region &amp; Outlet'!C71</f>
        <v>340743499.92981899</v>
      </c>
      <c r="E44" s="148">
        <f>'Sales By Region &amp; Outlet'!D71</f>
        <v>6855405.3565341234</v>
      </c>
      <c r="F44" s="163">
        <f>'Sales By Region &amp; Outlet'!E71</f>
        <v>2.0532044921504188E-2</v>
      </c>
      <c r="G44" s="190">
        <f>'Sales By Region &amp; Outlet'!F71</f>
        <v>796699231.59520245</v>
      </c>
      <c r="H44" s="231">
        <f>'Sales By Region &amp; Outlet'!G71</f>
        <v>40421798.272865295</v>
      </c>
      <c r="I44" s="225">
        <f>'Sales By Region &amp; Outlet'!H71</f>
        <v>5.3448372901055342E-2</v>
      </c>
      <c r="J44" s="186">
        <f>'Sales By Region &amp; Outlet'!I71</f>
        <v>103.32400698124091</v>
      </c>
      <c r="K44" s="160">
        <f>'Sales By Region &amp; Outlet'!J71</f>
        <v>0.56076304538548527</v>
      </c>
      <c r="M44" s="529"/>
      <c r="N44" s="149" t="s">
        <v>371</v>
      </c>
      <c r="O44" s="157">
        <f>'Sales By Region &amp; Outlet'!C82</f>
        <v>1040344.028104137</v>
      </c>
      <c r="P44" s="158">
        <f>'Sales By Region &amp; Outlet'!D82</f>
        <v>-100154.07749296317</v>
      </c>
      <c r="Q44" s="164">
        <f>'Sales By Region &amp; Outlet'!E82</f>
        <v>-8.7816084043846943E-2</v>
      </c>
      <c r="R44" s="223">
        <f>'Sales By Region &amp; Outlet'!F82</f>
        <v>2957636.7632430806</v>
      </c>
      <c r="S44" s="181">
        <f>'Sales By Region &amp; Outlet'!G82</f>
        <v>-284025.83838439686</v>
      </c>
      <c r="T44" s="169">
        <f>'Sales By Region &amp; Outlet'!H82</f>
        <v>-8.7617335080400288E-2</v>
      </c>
      <c r="U44" s="199">
        <f>'Sales By Region &amp; Outlet'!I82</f>
        <v>73.813645312601736</v>
      </c>
      <c r="V44" s="161">
        <f>'Sales By Region &amp; Outlet'!J82</f>
        <v>-0.6442143383005714</v>
      </c>
    </row>
    <row r="45" spans="2:22" x14ac:dyDescent="0.25">
      <c r="B45" s="522"/>
      <c r="C45" s="146" t="s">
        <v>366</v>
      </c>
      <c r="D45" s="147">
        <f>'Sales By Region &amp; Outlet'!C72</f>
        <v>307007904.19327372</v>
      </c>
      <c r="E45" s="148">
        <f>'Sales By Region &amp; Outlet'!D72</f>
        <v>9203652.062679708</v>
      </c>
      <c r="F45" s="163">
        <f>'Sales By Region &amp; Outlet'!E72</f>
        <v>3.0905039121616351E-2</v>
      </c>
      <c r="G45" s="190">
        <f>'Sales By Region &amp; Outlet'!F72</f>
        <v>733072096.88771939</v>
      </c>
      <c r="H45" s="231">
        <f>'Sales By Region &amp; Outlet'!G72</f>
        <v>45114879.849784255</v>
      </c>
      <c r="I45" s="225">
        <f>'Sales By Region &amp; Outlet'!H72</f>
        <v>6.5578031209601428E-2</v>
      </c>
      <c r="J45" s="186">
        <f>'Sales By Region &amp; Outlet'!I72</f>
        <v>108.34170112249031</v>
      </c>
      <c r="K45" s="160">
        <f>'Sales By Region &amp; Outlet'!J72</f>
        <v>1.4186581269383538</v>
      </c>
      <c r="M45" s="527" t="str">
        <f>'HOME PAGE'!H7</f>
        <v>YTD ENDING 12-29-2024</v>
      </c>
      <c r="N45" s="150" t="s">
        <v>363</v>
      </c>
      <c r="O45" s="155">
        <f>'Sales By Region &amp; Outlet'!C123</f>
        <v>1216243.6840699897</v>
      </c>
      <c r="P45" s="156">
        <f>'Sales By Region &amp; Outlet'!D123</f>
        <v>-150273.66202258342</v>
      </c>
      <c r="Q45" s="209">
        <f>'Sales By Region &amp; Outlet'!E123</f>
        <v>-0.1099683530928288</v>
      </c>
      <c r="R45" s="176">
        <f>'Sales By Region &amp; Outlet'!F123</f>
        <v>3790873.2319980836</v>
      </c>
      <c r="S45" s="177">
        <f>'Sales By Region &amp; Outlet'!G123</f>
        <v>-345118.66814451851</v>
      </c>
      <c r="T45" s="162">
        <f>'Sales By Region &amp; Outlet'!H123</f>
        <v>-8.3442781435964467E-2</v>
      </c>
      <c r="U45" s="222">
        <f>'Sales By Region &amp; Outlet'!I123</f>
        <v>82.34157094980425</v>
      </c>
      <c r="V45" s="200">
        <f>'Sales By Region &amp; Outlet'!J123</f>
        <v>-3.4779647662931126</v>
      </c>
    </row>
    <row r="46" spans="2:22" x14ac:dyDescent="0.25">
      <c r="B46" s="522"/>
      <c r="C46" s="146" t="s">
        <v>368</v>
      </c>
      <c r="D46" s="147">
        <f>'Sales By Region &amp; Outlet'!C73</f>
        <v>486911653.1669004</v>
      </c>
      <c r="E46" s="148">
        <f>'Sales By Region &amp; Outlet'!D73</f>
        <v>5001777.234172225</v>
      </c>
      <c r="F46" s="163">
        <f>'Sales By Region &amp; Outlet'!E73</f>
        <v>1.0379071863782357E-2</v>
      </c>
      <c r="G46" s="190">
        <f>'Sales By Region &amp; Outlet'!F73</f>
        <v>1190692755.5823214</v>
      </c>
      <c r="H46" s="231">
        <f>'Sales By Region &amp; Outlet'!G73</f>
        <v>38390644.826226473</v>
      </c>
      <c r="I46" s="225">
        <f>'Sales By Region &amp; Outlet'!H73</f>
        <v>3.3316475313089601E-2</v>
      </c>
      <c r="J46" s="186">
        <f>'Sales By Region &amp; Outlet'!I73</f>
        <v>121.49088973785558</v>
      </c>
      <c r="K46" s="160">
        <f>'Sales By Region &amp; Outlet'!J73</f>
        <v>-1.7073924146112205</v>
      </c>
      <c r="M46" s="528"/>
      <c r="N46" s="146" t="s">
        <v>365</v>
      </c>
      <c r="O46" s="147">
        <f>'Sales By Region &amp; Outlet'!C124</f>
        <v>2098874.6509146001</v>
      </c>
      <c r="P46" s="148">
        <f>'Sales By Region &amp; Outlet'!D124</f>
        <v>-203165.86203610757</v>
      </c>
      <c r="Q46" s="163">
        <f>'Sales By Region &amp; Outlet'!E124</f>
        <v>-8.8254685742126138E-2</v>
      </c>
      <c r="R46" s="178">
        <f>'Sales By Region &amp; Outlet'!F124</f>
        <v>5924327.4683157615</v>
      </c>
      <c r="S46" s="179">
        <f>'Sales By Region &amp; Outlet'!G124</f>
        <v>-576367.5915269414</v>
      </c>
      <c r="T46" s="163">
        <f>'Sales By Region &amp; Outlet'!H124</f>
        <v>-8.8662456279080981E-2</v>
      </c>
      <c r="U46" s="198">
        <f>'Sales By Region &amp; Outlet'!I124</f>
        <v>118.26092329571848</v>
      </c>
      <c r="V46" s="160">
        <f>'Sales By Region &amp; Outlet'!J124</f>
        <v>-0.23610492951725348</v>
      </c>
    </row>
    <row r="47" spans="2:22" x14ac:dyDescent="0.25">
      <c r="B47" s="522"/>
      <c r="C47" s="146" t="s">
        <v>370</v>
      </c>
      <c r="D47" s="147">
        <f>'Sales By Region &amp; Outlet'!C74</f>
        <v>120434125.852909</v>
      </c>
      <c r="E47" s="148">
        <f>'Sales By Region &amp; Outlet'!D74</f>
        <v>3491013.8150071353</v>
      </c>
      <c r="F47" s="163">
        <f>'Sales By Region &amp; Outlet'!E74</f>
        <v>2.9852239727258839E-2</v>
      </c>
      <c r="G47" s="190">
        <f>'Sales By Region &amp; Outlet'!F74</f>
        <v>302260783.80603796</v>
      </c>
      <c r="H47" s="231">
        <f>'Sales By Region &amp; Outlet'!G74</f>
        <v>11974753.255430996</v>
      </c>
      <c r="I47" s="225">
        <f>'Sales By Region &amp; Outlet'!H74</f>
        <v>4.1251565680641256E-2</v>
      </c>
      <c r="J47" s="186">
        <f>'Sales By Region &amp; Outlet'!I74</f>
        <v>79.460731151776969</v>
      </c>
      <c r="K47" s="160">
        <f>'Sales By Region &amp; Outlet'!J74</f>
        <v>1.3550265270795734</v>
      </c>
      <c r="M47" s="528"/>
      <c r="N47" s="146" t="s">
        <v>367</v>
      </c>
      <c r="O47" s="147">
        <f>'Sales By Region &amp; Outlet'!C125</f>
        <v>1212367.1848681902</v>
      </c>
      <c r="P47" s="148">
        <f>'Sales By Region &amp; Outlet'!D125</f>
        <v>-114768.05426631495</v>
      </c>
      <c r="Q47" s="163">
        <f>'Sales By Region &amp; Outlet'!E125</f>
        <v>-8.6478039978172272E-2</v>
      </c>
      <c r="R47" s="178">
        <f>'Sales By Region &amp; Outlet'!F125</f>
        <v>3636513.2698753774</v>
      </c>
      <c r="S47" s="179">
        <f>'Sales By Region &amp; Outlet'!G125</f>
        <v>-327307.41813712101</v>
      </c>
      <c r="T47" s="163">
        <f>'Sales By Region &amp; Outlet'!H125</f>
        <v>-8.2573719625353786E-2</v>
      </c>
      <c r="U47" s="198">
        <f>'Sales By Region &amp; Outlet'!I125</f>
        <v>79.498945672983922</v>
      </c>
      <c r="V47" s="160">
        <f>'Sales By Region &amp; Outlet'!J125</f>
        <v>-0.19277824497416418</v>
      </c>
    </row>
    <row r="48" spans="2:22" x14ac:dyDescent="0.25">
      <c r="B48" s="522"/>
      <c r="C48" s="146" t="s">
        <v>372</v>
      </c>
      <c r="D48" s="147">
        <f>'Sales By Region &amp; Outlet'!C75</f>
        <v>183609181.67448276</v>
      </c>
      <c r="E48" s="148">
        <f>'Sales By Region &amp; Outlet'!D75</f>
        <v>9942434.9695343375</v>
      </c>
      <c r="F48" s="163">
        <f>'Sales By Region &amp; Outlet'!E75</f>
        <v>5.7250079005775723E-2</v>
      </c>
      <c r="G48" s="190">
        <f>'Sales By Region &amp; Outlet'!F75</f>
        <v>446616979.31115896</v>
      </c>
      <c r="H48" s="231">
        <f>'Sales By Region &amp; Outlet'!G75</f>
        <v>31142338.166382372</v>
      </c>
      <c r="I48" s="225">
        <f>'Sales By Region &amp; Outlet'!H75</f>
        <v>7.4956050459721063E-2</v>
      </c>
      <c r="J48" s="186">
        <f>'Sales By Region &amp; Outlet'!I75</f>
        <v>63.117909308210074</v>
      </c>
      <c r="K48" s="160">
        <f>'Sales By Region &amp; Outlet'!J75</f>
        <v>2.1732104209673437</v>
      </c>
      <c r="M48" s="528"/>
      <c r="N48" s="146" t="s">
        <v>369</v>
      </c>
      <c r="O48" s="147">
        <f>'Sales By Region &amp; Outlet'!C126</f>
        <v>3490394.5410981253</v>
      </c>
      <c r="P48" s="148">
        <f>'Sales By Region &amp; Outlet'!D126</f>
        <v>-462981.18542763684</v>
      </c>
      <c r="Q48" s="163">
        <f>'Sales By Region &amp; Outlet'!E126</f>
        <v>-0.11711034251594042</v>
      </c>
      <c r="R48" s="178">
        <f>'Sales By Region &amp; Outlet'!F126</f>
        <v>10555175.083281443</v>
      </c>
      <c r="S48" s="179">
        <f>'Sales By Region &amp; Outlet'!G126</f>
        <v>-1130963.0296809636</v>
      </c>
      <c r="T48" s="163">
        <f>'Sales By Region &amp; Outlet'!H126</f>
        <v>-9.6778167325139317E-2</v>
      </c>
      <c r="U48" s="198">
        <f>'Sales By Region &amp; Outlet'!I126</f>
        <v>161.8263234977131</v>
      </c>
      <c r="V48" s="160">
        <f>'Sales By Region &amp; Outlet'!J126</f>
        <v>-7.2039686195484194</v>
      </c>
    </row>
    <row r="49" spans="2:22" ht="15" thickBot="1" x14ac:dyDescent="0.3">
      <c r="B49" s="522"/>
      <c r="C49" s="146" t="s">
        <v>373</v>
      </c>
      <c r="D49" s="147">
        <f>'Sales By Region &amp; Outlet'!C76</f>
        <v>326619492.30141079</v>
      </c>
      <c r="E49" s="148">
        <f>'Sales By Region &amp; Outlet'!D76</f>
        <v>10524331.23467648</v>
      </c>
      <c r="F49" s="163">
        <f>'Sales By Region &amp; Outlet'!E76</f>
        <v>3.3294819190397458E-2</v>
      </c>
      <c r="G49" s="190">
        <f>'Sales By Region &amp; Outlet'!F76</f>
        <v>795010106.84247971</v>
      </c>
      <c r="H49" s="231">
        <f>'Sales By Region &amp; Outlet'!G76</f>
        <v>39647054.029566169</v>
      </c>
      <c r="I49" s="225">
        <f>'Sales By Region &amp; Outlet'!H76</f>
        <v>5.2487415001201881E-2</v>
      </c>
      <c r="J49" s="186">
        <f>'Sales By Region &amp; Outlet'!I76</f>
        <v>100.9067289915172</v>
      </c>
      <c r="K49" s="160">
        <f>'Sales By Region &amp; Outlet'!J76</f>
        <v>0.50298033191326397</v>
      </c>
      <c r="M49" s="529"/>
      <c r="N49" s="151" t="s">
        <v>371</v>
      </c>
      <c r="O49" s="157">
        <f>'Sales By Region &amp; Outlet'!C127</f>
        <v>1040344.0281041373</v>
      </c>
      <c r="P49" s="158">
        <f>'Sales By Region &amp; Outlet'!D127</f>
        <v>-100154.07749296294</v>
      </c>
      <c r="Q49" s="164">
        <f>'Sales By Region &amp; Outlet'!E127</f>
        <v>-8.7816084043846734E-2</v>
      </c>
      <c r="R49" s="180">
        <f>'Sales By Region &amp; Outlet'!F127</f>
        <v>2957636.7632430806</v>
      </c>
      <c r="S49" s="181">
        <f>'Sales By Region &amp; Outlet'!G127</f>
        <v>-284025.83838439733</v>
      </c>
      <c r="T49" s="164">
        <f>'Sales By Region &amp; Outlet'!H127</f>
        <v>-8.7617335080400427E-2</v>
      </c>
      <c r="U49" s="199">
        <f>'Sales By Region &amp; Outlet'!I127</f>
        <v>73.813645312601764</v>
      </c>
      <c r="V49" s="161">
        <f>'Sales By Region &amp; Outlet'!J127</f>
        <v>-0.6442143383005714</v>
      </c>
    </row>
    <row r="50" spans="2:22" ht="15" thickBot="1" x14ac:dyDescent="0.3">
      <c r="B50" s="523"/>
      <c r="C50" s="149" t="s">
        <v>374</v>
      </c>
      <c r="D50" s="157">
        <f>'Sales By Region &amp; Outlet'!C77</f>
        <v>300045944.48470569</v>
      </c>
      <c r="E50" s="158">
        <f>'Sales By Region &amp; Outlet'!D77</f>
        <v>5740803.1155509353</v>
      </c>
      <c r="F50" s="164">
        <f>'Sales By Region &amp; Outlet'!E77</f>
        <v>1.9506295706706984E-2</v>
      </c>
      <c r="G50" s="191">
        <f>'Sales By Region &amp; Outlet'!F77</f>
        <v>734741468.2020911</v>
      </c>
      <c r="H50" s="232">
        <f>'Sales By Region &amp; Outlet'!G77</f>
        <v>32865639.089440346</v>
      </c>
      <c r="I50" s="226">
        <f>'Sales By Region &amp; Outlet'!H77</f>
        <v>4.6825432257712678E-2</v>
      </c>
      <c r="J50" s="201">
        <f>'Sales By Region &amp; Outlet'!I77</f>
        <v>114.56879185723108</v>
      </c>
      <c r="K50" s="161">
        <f>'Sales By Region &amp; Outlet'!J77</f>
        <v>-0.31432342360973564</v>
      </c>
    </row>
    <row r="51" spans="2:22" x14ac:dyDescent="0.25">
      <c r="B51" s="521" t="str">
        <f>'HOME PAGE'!H7</f>
        <v>YTD ENDING 12-29-2024</v>
      </c>
      <c r="C51" s="150" t="s">
        <v>362</v>
      </c>
      <c r="D51" s="144">
        <f>'Sales By Region &amp; Outlet'!C115</f>
        <v>251061454.54206604</v>
      </c>
      <c r="E51" s="145">
        <f>'Sales By Region &amp; Outlet'!D115</f>
        <v>-917826.48181536794</v>
      </c>
      <c r="F51" s="167">
        <f>'Sales By Region &amp; Outlet'!E115</f>
        <v>-3.6424680556508956E-3</v>
      </c>
      <c r="G51" s="176">
        <f>'Sales By Region &amp; Outlet'!F115</f>
        <v>668990692.22303462</v>
      </c>
      <c r="H51" s="233">
        <f>'Sales By Region &amp; Outlet'!G115</f>
        <v>17322165.578706026</v>
      </c>
      <c r="I51" s="227">
        <f>'Sales By Region &amp; Outlet'!H115</f>
        <v>2.6581252385939176E-2</v>
      </c>
      <c r="J51" s="188">
        <f>'Sales By Region &amp; Outlet'!I115</f>
        <v>91.473961624923788</v>
      </c>
      <c r="K51" s="159">
        <f>'Sales By Region &amp; Outlet'!J115</f>
        <v>-3.1450090643808721</v>
      </c>
    </row>
    <row r="52" spans="2:22" x14ac:dyDescent="0.25">
      <c r="B52" s="522"/>
      <c r="C52" s="146" t="s">
        <v>364</v>
      </c>
      <c r="D52" s="147">
        <f>'Sales By Region &amp; Outlet'!C116</f>
        <v>340743499.92981887</v>
      </c>
      <c r="E52" s="148">
        <f>'Sales By Region &amp; Outlet'!D116</f>
        <v>6855405.3565340042</v>
      </c>
      <c r="F52" s="168">
        <f>'Sales By Region &amp; Outlet'!E116</f>
        <v>2.0532044921503831E-2</v>
      </c>
      <c r="G52" s="178">
        <f>'Sales By Region &amp; Outlet'!F116</f>
        <v>796699231.59520185</v>
      </c>
      <c r="H52" s="234">
        <f>'Sales By Region &amp; Outlet'!G116</f>
        <v>40421798.272864223</v>
      </c>
      <c r="I52" s="228">
        <f>'Sales By Region &amp; Outlet'!H116</f>
        <v>5.3448372901053892E-2</v>
      </c>
      <c r="J52" s="186">
        <f>'Sales By Region &amp; Outlet'!I116</f>
        <v>103.32400698124084</v>
      </c>
      <c r="K52" s="160">
        <f>'Sales By Region &amp; Outlet'!J116</f>
        <v>0.56076304538547106</v>
      </c>
    </row>
    <row r="53" spans="2:22" x14ac:dyDescent="0.25">
      <c r="B53" s="522"/>
      <c r="C53" s="146" t="s">
        <v>366</v>
      </c>
      <c r="D53" s="147">
        <f>'Sales By Region &amp; Outlet'!C117</f>
        <v>307007904.1932739</v>
      </c>
      <c r="E53" s="148">
        <f>'Sales By Region &amp; Outlet'!D117</f>
        <v>9203652.0626801252</v>
      </c>
      <c r="F53" s="168">
        <f>'Sales By Region &amp; Outlet'!E117</f>
        <v>3.0905039121617777E-2</v>
      </c>
      <c r="G53" s="178">
        <f>'Sales By Region &amp; Outlet'!F117</f>
        <v>733072096.88771987</v>
      </c>
      <c r="H53" s="234">
        <f>'Sales By Region &amp; Outlet'!G117</f>
        <v>45114879.849784732</v>
      </c>
      <c r="I53" s="228">
        <f>'Sales By Region &amp; Outlet'!H117</f>
        <v>6.5578031209602122E-2</v>
      </c>
      <c r="J53" s="186">
        <f>'Sales By Region &amp; Outlet'!I117</f>
        <v>108.34170112249031</v>
      </c>
      <c r="K53" s="160">
        <f>'Sales By Region &amp; Outlet'!J117</f>
        <v>1.4186581269385101</v>
      </c>
    </row>
    <row r="54" spans="2:22" x14ac:dyDescent="0.25">
      <c r="B54" s="522"/>
      <c r="C54" s="146" t="s">
        <v>368</v>
      </c>
      <c r="D54" s="147">
        <f>'Sales By Region &amp; Outlet'!C118</f>
        <v>486911653.16690022</v>
      </c>
      <c r="E54" s="148">
        <f>'Sales By Region &amp; Outlet'!D118</f>
        <v>5001777.2341720462</v>
      </c>
      <c r="F54" s="168">
        <f>'Sales By Region &amp; Outlet'!E118</f>
        <v>1.0379071863781985E-2</v>
      </c>
      <c r="G54" s="178">
        <f>'Sales By Region &amp; Outlet'!F118</f>
        <v>1190692755.5823219</v>
      </c>
      <c r="H54" s="234">
        <f>'Sales By Region &amp; Outlet'!G118</f>
        <v>38390644.826226711</v>
      </c>
      <c r="I54" s="228">
        <f>'Sales By Region &amp; Outlet'!H118</f>
        <v>3.3316475313089795E-2</v>
      </c>
      <c r="J54" s="186">
        <f>'Sales By Region &amp; Outlet'!I118</f>
        <v>121.4908897378555</v>
      </c>
      <c r="K54" s="160">
        <f>'Sales By Region &amp; Outlet'!J118</f>
        <v>-1.7073924146112347</v>
      </c>
    </row>
    <row r="55" spans="2:22" x14ac:dyDescent="0.25">
      <c r="B55" s="522"/>
      <c r="C55" s="146" t="s">
        <v>370</v>
      </c>
      <c r="D55" s="147">
        <f>'Sales By Region &amp; Outlet'!C119</f>
        <v>120434125.85290903</v>
      </c>
      <c r="E55" s="148">
        <f>'Sales By Region &amp; Outlet'!D119</f>
        <v>3491013.8150072098</v>
      </c>
      <c r="F55" s="168">
        <f>'Sales By Region &amp; Outlet'!E119</f>
        <v>2.9852239727259488E-2</v>
      </c>
      <c r="G55" s="178">
        <f>'Sales By Region &amp; Outlet'!F119</f>
        <v>302260783.80603778</v>
      </c>
      <c r="H55" s="234">
        <f>'Sales By Region &amp; Outlet'!G119</f>
        <v>11974753.255430818</v>
      </c>
      <c r="I55" s="228">
        <f>'Sales By Region &amp; Outlet'!H119</f>
        <v>4.1251565680640638E-2</v>
      </c>
      <c r="J55" s="186">
        <f>'Sales By Region &amp; Outlet'!I119</f>
        <v>79.460731151776969</v>
      </c>
      <c r="K55" s="160">
        <f>'Sales By Region &amp; Outlet'!J119</f>
        <v>1.3550265270796444</v>
      </c>
    </row>
    <row r="56" spans="2:22" x14ac:dyDescent="0.25">
      <c r="B56" s="522"/>
      <c r="C56" s="146" t="s">
        <v>372</v>
      </c>
      <c r="D56" s="147">
        <f>'Sales By Region &amp; Outlet'!C120</f>
        <v>183609181.67448282</v>
      </c>
      <c r="E56" s="148">
        <f>'Sales By Region &amp; Outlet'!D120</f>
        <v>9942434.9695343971</v>
      </c>
      <c r="F56" s="168">
        <f>'Sales By Region &amp; Outlet'!E120</f>
        <v>5.7250079005776063E-2</v>
      </c>
      <c r="G56" s="178">
        <f>'Sales By Region &amp; Outlet'!F120</f>
        <v>446616979.31115866</v>
      </c>
      <c r="H56" s="234">
        <f>'Sales By Region &amp; Outlet'!G120</f>
        <v>31142338.166381657</v>
      </c>
      <c r="I56" s="228">
        <f>'Sales By Region &amp; Outlet'!H120</f>
        <v>7.4956050459719259E-2</v>
      </c>
      <c r="J56" s="186">
        <f>'Sales By Region &amp; Outlet'!I120</f>
        <v>63.117909308210059</v>
      </c>
      <c r="K56" s="160">
        <f>'Sales By Region &amp; Outlet'!J120</f>
        <v>2.1732104209673579</v>
      </c>
    </row>
    <row r="57" spans="2:22" x14ac:dyDescent="0.25">
      <c r="B57" s="522"/>
      <c r="C57" s="146" t="s">
        <v>373</v>
      </c>
      <c r="D57" s="147">
        <f>'Sales By Region &amp; Outlet'!C121</f>
        <v>326619492.30141073</v>
      </c>
      <c r="E57" s="148">
        <f>'Sales By Region &amp; Outlet'!D121</f>
        <v>10524331.23467648</v>
      </c>
      <c r="F57" s="168">
        <f>'Sales By Region &amp; Outlet'!E121</f>
        <v>3.3294819190397465E-2</v>
      </c>
      <c r="G57" s="178">
        <f>'Sales By Region &amp; Outlet'!F121</f>
        <v>795010106.84247983</v>
      </c>
      <c r="H57" s="234">
        <f>'Sales By Region &amp; Outlet'!G121</f>
        <v>39647054.029566169</v>
      </c>
      <c r="I57" s="228">
        <f>'Sales By Region &amp; Outlet'!H121</f>
        <v>5.2487415001201874E-2</v>
      </c>
      <c r="J57" s="186">
        <f>'Sales By Region &amp; Outlet'!I121</f>
        <v>100.90672899151714</v>
      </c>
      <c r="K57" s="160">
        <f>'Sales By Region &amp; Outlet'!J121</f>
        <v>0.50298033191327818</v>
      </c>
    </row>
    <row r="58" spans="2:22" ht="15" thickBot="1" x14ac:dyDescent="0.3">
      <c r="B58" s="523"/>
      <c r="C58" s="149" t="s">
        <v>374</v>
      </c>
      <c r="D58" s="157">
        <f>'Sales By Region &amp; Outlet'!C122</f>
        <v>300045944.48470575</v>
      </c>
      <c r="E58" s="158">
        <f>'Sales By Region &amp; Outlet'!D122</f>
        <v>5740803.1155509949</v>
      </c>
      <c r="F58" s="169">
        <f>'Sales By Region &amp; Outlet'!E122</f>
        <v>1.9506295706707186E-2</v>
      </c>
      <c r="G58" s="180">
        <f>'Sales By Region &amp; Outlet'!F122</f>
        <v>734741468.20209074</v>
      </c>
      <c r="H58" s="235">
        <f>'Sales By Region &amp; Outlet'!G122</f>
        <v>32865639.089440465</v>
      </c>
      <c r="I58" s="229">
        <f>'Sales By Region &amp; Outlet'!H122</f>
        <v>4.6825432257712879E-2</v>
      </c>
      <c r="J58" s="201">
        <f>'Sales By Region &amp; Outlet'!I122</f>
        <v>114.56879185723103</v>
      </c>
      <c r="K58" s="161">
        <f>'Sales By Region &amp; Outlet'!J122</f>
        <v>-0.31432342360970722</v>
      </c>
    </row>
    <row r="62" spans="2:22" ht="23.5" x14ac:dyDescent="0.25">
      <c r="B62" s="497" t="s">
        <v>249</v>
      </c>
      <c r="C62" s="497"/>
      <c r="D62" s="497"/>
      <c r="E62" s="497"/>
      <c r="F62" s="497"/>
      <c r="G62" s="497"/>
      <c r="H62" s="497"/>
      <c r="I62" s="497"/>
      <c r="J62" s="497"/>
      <c r="K62" s="497"/>
    </row>
    <row r="63" spans="2:22" ht="15" thickBot="1" x14ac:dyDescent="0.3">
      <c r="B63" s="510" t="s">
        <v>375</v>
      </c>
      <c r="C63" s="510"/>
      <c r="D63" s="510"/>
      <c r="E63" s="510"/>
      <c r="F63" s="510"/>
      <c r="G63" s="510"/>
      <c r="H63" s="510"/>
      <c r="I63" s="510"/>
      <c r="J63" s="510"/>
      <c r="K63" s="510"/>
    </row>
    <row r="64" spans="2:22" ht="32.5" customHeight="1" x14ac:dyDescent="0.25">
      <c r="C64" s="511"/>
      <c r="D64" s="512" t="s">
        <v>266</v>
      </c>
      <c r="E64" s="513"/>
      <c r="F64" s="514"/>
      <c r="G64" s="515" t="s">
        <v>269</v>
      </c>
      <c r="H64" s="513"/>
      <c r="I64" s="516"/>
      <c r="J64" s="519" t="s">
        <v>342</v>
      </c>
      <c r="K64" s="520"/>
    </row>
    <row r="65" spans="2:11" ht="33" customHeight="1" thickBot="1" x14ac:dyDescent="0.3">
      <c r="C65" s="511"/>
      <c r="D65" s="152" t="s">
        <v>271</v>
      </c>
      <c r="E65" s="153" t="s">
        <v>272</v>
      </c>
      <c r="F65" s="154" t="s">
        <v>273</v>
      </c>
      <c r="G65" s="165" t="s">
        <v>271</v>
      </c>
      <c r="H65" s="153" t="s">
        <v>272</v>
      </c>
      <c r="I65" s="166" t="s">
        <v>273</v>
      </c>
      <c r="J65" s="152" t="s">
        <v>271</v>
      </c>
      <c r="K65" s="154" t="s">
        <v>343</v>
      </c>
    </row>
    <row r="66" spans="2:11" x14ac:dyDescent="0.25">
      <c r="B66" s="521" t="str">
        <f>'HOME PAGE'!H5</f>
        <v>4 WEEKS ENDING 12-29-2024</v>
      </c>
      <c r="C66" s="143" t="s">
        <v>376</v>
      </c>
      <c r="D66" s="144">
        <f>'Sales By Region &amp; Outlet'!C38</f>
        <v>75998.329550341135</v>
      </c>
      <c r="E66" s="145">
        <f>'Sales By Region &amp; Outlet'!D38</f>
        <v>6655.5232607079233</v>
      </c>
      <c r="F66" s="167">
        <f>'Sales By Region &amp; Outlet'!E38</f>
        <v>9.5980010282666159E-2</v>
      </c>
      <c r="G66" s="170">
        <f>'Sales By Region &amp; Outlet'!F38</f>
        <v>296095.40998200298</v>
      </c>
      <c r="H66" s="171">
        <f>'Sales By Region &amp; Outlet'!G38</f>
        <v>24307.24577459885</v>
      </c>
      <c r="I66" s="162">
        <f>'Sales By Region &amp; Outlet'!H38</f>
        <v>8.9434526501491654E-2</v>
      </c>
      <c r="J66" s="182">
        <f>'Sales By Region &amp; Outlet'!I38</f>
        <v>22.580332333706295</v>
      </c>
      <c r="K66" s="159">
        <f>'Sales By Region &amp; Outlet'!J38</f>
        <v>2.0873302034819758</v>
      </c>
    </row>
    <row r="67" spans="2:11" x14ac:dyDescent="0.25">
      <c r="B67" s="522"/>
      <c r="C67" s="146" t="s">
        <v>377</v>
      </c>
      <c r="D67" s="147">
        <f>'Sales By Region &amp; Outlet'!C39</f>
        <v>111706.20800752386</v>
      </c>
      <c r="E67" s="148">
        <f>'Sales By Region &amp; Outlet'!D39</f>
        <v>-11445.155647395688</v>
      </c>
      <c r="F67" s="168">
        <f>'Sales By Region &amp; Outlet'!E39</f>
        <v>-9.2935679376364627E-2</v>
      </c>
      <c r="G67" s="172">
        <f>'Sales By Region &amp; Outlet'!F39</f>
        <v>408810.03248594404</v>
      </c>
      <c r="H67" s="173">
        <f>'Sales By Region &amp; Outlet'!G39</f>
        <v>-38821.989305325726</v>
      </c>
      <c r="I67" s="163">
        <f>'Sales By Region &amp; Outlet'!H39</f>
        <v>-8.6727462324910187E-2</v>
      </c>
      <c r="J67" s="183">
        <f>'Sales By Region &amp; Outlet'!I39</f>
        <v>27.622297913260603</v>
      </c>
      <c r="K67" s="160">
        <f>'Sales By Region &amp; Outlet'!J39</f>
        <v>-2.2086381654800959</v>
      </c>
    </row>
    <row r="68" spans="2:11" x14ac:dyDescent="0.25">
      <c r="B68" s="522"/>
      <c r="C68" s="146" t="s">
        <v>378</v>
      </c>
      <c r="D68" s="147">
        <f>'Sales By Region &amp; Outlet'!C40</f>
        <v>225630.63359116283</v>
      </c>
      <c r="E68" s="148">
        <f>'Sales By Region &amp; Outlet'!D40</f>
        <v>30592.481023493834</v>
      </c>
      <c r="F68" s="168">
        <f>'Sales By Region &amp; Outlet'!E40</f>
        <v>0.1568538289598477</v>
      </c>
      <c r="G68" s="172">
        <f>'Sales By Region &amp; Outlet'!F40</f>
        <v>542049.63856615545</v>
      </c>
      <c r="H68" s="173">
        <f>'Sales By Region &amp; Outlet'!G40</f>
        <v>75297.936485263926</v>
      </c>
      <c r="I68" s="163">
        <f>'Sales By Region &amp; Outlet'!H40</f>
        <v>0.16132332490608517</v>
      </c>
      <c r="J68" s="183">
        <f>'Sales By Region &amp; Outlet'!I40</f>
        <v>64.931134590235374</v>
      </c>
      <c r="K68" s="160">
        <f>'Sales By Region &amp; Outlet'!J40</f>
        <v>9.8185504143612476</v>
      </c>
    </row>
    <row r="69" spans="2:11" x14ac:dyDescent="0.25">
      <c r="B69" s="522"/>
      <c r="C69" s="146" t="s">
        <v>379</v>
      </c>
      <c r="D69" s="147">
        <f>'Sales By Region &amp; Outlet'!C41</f>
        <v>1965540.731561709</v>
      </c>
      <c r="E69" s="148">
        <f>'Sales By Region &amp; Outlet'!D41</f>
        <v>-91845.231010504998</v>
      </c>
      <c r="F69" s="168">
        <f>'Sales By Region &amp; Outlet'!E41</f>
        <v>-4.4641711706673144E-2</v>
      </c>
      <c r="G69" s="172">
        <f>'Sales By Region &amp; Outlet'!F41</f>
        <v>4805789.1181154</v>
      </c>
      <c r="H69" s="173">
        <f>'Sales By Region &amp; Outlet'!G41</f>
        <v>-91822.236274424009</v>
      </c>
      <c r="I69" s="163">
        <f>'Sales By Region &amp; Outlet'!H41</f>
        <v>-1.8748371324344051E-2</v>
      </c>
      <c r="J69" s="183">
        <f>'Sales By Region &amp; Outlet'!I41</f>
        <v>399.93040914127459</v>
      </c>
      <c r="K69" s="160">
        <f>'Sales By Region &amp; Outlet'!J41</f>
        <v>-14.017204084432592</v>
      </c>
    </row>
    <row r="70" spans="2:11" x14ac:dyDescent="0.25">
      <c r="B70" s="522"/>
      <c r="C70" s="146" t="s">
        <v>380</v>
      </c>
      <c r="D70" s="147">
        <f>'Sales By Region &amp; Outlet'!C42</f>
        <v>101085.83872167201</v>
      </c>
      <c r="E70" s="148">
        <f>'Sales By Region &amp; Outlet'!D42</f>
        <v>5536.3113445088529</v>
      </c>
      <c r="F70" s="168">
        <f>'Sales By Region &amp; Outlet'!E42</f>
        <v>5.7941797269758767E-2</v>
      </c>
      <c r="G70" s="172">
        <f>'Sales By Region &amp; Outlet'!F42</f>
        <v>362923.36142063735</v>
      </c>
      <c r="H70" s="173">
        <f>'Sales By Region &amp; Outlet'!G42</f>
        <v>38639.449167973944</v>
      </c>
      <c r="I70" s="163">
        <f>'Sales By Region &amp; Outlet'!H42</f>
        <v>0.11915314854678423</v>
      </c>
      <c r="J70" s="183">
        <f>'Sales By Region &amp; Outlet'!I42</f>
        <v>54.387881955093256</v>
      </c>
      <c r="K70" s="160">
        <f>'Sales By Region &amp; Outlet'!J42</f>
        <v>4.1620156966906379</v>
      </c>
    </row>
    <row r="71" spans="2:11" x14ac:dyDescent="0.25">
      <c r="B71" s="522"/>
      <c r="C71" s="146" t="s">
        <v>381</v>
      </c>
      <c r="D71" s="147">
        <f>'Sales By Region &amp; Outlet'!C43</f>
        <v>50130.611365641307</v>
      </c>
      <c r="E71" s="148">
        <f>'Sales By Region &amp; Outlet'!D43</f>
        <v>-6673.5485839628163</v>
      </c>
      <c r="F71" s="168">
        <f>'Sales By Region &amp; Outlet'!E43</f>
        <v>-0.1174834482172344</v>
      </c>
      <c r="G71" s="172">
        <f>'Sales By Region &amp; Outlet'!F43</f>
        <v>196808.89312099933</v>
      </c>
      <c r="H71" s="173">
        <f>'Sales By Region &amp; Outlet'!G43</f>
        <v>-9664.8837839273328</v>
      </c>
      <c r="I71" s="163">
        <f>'Sales By Region &amp; Outlet'!H43</f>
        <v>-4.6809255532617319E-2</v>
      </c>
      <c r="J71" s="183">
        <f>'Sales By Region &amp; Outlet'!I43</f>
        <v>14.053032363394797</v>
      </c>
      <c r="K71" s="160">
        <f>'Sales By Region &amp; Outlet'!J43</f>
        <v>-1.6357844973408024</v>
      </c>
    </row>
    <row r="72" spans="2:11" x14ac:dyDescent="0.25">
      <c r="B72" s="522"/>
      <c r="C72" s="146" t="s">
        <v>382</v>
      </c>
      <c r="D72" s="147">
        <f>'Sales By Region &amp; Outlet'!C44</f>
        <v>119340.22644610149</v>
      </c>
      <c r="E72" s="148">
        <f>'Sales By Region &amp; Outlet'!D44</f>
        <v>21707.535264443126</v>
      </c>
      <c r="F72" s="168">
        <f>'Sales By Region &amp; Outlet'!E44</f>
        <v>0.22233879863101821</v>
      </c>
      <c r="G72" s="172">
        <f>'Sales By Region &amp; Outlet'!F44</f>
        <v>321189.80121937511</v>
      </c>
      <c r="H72" s="173">
        <f>'Sales By Region &amp; Outlet'!G44</f>
        <v>25438.553414576803</v>
      </c>
      <c r="I72" s="163">
        <f>'Sales By Region &amp; Outlet'!H44</f>
        <v>8.6013342643161905E-2</v>
      </c>
      <c r="J72" s="183">
        <f>'Sales By Region &amp; Outlet'!I44</f>
        <v>30.06586629064185</v>
      </c>
      <c r="K72" s="160">
        <f>'Sales By Region &amp; Outlet'!J44</f>
        <v>5.6586569707968977</v>
      </c>
    </row>
    <row r="73" spans="2:11" ht="15" thickBot="1" x14ac:dyDescent="0.3">
      <c r="B73" s="523"/>
      <c r="C73" s="149" t="s">
        <v>383</v>
      </c>
      <c r="D73" s="217">
        <f>'Sales By Region &amp; Outlet'!C45</f>
        <v>191173.13264234501</v>
      </c>
      <c r="E73" s="204">
        <f>'Sales By Region &amp; Outlet'!D45</f>
        <v>6144.0121547405433</v>
      </c>
      <c r="F73" s="219">
        <f>'Sales By Region &amp; Outlet'!E45</f>
        <v>3.3205649675841942E-2</v>
      </c>
      <c r="G73" s="236">
        <f>'Sales By Region &amp; Outlet'!F45</f>
        <v>691808.28649942402</v>
      </c>
      <c r="H73" s="237">
        <f>'Sales By Region &amp; Outlet'!G45</f>
        <v>5416.6153128012083</v>
      </c>
      <c r="I73" s="218">
        <f>'Sales By Region &amp; Outlet'!H45</f>
        <v>7.8914350802611749E-3</v>
      </c>
      <c r="J73" s="238">
        <f>'Sales By Region &amp; Outlet'!I45</f>
        <v>59.527036811327491</v>
      </c>
      <c r="K73" s="195">
        <f>'Sales By Region &amp; Outlet'!J45</f>
        <v>2.6824356032924186</v>
      </c>
    </row>
    <row r="74" spans="2:11" x14ac:dyDescent="0.25">
      <c r="B74" s="521" t="str">
        <f>'HOME PAGE'!H6</f>
        <v>LATEST 52 WEEKS ENDING 12-29-2024</v>
      </c>
      <c r="C74" s="143" t="s">
        <v>376</v>
      </c>
      <c r="D74" s="144">
        <f>'Sales By Region &amp; Outlet'!C83</f>
        <v>811805.93002172024</v>
      </c>
      <c r="E74" s="145">
        <f>'Sales By Region &amp; Outlet'!D83</f>
        <v>-68368.705323139904</v>
      </c>
      <c r="F74" s="167">
        <f>'Sales By Region &amp; Outlet'!E83</f>
        <v>-7.7676295791405586E-2</v>
      </c>
      <c r="G74" s="170">
        <f>'Sales By Region &amp; Outlet'!F83</f>
        <v>3129790.6123797423</v>
      </c>
      <c r="H74" s="171">
        <f>'Sales By Region &amp; Outlet'!G83</f>
        <v>-213960.84177618381</v>
      </c>
      <c r="I74" s="162">
        <f>'Sales By Region &amp; Outlet'!H83</f>
        <v>-6.3988261301614779E-2</v>
      </c>
      <c r="J74" s="182">
        <f>'Sales By Region &amp; Outlet'!I83</f>
        <v>19.974582274744428</v>
      </c>
      <c r="K74" s="159">
        <f>'Sales By Region &amp; Outlet'!J83</f>
        <v>-1.0152996396710101</v>
      </c>
    </row>
    <row r="75" spans="2:11" x14ac:dyDescent="0.25">
      <c r="B75" s="522"/>
      <c r="C75" s="146" t="s">
        <v>377</v>
      </c>
      <c r="D75" s="147">
        <f>'Sales By Region &amp; Outlet'!C84</f>
        <v>1447542.7297693412</v>
      </c>
      <c r="E75" s="148">
        <f>'Sales By Region &amp; Outlet'!D84</f>
        <v>-141925.42669918318</v>
      </c>
      <c r="F75" s="168">
        <f>'Sales By Region &amp; Outlet'!E84</f>
        <v>-8.9291141896489873E-2</v>
      </c>
      <c r="G75" s="172">
        <f>'Sales By Region &amp; Outlet'!F84</f>
        <v>5367999.7694690833</v>
      </c>
      <c r="H75" s="173">
        <f>'Sales By Region &amp; Outlet'!G84</f>
        <v>-207620.20394974388</v>
      </c>
      <c r="I75" s="163">
        <f>'Sales By Region &amp; Outlet'!H84</f>
        <v>-3.7237151193867411E-2</v>
      </c>
      <c r="J75" s="183">
        <f>'Sales By Region &amp; Outlet'!I84</f>
        <v>29.642381428184816</v>
      </c>
      <c r="K75" s="160">
        <f>'Sales By Region &amp; Outlet'!J84</f>
        <v>-1.4258450663045039</v>
      </c>
    </row>
    <row r="76" spans="2:11" x14ac:dyDescent="0.25">
      <c r="B76" s="522"/>
      <c r="C76" s="146" t="s">
        <v>378</v>
      </c>
      <c r="D76" s="147">
        <f>'Sales By Region &amp; Outlet'!C85</f>
        <v>2722255.8271523556</v>
      </c>
      <c r="E76" s="148">
        <f>'Sales By Region &amp; Outlet'!D85</f>
        <v>405061.71553999465</v>
      </c>
      <c r="F76" s="168">
        <f>'Sales By Region &amp; Outlet'!E85</f>
        <v>0.17480698466739272</v>
      </c>
      <c r="G76" s="172">
        <f>'Sales By Region &amp; Outlet'!F85</f>
        <v>6317254.2588878917</v>
      </c>
      <c r="H76" s="173">
        <f>'Sales By Region &amp; Outlet'!G85</f>
        <v>535707.80355898105</v>
      </c>
      <c r="I76" s="163">
        <f>'Sales By Region &amp; Outlet'!H85</f>
        <v>9.2658220027829002E-2</v>
      </c>
      <c r="J76" s="183">
        <f>'Sales By Region &amp; Outlet'!I85</f>
        <v>64.875851085638871</v>
      </c>
      <c r="K76" s="160">
        <f>'Sales By Region &amp; Outlet'!J85</f>
        <v>12.039770807139675</v>
      </c>
    </row>
    <row r="77" spans="2:11" x14ac:dyDescent="0.25">
      <c r="B77" s="522"/>
      <c r="C77" s="146" t="s">
        <v>379</v>
      </c>
      <c r="D77" s="147">
        <f>'Sales By Region &amp; Outlet'!C86</f>
        <v>24040631.533726856</v>
      </c>
      <c r="E77" s="148">
        <f>'Sales By Region &amp; Outlet'!D86</f>
        <v>-1368704.1733388044</v>
      </c>
      <c r="F77" s="168">
        <f>'Sales By Region &amp; Outlet'!E86</f>
        <v>-5.3866192690673304E-2</v>
      </c>
      <c r="G77" s="172">
        <f>'Sales By Region &amp; Outlet'!F86</f>
        <v>57758083.43519149</v>
      </c>
      <c r="H77" s="173">
        <f>'Sales By Region &amp; Outlet'!G86</f>
        <v>-1862612.102465637</v>
      </c>
      <c r="I77" s="163">
        <f>'Sales By Region &amp; Outlet'!H86</f>
        <v>-3.1241032759995051E-2</v>
      </c>
      <c r="J77" s="183">
        <f>'Sales By Region &amp; Outlet'!I86</f>
        <v>405.08620608713557</v>
      </c>
      <c r="K77" s="160">
        <f>'Sales By Region &amp; Outlet'!J86</f>
        <v>-7.4479349192327504</v>
      </c>
    </row>
    <row r="78" spans="2:11" x14ac:dyDescent="0.25">
      <c r="B78" s="522"/>
      <c r="C78" s="146" t="s">
        <v>380</v>
      </c>
      <c r="D78" s="147">
        <f>'Sales By Region &amp; Outlet'!C87</f>
        <v>1173627.226731813</v>
      </c>
      <c r="E78" s="148">
        <f>'Sales By Region &amp; Outlet'!D87</f>
        <v>6815.4141816406045</v>
      </c>
      <c r="F78" s="168">
        <f>'Sales By Region &amp; Outlet'!E87</f>
        <v>5.8410568939518213E-3</v>
      </c>
      <c r="G78" s="172">
        <f>'Sales By Region &amp; Outlet'!F87</f>
        <v>4171086.6122424006</v>
      </c>
      <c r="H78" s="173">
        <f>'Sales By Region &amp; Outlet'!G87</f>
        <v>217504.4964451408</v>
      </c>
      <c r="I78" s="163">
        <f>'Sales By Region &amp; Outlet'!H87</f>
        <v>5.5014538733383543E-2</v>
      </c>
      <c r="J78" s="183">
        <f>'Sales By Region &amp; Outlet'!I87</f>
        <v>52.292716953279985</v>
      </c>
      <c r="K78" s="160">
        <f>'Sales By Region &amp; Outlet'!J87</f>
        <v>2.800525481440495</v>
      </c>
    </row>
    <row r="79" spans="2:11" x14ac:dyDescent="0.25">
      <c r="B79" s="522"/>
      <c r="C79" s="146" t="s">
        <v>381</v>
      </c>
      <c r="D79" s="147">
        <f>'Sales By Region &amp; Outlet'!C88</f>
        <v>558798.20191239519</v>
      </c>
      <c r="E79" s="148">
        <f>'Sales By Region &amp; Outlet'!D88</f>
        <v>-145877.16968118155</v>
      </c>
      <c r="F79" s="168">
        <f>'Sales By Region &amp; Outlet'!E88</f>
        <v>-0.20701329372600319</v>
      </c>
      <c r="G79" s="172">
        <f>'Sales By Region &amp; Outlet'!F88</f>
        <v>2020561.7692763323</v>
      </c>
      <c r="H79" s="173">
        <f>'Sales By Region &amp; Outlet'!G88</f>
        <v>-299890.71383387572</v>
      </c>
      <c r="I79" s="163">
        <f>'Sales By Region &amp; Outlet'!H88</f>
        <v>-0.12923803267538517</v>
      </c>
      <c r="J79" s="183">
        <f>'Sales By Region &amp; Outlet'!I88</f>
        <v>12.972427396502489</v>
      </c>
      <c r="K79" s="160">
        <f>'Sales By Region &amp; Outlet'!J88</f>
        <v>-2.7325067451026595</v>
      </c>
    </row>
    <row r="80" spans="2:11" x14ac:dyDescent="0.25">
      <c r="B80" s="522"/>
      <c r="C80" s="146" t="s">
        <v>382</v>
      </c>
      <c r="D80" s="147">
        <f>'Sales By Region &amp; Outlet'!C89</f>
        <v>1249371.9035812749</v>
      </c>
      <c r="E80" s="148">
        <f>'Sales By Region &amp; Outlet'!D89</f>
        <v>47761.807721149409</v>
      </c>
      <c r="F80" s="168">
        <f>'Sales By Region &amp; Outlet'!E89</f>
        <v>3.9748174458338746E-2</v>
      </c>
      <c r="G80" s="172">
        <f>'Sales By Region &amp; Outlet'!F89</f>
        <v>3600334.8074647067</v>
      </c>
      <c r="H80" s="173">
        <f>'Sales By Region &amp; Outlet'!G89</f>
        <v>-6030.2671023202129</v>
      </c>
      <c r="I80" s="163">
        <f>'Sales By Region &amp; Outlet'!H89</f>
        <v>-1.6721177633532275E-3</v>
      </c>
      <c r="J80" s="183">
        <f>'Sales By Region &amp; Outlet'!I89</f>
        <v>26.066204771027579</v>
      </c>
      <c r="K80" s="160">
        <f>'Sales By Region &amp; Outlet'!J89</f>
        <v>1.8267186561760909</v>
      </c>
    </row>
    <row r="81" spans="2:11" ht="15" thickBot="1" x14ac:dyDescent="0.3">
      <c r="B81" s="523"/>
      <c r="C81" s="149" t="s">
        <v>383</v>
      </c>
      <c r="D81" s="157">
        <f>'Sales By Region &amp; Outlet'!C90</f>
        <v>2297359.2707558721</v>
      </c>
      <c r="E81" s="158">
        <f>'Sales By Region &amp; Outlet'!D90</f>
        <v>-123287.01218754658</v>
      </c>
      <c r="F81" s="169">
        <f>'Sales By Region &amp; Outlet'!E90</f>
        <v>-5.0931444654373055E-2</v>
      </c>
      <c r="G81" s="174">
        <f>'Sales By Region &amp; Outlet'!F90</f>
        <v>8200021.6946208701</v>
      </c>
      <c r="H81" s="175">
        <f>'Sales By Region &amp; Outlet'!G90</f>
        <v>-272795.50660422072</v>
      </c>
      <c r="I81" s="164">
        <f>'Sales By Region &amp; Outlet'!H90</f>
        <v>-3.2196552825992403E-2</v>
      </c>
      <c r="J81" s="184">
        <f>'Sales By Region &amp; Outlet'!I90</f>
        <v>59.240065272745888</v>
      </c>
      <c r="K81" s="161">
        <f>'Sales By Region &amp; Outlet'!J90</f>
        <v>-0.76908081781525084</v>
      </c>
    </row>
    <row r="82" spans="2:11" x14ac:dyDescent="0.25">
      <c r="B82" s="521" t="str">
        <f>'HOME PAGE'!H7</f>
        <v>YTD ENDING 12-29-2024</v>
      </c>
      <c r="C82" s="150" t="s">
        <v>376</v>
      </c>
      <c r="D82" s="155">
        <f>'Sales By Region &amp; Outlet'!C128</f>
        <v>811805.93002171989</v>
      </c>
      <c r="E82" s="156">
        <f>'Sales By Region &amp; Outlet'!D128</f>
        <v>-68368.705323140137</v>
      </c>
      <c r="F82" s="210">
        <f>'Sales By Region &amp; Outlet'!E128</f>
        <v>-7.7676295791405864E-2</v>
      </c>
      <c r="G82" s="207">
        <f>'Sales By Region &amp; Outlet'!F128</f>
        <v>3129790.6123797423</v>
      </c>
      <c r="H82" s="202">
        <f>'Sales By Region &amp; Outlet'!G128</f>
        <v>-213960.8417761852</v>
      </c>
      <c r="I82" s="209">
        <f>'Sales By Region &amp; Outlet'!H128</f>
        <v>-6.3988261301615168E-2</v>
      </c>
      <c r="J82" s="211">
        <f>'Sales By Region &amp; Outlet'!I128</f>
        <v>19.974582274744424</v>
      </c>
      <c r="K82" s="200">
        <f>'Sales By Region &amp; Outlet'!J128</f>
        <v>-1.0152996396710101</v>
      </c>
    </row>
    <row r="83" spans="2:11" x14ac:dyDescent="0.25">
      <c r="B83" s="522"/>
      <c r="C83" s="146" t="s">
        <v>377</v>
      </c>
      <c r="D83" s="147">
        <f>'Sales By Region &amp; Outlet'!C129</f>
        <v>1447542.7297693416</v>
      </c>
      <c r="E83" s="148">
        <f>'Sales By Region &amp; Outlet'!D129</f>
        <v>-141925.42669918202</v>
      </c>
      <c r="F83" s="168">
        <f>'Sales By Region &amp; Outlet'!E129</f>
        <v>-8.9291141896489179E-2</v>
      </c>
      <c r="G83" s="172">
        <f>'Sales By Region &amp; Outlet'!F129</f>
        <v>5367999.7694690833</v>
      </c>
      <c r="H83" s="173">
        <f>'Sales By Region &amp; Outlet'!G129</f>
        <v>-207620.20394974574</v>
      </c>
      <c r="I83" s="163">
        <f>'Sales By Region &amp; Outlet'!H129</f>
        <v>-3.7237151193867737E-2</v>
      </c>
      <c r="J83" s="183">
        <f>'Sales By Region &amp; Outlet'!I129</f>
        <v>29.642381428184827</v>
      </c>
      <c r="K83" s="160">
        <f>'Sales By Region &amp; Outlet'!J129</f>
        <v>-1.4258450663044826</v>
      </c>
    </row>
    <row r="84" spans="2:11" x14ac:dyDescent="0.25">
      <c r="B84" s="522"/>
      <c r="C84" s="146" t="s">
        <v>378</v>
      </c>
      <c r="D84" s="147">
        <f>'Sales By Region &amp; Outlet'!C130</f>
        <v>2722255.827152357</v>
      </c>
      <c r="E84" s="148">
        <f>'Sales By Region &amp; Outlet'!D130</f>
        <v>405061.71553999605</v>
      </c>
      <c r="F84" s="168">
        <f>'Sales By Region &amp; Outlet'!E130</f>
        <v>0.17480698466739331</v>
      </c>
      <c r="G84" s="172">
        <f>'Sales By Region &amp; Outlet'!F130</f>
        <v>6317254.2588878907</v>
      </c>
      <c r="H84" s="173">
        <f>'Sales By Region &amp; Outlet'!G130</f>
        <v>535707.80355898011</v>
      </c>
      <c r="I84" s="163">
        <f>'Sales By Region &amp; Outlet'!H130</f>
        <v>9.2658220027828836E-2</v>
      </c>
      <c r="J84" s="183">
        <f>'Sales By Region &amp; Outlet'!I130</f>
        <v>64.875851085638899</v>
      </c>
      <c r="K84" s="160">
        <f>'Sales By Region &amp; Outlet'!J130</f>
        <v>12.039770807139689</v>
      </c>
    </row>
    <row r="85" spans="2:11" x14ac:dyDescent="0.25">
      <c r="B85" s="522"/>
      <c r="C85" s="146" t="s">
        <v>379</v>
      </c>
      <c r="D85" s="147">
        <f>'Sales By Region &amp; Outlet'!C131</f>
        <v>24040631.533726823</v>
      </c>
      <c r="E85" s="148">
        <f>'Sales By Region &amp; Outlet'!D131</f>
        <v>-1368704.1733388379</v>
      </c>
      <c r="F85" s="168">
        <f>'Sales By Region &amp; Outlet'!E131</f>
        <v>-5.3866192690674622E-2</v>
      </c>
      <c r="G85" s="172">
        <f>'Sales By Region &amp; Outlet'!F131</f>
        <v>57758083.43519149</v>
      </c>
      <c r="H85" s="173">
        <f>'Sales By Region &amp; Outlet'!G131</f>
        <v>-1862612.1024656445</v>
      </c>
      <c r="I85" s="163">
        <f>'Sales By Region &amp; Outlet'!H131</f>
        <v>-3.1241032759995173E-2</v>
      </c>
      <c r="J85" s="183">
        <f>'Sales By Region &amp; Outlet'!I131</f>
        <v>405.08620608713494</v>
      </c>
      <c r="K85" s="160">
        <f>'Sales By Region &amp; Outlet'!J131</f>
        <v>-7.4479349192333757</v>
      </c>
    </row>
    <row r="86" spans="2:11" x14ac:dyDescent="0.25">
      <c r="B86" s="522"/>
      <c r="C86" s="146" t="s">
        <v>380</v>
      </c>
      <c r="D86" s="147">
        <f>'Sales By Region &amp; Outlet'!C132</f>
        <v>1173627.2267318121</v>
      </c>
      <c r="E86" s="148">
        <f>'Sales By Region &amp; Outlet'!D132</f>
        <v>6815.4141816396732</v>
      </c>
      <c r="F86" s="168">
        <f>'Sales By Region &amp; Outlet'!E132</f>
        <v>5.8410568939510224E-3</v>
      </c>
      <c r="G86" s="172">
        <f>'Sales By Region &amp; Outlet'!F132</f>
        <v>4171086.6122424006</v>
      </c>
      <c r="H86" s="173">
        <f>'Sales By Region &amp; Outlet'!G132</f>
        <v>217504.49644514127</v>
      </c>
      <c r="I86" s="163">
        <f>'Sales By Region &amp; Outlet'!H132</f>
        <v>5.5014538733383668E-2</v>
      </c>
      <c r="J86" s="183">
        <f>'Sales By Region &amp; Outlet'!I132</f>
        <v>52.29271695327995</v>
      </c>
      <c r="K86" s="160">
        <f>'Sales By Region &amp; Outlet'!J132</f>
        <v>2.8005254814404523</v>
      </c>
    </row>
    <row r="87" spans="2:11" x14ac:dyDescent="0.25">
      <c r="B87" s="522"/>
      <c r="C87" s="146" t="s">
        <v>381</v>
      </c>
      <c r="D87" s="147">
        <f>'Sales By Region &amp; Outlet'!C133</f>
        <v>558798.20191239531</v>
      </c>
      <c r="E87" s="148">
        <f>'Sales By Region &amp; Outlet'!D133</f>
        <v>-145877.16968118097</v>
      </c>
      <c r="F87" s="168">
        <f>'Sales By Region &amp; Outlet'!E133</f>
        <v>-0.2070132937260025</v>
      </c>
      <c r="G87" s="172">
        <f>'Sales By Region &amp; Outlet'!F133</f>
        <v>2020561.7692763323</v>
      </c>
      <c r="H87" s="173">
        <f>'Sales By Region &amp; Outlet'!G133</f>
        <v>-299890.71383387572</v>
      </c>
      <c r="I87" s="163">
        <f>'Sales By Region &amp; Outlet'!H133</f>
        <v>-0.12923803267538517</v>
      </c>
      <c r="J87" s="183">
        <f>'Sales By Region &amp; Outlet'!I133</f>
        <v>12.972427396502493</v>
      </c>
      <c r="K87" s="160">
        <f>'Sales By Region &amp; Outlet'!J133</f>
        <v>-2.7325067451026506</v>
      </c>
    </row>
    <row r="88" spans="2:11" x14ac:dyDescent="0.25">
      <c r="B88" s="522"/>
      <c r="C88" s="146" t="s">
        <v>382</v>
      </c>
      <c r="D88" s="147">
        <f>'Sales By Region &amp; Outlet'!C134</f>
        <v>1249371.9035812761</v>
      </c>
      <c r="E88" s="148">
        <f>'Sales By Region &amp; Outlet'!D134</f>
        <v>47761.807721150341</v>
      </c>
      <c r="F88" s="168">
        <f>'Sales By Region &amp; Outlet'!E134</f>
        <v>3.9748174458339509E-2</v>
      </c>
      <c r="G88" s="172">
        <f>'Sales By Region &amp; Outlet'!F134</f>
        <v>3600334.8074647058</v>
      </c>
      <c r="H88" s="173">
        <f>'Sales By Region &amp; Outlet'!G134</f>
        <v>-6030.2671023211442</v>
      </c>
      <c r="I88" s="163">
        <f>'Sales By Region &amp; Outlet'!H134</f>
        <v>-1.6721177633534858E-3</v>
      </c>
      <c r="J88" s="183">
        <f>'Sales By Region &amp; Outlet'!I134</f>
        <v>26.0662047710276</v>
      </c>
      <c r="K88" s="160">
        <f>'Sales By Region &amp; Outlet'!J134</f>
        <v>1.8267186561761051</v>
      </c>
    </row>
    <row r="89" spans="2:11" ht="15" thickBot="1" x14ac:dyDescent="0.3">
      <c r="B89" s="523"/>
      <c r="C89" s="149" t="s">
        <v>383</v>
      </c>
      <c r="D89" s="157">
        <f>'Sales By Region &amp; Outlet'!C135</f>
        <v>2297359.2707558731</v>
      </c>
      <c r="E89" s="158">
        <f>'Sales By Region &amp; Outlet'!D135</f>
        <v>-123287.01218754612</v>
      </c>
      <c r="F89" s="169">
        <f>'Sales By Region &amp; Outlet'!E135</f>
        <v>-5.0931444654372854E-2</v>
      </c>
      <c r="G89" s="174">
        <f>'Sales By Region &amp; Outlet'!F135</f>
        <v>8200021.6946208701</v>
      </c>
      <c r="H89" s="175">
        <f>'Sales By Region &amp; Outlet'!G135</f>
        <v>-272795.50660421699</v>
      </c>
      <c r="I89" s="164">
        <f>'Sales By Region &amp; Outlet'!H135</f>
        <v>-3.2196552825991973E-2</v>
      </c>
      <c r="J89" s="184">
        <f>'Sales By Region &amp; Outlet'!I135</f>
        <v>59.240065272745909</v>
      </c>
      <c r="K89" s="161">
        <f>'Sales By Region &amp; Outlet'!J135</f>
        <v>-0.76908081781524373</v>
      </c>
    </row>
  </sheetData>
  <mergeCells count="45">
    <mergeCell ref="B66:B73"/>
    <mergeCell ref="B74:B81"/>
    <mergeCell ref="B82:B89"/>
    <mergeCell ref="B51:B58"/>
    <mergeCell ref="B62:K62"/>
    <mergeCell ref="B63:K63"/>
    <mergeCell ref="C64:C65"/>
    <mergeCell ref="D64:F64"/>
    <mergeCell ref="G64:I64"/>
    <mergeCell ref="J64:K64"/>
    <mergeCell ref="B35:B42"/>
    <mergeCell ref="M35:M39"/>
    <mergeCell ref="M40:M44"/>
    <mergeCell ref="B43:B50"/>
    <mergeCell ref="M45:M49"/>
    <mergeCell ref="B31:K31"/>
    <mergeCell ref="M31:V31"/>
    <mergeCell ref="B32:K32"/>
    <mergeCell ref="M32:V32"/>
    <mergeCell ref="R33:T33"/>
    <mergeCell ref="U33:V33"/>
    <mergeCell ref="C33:C34"/>
    <mergeCell ref="D33:F33"/>
    <mergeCell ref="G33:I33"/>
    <mergeCell ref="J33:K33"/>
    <mergeCell ref="N33:N34"/>
    <mergeCell ref="O33:Q33"/>
    <mergeCell ref="B6:B13"/>
    <mergeCell ref="M6:M13"/>
    <mergeCell ref="B14:B21"/>
    <mergeCell ref="M14:M21"/>
    <mergeCell ref="B22:B29"/>
    <mergeCell ref="M22:M29"/>
    <mergeCell ref="B2:K2"/>
    <mergeCell ref="M2:V2"/>
    <mergeCell ref="B3:K3"/>
    <mergeCell ref="M3:V3"/>
    <mergeCell ref="C4:C5"/>
    <mergeCell ref="D4:F4"/>
    <mergeCell ref="G4:I4"/>
    <mergeCell ref="J4:K4"/>
    <mergeCell ref="N4:N5"/>
    <mergeCell ref="O4:Q4"/>
    <mergeCell ref="R4:T4"/>
    <mergeCell ref="U4:V4"/>
  </mergeCells>
  <conditionalFormatting sqref="A31:B32">
    <cfRule type="cellIs" dxfId="81" priority="2" operator="lessThan">
      <formula>0</formula>
    </cfRule>
  </conditionalFormatting>
  <conditionalFormatting sqref="A35:L59">
    <cfRule type="cellIs" dxfId="80" priority="8" operator="lessThan">
      <formula>0</formula>
    </cfRule>
  </conditionalFormatting>
  <conditionalFormatting sqref="A1:XFD1 A2:A29 W2:XFD29 L4:V5 A30:XFD30 W31:XFD1048576 A33:V34 N35:V49 M59:V61 A60:A100 L60:L100 M90:V1048576 A101:L1048576">
    <cfRule type="cellIs" dxfId="79" priority="28" operator="lessThan">
      <formula>0</formula>
    </cfRule>
  </conditionalFormatting>
  <conditionalFormatting sqref="B2:B3 B4:J4 B5:K5">
    <cfRule type="cellIs" dxfId="78" priority="26" operator="lessThan">
      <formula>0</formula>
    </cfRule>
  </conditionalFormatting>
  <conditionalFormatting sqref="B62:B63">
    <cfRule type="cellIs" dxfId="77" priority="1" operator="lessThan">
      <formula>0</formula>
    </cfRule>
  </conditionalFormatting>
  <conditionalFormatting sqref="B64:K89">
    <cfRule type="cellIs" dxfId="76" priority="7" operator="lessThan">
      <formula>0</formula>
    </cfRule>
  </conditionalFormatting>
  <conditionalFormatting sqref="B6:V29">
    <cfRule type="cellIs" dxfId="75" priority="5" operator="lessThan">
      <formula>0</formula>
    </cfRule>
  </conditionalFormatting>
  <conditionalFormatting sqref="L2:M3">
    <cfRule type="cellIs" dxfId="74" priority="4" operator="lessThan">
      <formula>0</formula>
    </cfRule>
  </conditionalFormatting>
  <conditionalFormatting sqref="L31:M32">
    <cfRule type="cellIs" dxfId="73" priority="3" operator="lessThan">
      <formula>0</formula>
    </cfRule>
  </conditionalFormatting>
  <conditionalFormatting sqref="M35 M40 M45">
    <cfRule type="cellIs" dxfId="72" priority="6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A26DA-1A34-4D30-9DDC-036D579B4108}">
  <sheetPr>
    <tabColor rgb="FF616365"/>
  </sheetPr>
  <dimension ref="B2:P55"/>
  <sheetViews>
    <sheetView showGridLines="0" zoomScale="80" zoomScaleNormal="80" workbookViewId="0">
      <selection activeCell="K152" sqref="K152"/>
    </sheetView>
  </sheetViews>
  <sheetFormatPr defaultColWidth="9.1796875" defaultRowHeight="14.5" x14ac:dyDescent="0.35"/>
  <cols>
    <col min="1" max="1" width="3.7265625" style="28" customWidth="1"/>
    <col min="2" max="2" width="47" style="28" bestFit="1" customWidth="1"/>
    <col min="3" max="3" width="11.26953125" style="28" bestFit="1" customWidth="1"/>
    <col min="4" max="4" width="10.453125" style="28" bestFit="1" customWidth="1"/>
    <col min="5" max="5" width="12.453125" style="99" bestFit="1" customWidth="1"/>
    <col min="6" max="6" width="12.26953125" style="28" bestFit="1" customWidth="1"/>
    <col min="7" max="7" width="11.81640625" style="28" bestFit="1" customWidth="1"/>
    <col min="8" max="8" width="12.453125" style="99" bestFit="1" customWidth="1"/>
    <col min="9" max="9" width="3.7265625" style="28" customWidth="1"/>
    <col min="10" max="10" width="44.1796875" style="28" bestFit="1" customWidth="1"/>
    <col min="11" max="11" width="11.26953125" style="28" bestFit="1" customWidth="1"/>
    <col min="12" max="12" width="10.453125" style="28" bestFit="1" customWidth="1"/>
    <col min="13" max="13" width="12.453125" style="28" bestFit="1" customWidth="1"/>
    <col min="14" max="14" width="12.26953125" style="28" bestFit="1" customWidth="1"/>
    <col min="15" max="15" width="11.81640625" style="28" bestFit="1" customWidth="1"/>
    <col min="16" max="16" width="12.453125" style="28" bestFit="1" customWidth="1"/>
    <col min="17" max="16384" width="9.1796875" style="28"/>
  </cols>
  <sheetData>
    <row r="2" spans="2:16" ht="23.5" x14ac:dyDescent="0.55000000000000004">
      <c r="B2" s="537" t="s">
        <v>249</v>
      </c>
      <c r="C2" s="537"/>
      <c r="D2" s="537"/>
      <c r="E2" s="537"/>
      <c r="F2" s="537"/>
      <c r="G2" s="537"/>
      <c r="H2" s="537"/>
      <c r="I2" s="537"/>
      <c r="J2" s="537"/>
      <c r="K2" s="537"/>
      <c r="L2" s="537"/>
      <c r="M2" s="537"/>
      <c r="N2" s="537"/>
      <c r="O2" s="537"/>
      <c r="P2" s="537"/>
    </row>
    <row r="3" spans="2:16" ht="15" thickBot="1" x14ac:dyDescent="0.4">
      <c r="B3" s="538" t="s">
        <v>264</v>
      </c>
      <c r="C3" s="538"/>
      <c r="D3" s="538"/>
      <c r="E3" s="538"/>
      <c r="F3" s="538"/>
      <c r="G3" s="538"/>
      <c r="H3" s="538"/>
      <c r="I3" s="538"/>
      <c r="J3" s="538"/>
      <c r="K3" s="538"/>
      <c r="L3" s="538"/>
      <c r="M3" s="538"/>
      <c r="N3" s="538"/>
      <c r="O3" s="538"/>
      <c r="P3" s="538"/>
    </row>
    <row r="4" spans="2:16" ht="15" thickBot="1" x14ac:dyDescent="0.4">
      <c r="B4" s="533" t="s">
        <v>384</v>
      </c>
      <c r="C4" s="512" t="s">
        <v>266</v>
      </c>
      <c r="D4" s="513"/>
      <c r="E4" s="514"/>
      <c r="F4" s="530" t="s">
        <v>269</v>
      </c>
      <c r="G4" s="531"/>
      <c r="H4" s="532"/>
      <c r="I4" s="97"/>
      <c r="J4" s="536" t="s">
        <v>385</v>
      </c>
      <c r="K4" s="512" t="s">
        <v>266</v>
      </c>
      <c r="L4" s="513"/>
      <c r="M4" s="514"/>
      <c r="N4" s="530" t="s">
        <v>269</v>
      </c>
      <c r="O4" s="531"/>
      <c r="P4" s="532"/>
    </row>
    <row r="5" spans="2:16" ht="15" thickBot="1" x14ac:dyDescent="0.4">
      <c r="B5" s="534"/>
      <c r="C5" s="89" t="s">
        <v>271</v>
      </c>
      <c r="D5" s="89" t="s">
        <v>272</v>
      </c>
      <c r="E5" s="89" t="s">
        <v>273</v>
      </c>
      <c r="F5" s="89" t="s">
        <v>271</v>
      </c>
      <c r="G5" s="89" t="s">
        <v>272</v>
      </c>
      <c r="H5" s="89" t="s">
        <v>273</v>
      </c>
      <c r="I5" s="239"/>
      <c r="J5" s="536"/>
      <c r="K5" s="142" t="s">
        <v>271</v>
      </c>
      <c r="L5" s="142" t="s">
        <v>272</v>
      </c>
      <c r="M5" s="142" t="s">
        <v>273</v>
      </c>
      <c r="N5" s="142" t="s">
        <v>271</v>
      </c>
      <c r="O5" s="142" t="s">
        <v>272</v>
      </c>
      <c r="P5" s="142" t="s">
        <v>273</v>
      </c>
    </row>
    <row r="6" spans="2:16" ht="15" thickBot="1" x14ac:dyDescent="0.4">
      <c r="B6" s="91" t="s">
        <v>386</v>
      </c>
      <c r="C6" s="92">
        <f>'Sales By Region &amp; Market'!C9</f>
        <v>51592423.054200917</v>
      </c>
      <c r="D6" s="92">
        <f>'Sales By Region &amp; Market'!D9</f>
        <v>1851946.7364313602</v>
      </c>
      <c r="E6" s="117">
        <f>'Sales By Region &amp; Market'!E9</f>
        <v>3.7232187416141829E-2</v>
      </c>
      <c r="F6" s="92">
        <f>'Sales By Region &amp; Market'!F9</f>
        <v>117323987.23415469</v>
      </c>
      <c r="G6" s="92">
        <f>'Sales By Region &amp; Market'!G9</f>
        <v>10104633.53119427</v>
      </c>
      <c r="H6" s="120">
        <f>'Sales By Region &amp; Market'!H9</f>
        <v>9.4242626748040847E-2</v>
      </c>
      <c r="I6" s="239"/>
      <c r="J6" s="91" t="s">
        <v>387</v>
      </c>
      <c r="K6" s="92">
        <f>'Sales By Region &amp; Market'!C45</f>
        <v>64338313.470438875</v>
      </c>
      <c r="L6" s="92">
        <f>'Sales By Region &amp; Market'!D45</f>
        <v>1339389.8137714639</v>
      </c>
      <c r="M6" s="117">
        <f>'Sales By Region &amp; Market'!E45</f>
        <v>2.1260519006180058E-2</v>
      </c>
      <c r="N6" s="92">
        <f>'Sales By Region &amp; Market'!F45</f>
        <v>151623937.95894149</v>
      </c>
      <c r="O6" s="92">
        <f>'Sales By Region &amp; Market'!G45</f>
        <v>9192643.2352596521</v>
      </c>
      <c r="P6" s="120">
        <f>'Sales By Region &amp; Market'!H45</f>
        <v>6.4540894984444777E-2</v>
      </c>
    </row>
    <row r="7" spans="2:16" x14ac:dyDescent="0.35">
      <c r="B7" s="93" t="s">
        <v>116</v>
      </c>
      <c r="C7" s="105">
        <f>'Sales By Region &amp; Market'!C10</f>
        <v>8979578.4438120928</v>
      </c>
      <c r="D7" s="249">
        <f>'Sales By Region &amp; Market'!D10</f>
        <v>214596.37871929444</v>
      </c>
      <c r="E7" s="250">
        <f>'Sales By Region &amp; Market'!E10</f>
        <v>2.4483379101702979E-2</v>
      </c>
      <c r="F7" s="249">
        <f>'Sales By Region &amp; Market'!F10</f>
        <v>20847342.619584262</v>
      </c>
      <c r="G7" s="249">
        <f>'Sales By Region &amp; Market'!G10</f>
        <v>1318126.3826167695</v>
      </c>
      <c r="H7" s="251">
        <f>'Sales By Region &amp; Market'!H10</f>
        <v>6.7495098964680672E-2</v>
      </c>
      <c r="I7" s="97"/>
      <c r="J7" s="93" t="s">
        <v>388</v>
      </c>
      <c r="K7" s="105">
        <f>'Sales By Region &amp; Market'!C46</f>
        <v>1768825.7180183304</v>
      </c>
      <c r="L7" s="252">
        <f>'Sales By Region &amp; Market'!D46</f>
        <v>46087.598053119611</v>
      </c>
      <c r="M7" s="253">
        <f>'Sales By Region &amp; Market'!E46</f>
        <v>2.6752526991189067E-2</v>
      </c>
      <c r="N7" s="252">
        <f>'Sales By Region &amp; Market'!F46</f>
        <v>3898303.5872127782</v>
      </c>
      <c r="O7" s="252">
        <f>'Sales By Region &amp; Market'!G46</f>
        <v>308206.79812526284</v>
      </c>
      <c r="P7" s="254">
        <f>'Sales By Region &amp; Market'!H46</f>
        <v>8.5849161243254077E-2</v>
      </c>
    </row>
    <row r="8" spans="2:16" x14ac:dyDescent="0.35">
      <c r="B8" s="93" t="s">
        <v>117</v>
      </c>
      <c r="C8" s="105">
        <f>'Sales By Region &amp; Market'!C11</f>
        <v>3442124.8447415493</v>
      </c>
      <c r="D8" s="249">
        <f>'Sales By Region &amp; Market'!D11</f>
        <v>139342.60615515383</v>
      </c>
      <c r="E8" s="250">
        <f>'Sales By Region &amp; Market'!E11</f>
        <v>4.2189462122938219E-2</v>
      </c>
      <c r="F8" s="249">
        <f>'Sales By Region &amp; Market'!F11</f>
        <v>7967376.8331964724</v>
      </c>
      <c r="G8" s="249">
        <f>'Sales By Region &amp; Market'!G11</f>
        <v>790418.26547246054</v>
      </c>
      <c r="H8" s="251">
        <f>'Sales By Region &amp; Market'!H11</f>
        <v>0.11013276139381718</v>
      </c>
      <c r="I8" s="97"/>
      <c r="J8" s="93" t="s">
        <v>389</v>
      </c>
      <c r="K8" s="105">
        <f>'Sales By Region &amp; Market'!C47</f>
        <v>6356258.8834073469</v>
      </c>
      <c r="L8" s="252">
        <f>'Sales By Region &amp; Market'!D47</f>
        <v>76276.758095320314</v>
      </c>
      <c r="M8" s="253">
        <f>'Sales By Region &amp; Market'!E47</f>
        <v>1.2146015159482708E-2</v>
      </c>
      <c r="N8" s="252">
        <f>'Sales By Region &amp; Market'!F47</f>
        <v>15381134.26269402</v>
      </c>
      <c r="O8" s="252">
        <f>'Sales By Region &amp; Market'!G47</f>
        <v>527081.20706940815</v>
      </c>
      <c r="P8" s="254">
        <f>'Sales By Region &amp; Market'!H47</f>
        <v>3.5483999222005229E-2</v>
      </c>
    </row>
    <row r="9" spans="2:16" x14ac:dyDescent="0.35">
      <c r="B9" s="93" t="s">
        <v>118</v>
      </c>
      <c r="C9" s="105">
        <f>'Sales By Region &amp; Market'!C12</f>
        <v>2330080.3554391256</v>
      </c>
      <c r="D9" s="249">
        <f>'Sales By Region &amp; Market'!D12</f>
        <v>34092.840843904298</v>
      </c>
      <c r="E9" s="250">
        <f>'Sales By Region &amp; Market'!E12</f>
        <v>1.4848879023592953E-2</v>
      </c>
      <c r="F9" s="249">
        <f>'Sales By Region &amp; Market'!F12</f>
        <v>5467951.385161995</v>
      </c>
      <c r="G9" s="249">
        <f>'Sales By Region &amp; Market'!G12</f>
        <v>394652.89784021396</v>
      </c>
      <c r="H9" s="251">
        <f>'Sales By Region &amp; Market'!H12</f>
        <v>7.7790198788116868E-2</v>
      </c>
      <c r="I9" s="97"/>
      <c r="J9" s="93" t="s">
        <v>390</v>
      </c>
      <c r="K9" s="105">
        <f>'Sales By Region &amp; Market'!C48</f>
        <v>3440163.6313680592</v>
      </c>
      <c r="L9" s="252">
        <f>'Sales By Region &amp; Market'!D48</f>
        <v>134178.50075597735</v>
      </c>
      <c r="M9" s="253">
        <f>'Sales By Region &amp; Market'!E48</f>
        <v>4.058654091137278E-2</v>
      </c>
      <c r="N9" s="252">
        <f>'Sales By Region &amp; Market'!F48</f>
        <v>7842968.2865426578</v>
      </c>
      <c r="O9" s="252">
        <f>'Sales By Region &amp; Market'!G48</f>
        <v>649385.59039569553</v>
      </c>
      <c r="P9" s="254">
        <f>'Sales By Region &amp; Market'!H48</f>
        <v>9.0272902644675287E-2</v>
      </c>
    </row>
    <row r="10" spans="2:16" x14ac:dyDescent="0.35">
      <c r="B10" s="93" t="s">
        <v>119</v>
      </c>
      <c r="C10" s="105">
        <f>'Sales By Region &amp; Market'!C13</f>
        <v>2361079.0204264568</v>
      </c>
      <c r="D10" s="249">
        <f>'Sales By Region &amp; Market'!D13</f>
        <v>76402.116290866863</v>
      </c>
      <c r="E10" s="250">
        <f>'Sales By Region &amp; Market'!E13</f>
        <v>3.3441103270474774E-2</v>
      </c>
      <c r="F10" s="249">
        <f>'Sales By Region &amp; Market'!F13</f>
        <v>5461119.2472662898</v>
      </c>
      <c r="G10" s="249">
        <f>'Sales By Region &amp; Market'!G13</f>
        <v>493281.89384913258</v>
      </c>
      <c r="H10" s="251">
        <f>'Sales By Region &amp; Market'!H13</f>
        <v>9.9295097394810169E-2</v>
      </c>
      <c r="I10" s="97"/>
      <c r="J10" s="93" t="s">
        <v>391</v>
      </c>
      <c r="K10" s="105">
        <f>'Sales By Region &amp; Market'!C49</f>
        <v>6286828.7274634317</v>
      </c>
      <c r="L10" s="252">
        <f>'Sales By Region &amp; Market'!D49</f>
        <v>158675.89380933996</v>
      </c>
      <c r="M10" s="253">
        <f>'Sales By Region &amp; Market'!E49</f>
        <v>2.5892940028834886E-2</v>
      </c>
      <c r="N10" s="252">
        <f>'Sales By Region &amp; Market'!F49</f>
        <v>14014146.201265598</v>
      </c>
      <c r="O10" s="252">
        <f>'Sales By Region &amp; Market'!G49</f>
        <v>1143271.7366699651</v>
      </c>
      <c r="P10" s="254">
        <f>'Sales By Region &amp; Market'!H49</f>
        <v>8.8826267384924232E-2</v>
      </c>
    </row>
    <row r="11" spans="2:16" x14ac:dyDescent="0.35">
      <c r="B11" s="93" t="s">
        <v>120</v>
      </c>
      <c r="C11" s="105">
        <f>'Sales By Region &amp; Market'!C14</f>
        <v>5849534.765129325</v>
      </c>
      <c r="D11" s="249">
        <f>'Sales By Region &amp; Market'!D14</f>
        <v>169433.41925537679</v>
      </c>
      <c r="E11" s="250">
        <f>'Sales By Region &amp; Market'!E14</f>
        <v>2.9829295102006236E-2</v>
      </c>
      <c r="F11" s="249">
        <f>'Sales By Region &amp; Market'!F14</f>
        <v>12991456.669409659</v>
      </c>
      <c r="G11" s="249">
        <f>'Sales By Region &amp; Market'!G14</f>
        <v>972386.16703313962</v>
      </c>
      <c r="H11" s="251">
        <f>'Sales By Region &amp; Market'!H14</f>
        <v>8.0903607882229389E-2</v>
      </c>
      <c r="I11" s="97"/>
      <c r="J11" s="93" t="s">
        <v>392</v>
      </c>
      <c r="K11" s="105">
        <f>'Sales By Region &amp; Market'!C50</f>
        <v>4346923.1859977329</v>
      </c>
      <c r="L11" s="252">
        <f>'Sales By Region &amp; Market'!D50</f>
        <v>71821.76834125258</v>
      </c>
      <c r="M11" s="253">
        <f>'Sales By Region &amp; Market'!E50</f>
        <v>1.6800015093121169E-2</v>
      </c>
      <c r="N11" s="252">
        <f>'Sales By Region &amp; Market'!F50</f>
        <v>10485642.297275417</v>
      </c>
      <c r="O11" s="252">
        <f>'Sales By Region &amp; Market'!G50</f>
        <v>412445.94363029487</v>
      </c>
      <c r="P11" s="254">
        <f>'Sales By Region &amp; Market'!H50</f>
        <v>4.0944892678583172E-2</v>
      </c>
    </row>
    <row r="12" spans="2:16" x14ac:dyDescent="0.35">
      <c r="B12" s="93" t="s">
        <v>121</v>
      </c>
      <c r="C12" s="105">
        <f>'Sales By Region &amp; Market'!C15</f>
        <v>2280419.0469668326</v>
      </c>
      <c r="D12" s="249">
        <f>'Sales By Region &amp; Market'!D15</f>
        <v>95421.689966350794</v>
      </c>
      <c r="E12" s="250">
        <f>'Sales By Region &amp; Market'!E15</f>
        <v>4.367130681445934E-2</v>
      </c>
      <c r="F12" s="249">
        <f>'Sales By Region &amp; Market'!F15</f>
        <v>5094224.1393550765</v>
      </c>
      <c r="G12" s="249">
        <f>'Sales By Region &amp; Market'!G15</f>
        <v>540049.01581940148</v>
      </c>
      <c r="H12" s="251">
        <f>'Sales By Region &amp; Market'!H15</f>
        <v>0.1185832782381301</v>
      </c>
      <c r="I12" s="97"/>
      <c r="J12" s="93" t="s">
        <v>393</v>
      </c>
      <c r="K12" s="105">
        <f>'Sales By Region &amp; Market'!C51</f>
        <v>5973789.4753386742</v>
      </c>
      <c r="L12" s="252">
        <f>'Sales By Region &amp; Market'!D51</f>
        <v>150854.84825527295</v>
      </c>
      <c r="M12" s="253">
        <f>'Sales By Region &amp; Market'!E51</f>
        <v>2.5907013888430568E-2</v>
      </c>
      <c r="N12" s="252">
        <f>'Sales By Region &amp; Market'!F51</f>
        <v>13248253.441854214</v>
      </c>
      <c r="O12" s="252">
        <f>'Sales By Region &amp; Market'!G51</f>
        <v>751199.30883344635</v>
      </c>
      <c r="P12" s="254">
        <f>'Sales By Region &amp; Market'!H51</f>
        <v>6.0110110817921829E-2</v>
      </c>
    </row>
    <row r="13" spans="2:16" x14ac:dyDescent="0.35">
      <c r="B13" s="93" t="s">
        <v>122</v>
      </c>
      <c r="C13" s="105">
        <f>'Sales By Region &amp; Market'!C16</f>
        <v>904562.15078211471</v>
      </c>
      <c r="D13" s="249">
        <f>'Sales By Region &amp; Market'!D16</f>
        <v>48204.631210091989</v>
      </c>
      <c r="E13" s="250">
        <f>'Sales By Region &amp; Market'!E16</f>
        <v>5.6290311124006905E-2</v>
      </c>
      <c r="F13" s="249">
        <f>'Sales By Region &amp; Market'!F16</f>
        <v>2012152.1170857705</v>
      </c>
      <c r="G13" s="249">
        <f>'Sales By Region &amp; Market'!G16</f>
        <v>196438.08204143168</v>
      </c>
      <c r="H13" s="251">
        <f>'Sales By Region &amp; Market'!H16</f>
        <v>0.10818778631990625</v>
      </c>
      <c r="I13" s="97"/>
      <c r="J13" s="93" t="s">
        <v>394</v>
      </c>
      <c r="K13" s="105">
        <f>'Sales By Region &amp; Market'!C52</f>
        <v>15924073.503975395</v>
      </c>
      <c r="L13" s="252">
        <f>'Sales By Region &amp; Market'!D52</f>
        <v>209838.04049581848</v>
      </c>
      <c r="M13" s="253">
        <f>'Sales By Region &amp; Market'!E52</f>
        <v>1.3353372550862516E-2</v>
      </c>
      <c r="N13" s="252">
        <f>'Sales By Region &amp; Market'!F52</f>
        <v>40036875.836826652</v>
      </c>
      <c r="O13" s="252">
        <f>'Sales By Region &amp; Market'!G52</f>
        <v>2022341.7164713591</v>
      </c>
      <c r="P13" s="254">
        <f>'Sales By Region &amp; Market'!H52</f>
        <v>5.319917140293124E-2</v>
      </c>
    </row>
    <row r="14" spans="2:16" x14ac:dyDescent="0.35">
      <c r="B14" s="93" t="s">
        <v>123</v>
      </c>
      <c r="C14" s="105">
        <f>'Sales By Region &amp; Market'!C17</f>
        <v>2705547.4565782351</v>
      </c>
      <c r="D14" s="249">
        <f>'Sales By Region &amp; Market'!D17</f>
        <v>145080.38532972382</v>
      </c>
      <c r="E14" s="250">
        <f>'Sales By Region &amp; Market'!E17</f>
        <v>5.666168761115177E-2</v>
      </c>
      <c r="F14" s="249">
        <f>'Sales By Region &amp; Market'!F17</f>
        <v>6067001.6381614478</v>
      </c>
      <c r="G14" s="249">
        <f>'Sales By Region &amp; Market'!G17</f>
        <v>604575.94043493085</v>
      </c>
      <c r="H14" s="251">
        <f>'Sales By Region &amp; Market'!H17</f>
        <v>0.11067902318315427</v>
      </c>
      <c r="I14" s="97"/>
      <c r="J14" s="93" t="s">
        <v>395</v>
      </c>
      <c r="K14" s="105">
        <f>'Sales By Region &amp; Market'!C53</f>
        <v>7547082.7830362367</v>
      </c>
      <c r="L14" s="252">
        <f>'Sales By Region &amp; Market'!D53</f>
        <v>165768.61191135552</v>
      </c>
      <c r="M14" s="253">
        <f>'Sales By Region &amp; Market'!E53</f>
        <v>2.2457872415162769E-2</v>
      </c>
      <c r="N14" s="252">
        <f>'Sales By Region &amp; Market'!F53</f>
        <v>17959613.99274119</v>
      </c>
      <c r="O14" s="252">
        <f>'Sales By Region &amp; Market'!G53</f>
        <v>1312434.1528391652</v>
      </c>
      <c r="P14" s="254">
        <f>'Sales By Region &amp; Market'!H53</f>
        <v>7.8838227583350795E-2</v>
      </c>
    </row>
    <row r="15" spans="2:16" x14ac:dyDescent="0.35">
      <c r="B15" s="93" t="s">
        <v>124</v>
      </c>
      <c r="C15" s="105">
        <f>'Sales By Region &amp; Market'!C18</f>
        <v>2787187.3429466109</v>
      </c>
      <c r="D15" s="249">
        <f>'Sales By Region &amp; Market'!D18</f>
        <v>30349.073748522904</v>
      </c>
      <c r="E15" s="250">
        <f>'Sales By Region &amp; Market'!E18</f>
        <v>1.1008652225852508E-2</v>
      </c>
      <c r="F15" s="249">
        <f>'Sales By Region &amp; Market'!F18</f>
        <v>6323933.6950699119</v>
      </c>
      <c r="G15" s="249">
        <f>'Sales By Region &amp; Market'!G18</f>
        <v>483242.49446878117</v>
      </c>
      <c r="H15" s="251">
        <f>'Sales By Region &amp; Market'!H18</f>
        <v>8.2737210010185996E-2</v>
      </c>
      <c r="I15" s="97"/>
      <c r="J15" s="93" t="s">
        <v>396</v>
      </c>
      <c r="K15" s="105">
        <f>'Sales By Region &amp; Market'!C54</f>
        <v>3209460.8397508943</v>
      </c>
      <c r="L15" s="252">
        <f>'Sales By Region &amp; Market'!D54</f>
        <v>37557.544491242617</v>
      </c>
      <c r="M15" s="253">
        <f>'Sales By Region &amp; Market'!E54</f>
        <v>1.1840696577153422E-2</v>
      </c>
      <c r="N15" s="252">
        <f>'Sales By Region &amp; Market'!F54</f>
        <v>7242226.3376225103</v>
      </c>
      <c r="O15" s="252">
        <f>'Sales By Region &amp; Market'!G54</f>
        <v>496632.7457399955</v>
      </c>
      <c r="P15" s="254">
        <f>'Sales By Region &amp; Market'!H54</f>
        <v>7.362328295876458E-2</v>
      </c>
    </row>
    <row r="16" spans="2:16" x14ac:dyDescent="0.35">
      <c r="B16" s="93" t="s">
        <v>125</v>
      </c>
      <c r="C16" s="105">
        <f>'Sales By Region &amp; Market'!C19</f>
        <v>1970752.4694953156</v>
      </c>
      <c r="D16" s="249">
        <f>'Sales By Region &amp; Market'!D19</f>
        <v>112723.17387304059</v>
      </c>
      <c r="E16" s="250">
        <f>'Sales By Region &amp; Market'!E19</f>
        <v>6.0668135932317652E-2</v>
      </c>
      <c r="F16" s="249">
        <f>'Sales By Region &amp; Market'!F19</f>
        <v>4522527.3192823026</v>
      </c>
      <c r="G16" s="249">
        <f>'Sales By Region &amp; Market'!G19</f>
        <v>409447.43283948349</v>
      </c>
      <c r="H16" s="251">
        <f>'Sales By Region &amp; Market'!H19</f>
        <v>9.9547648998763422E-2</v>
      </c>
      <c r="I16" s="97"/>
      <c r="J16" s="93" t="s">
        <v>397</v>
      </c>
      <c r="K16" s="105">
        <f>'Sales By Region &amp; Market'!C55</f>
        <v>1139126.997108445</v>
      </c>
      <c r="L16" s="252">
        <f>'Sales By Region &amp; Market'!D55</f>
        <v>24247.370305535384</v>
      </c>
      <c r="M16" s="253">
        <f>'Sales By Region &amp; Market'!E55</f>
        <v>2.1748868418260077E-2</v>
      </c>
      <c r="N16" s="252">
        <f>'Sales By Region &amp; Market'!F55</f>
        <v>2786522.398716771</v>
      </c>
      <c r="O16" s="252">
        <f>'Sales By Region &amp; Market'!G55</f>
        <v>115529.36286987178</v>
      </c>
      <c r="P16" s="254">
        <f>'Sales By Region &amp; Market'!H55</f>
        <v>4.3253337361563192E-2</v>
      </c>
    </row>
    <row r="17" spans="2:16" ht="15" thickBot="1" x14ac:dyDescent="0.4">
      <c r="B17" s="95" t="s">
        <v>126</v>
      </c>
      <c r="C17" s="109">
        <f>'Sales By Region &amp; Market'!C20</f>
        <v>2214156.4257258014</v>
      </c>
      <c r="D17" s="103">
        <f>'Sales By Region &amp; Market'!D20</f>
        <v>91540.480741823092</v>
      </c>
      <c r="E17" s="124">
        <f>'Sales By Region &amp; Market'!E20</f>
        <v>4.3126256993473236E-2</v>
      </c>
      <c r="F17" s="103">
        <f>'Sales By Region &amp; Market'!F20</f>
        <v>4962006.482577078</v>
      </c>
      <c r="G17" s="103">
        <f>'Sales By Region &amp; Market'!G20</f>
        <v>485717.04162885714</v>
      </c>
      <c r="H17" s="125">
        <f>'Sales By Region &amp; Market'!H20</f>
        <v>0.10850885494258092</v>
      </c>
      <c r="I17" s="97"/>
      <c r="J17" s="95" t="s">
        <v>398</v>
      </c>
      <c r="K17" s="109">
        <f>'Sales By Region &amp; Market'!C56</f>
        <v>1794673.3991253399</v>
      </c>
      <c r="L17" s="103">
        <f>'Sales By Region &amp; Market'!D56</f>
        <v>60777.377724645194</v>
      </c>
      <c r="M17" s="124">
        <f>'Sales By Region &amp; Market'!E56</f>
        <v>3.5052492753024113E-2</v>
      </c>
      <c r="N17" s="103">
        <f>'Sales By Region &amp; Market'!F56</f>
        <v>3945885.0908593712</v>
      </c>
      <c r="O17" s="103">
        <f>'Sales By Region &amp; Market'!G56</f>
        <v>326958.99619047204</v>
      </c>
      <c r="P17" s="125">
        <f>'Sales By Region &amp; Market'!H56</f>
        <v>9.0346966928150543E-2</v>
      </c>
    </row>
    <row r="18" spans="2:16" x14ac:dyDescent="0.35">
      <c r="B18" s="97"/>
      <c r="C18" s="97"/>
      <c r="D18" s="98"/>
      <c r="E18" s="98"/>
      <c r="F18" s="97"/>
      <c r="G18" s="98"/>
      <c r="H18" s="98"/>
      <c r="I18" s="97"/>
      <c r="J18" s="97"/>
      <c r="K18" s="97"/>
      <c r="L18" s="98"/>
      <c r="M18" s="97"/>
      <c r="N18" s="97"/>
      <c r="O18" s="98"/>
      <c r="P18" s="97"/>
    </row>
    <row r="19" spans="2:16" ht="15" thickBot="1" x14ac:dyDescent="0.4">
      <c r="B19" s="240"/>
      <c r="C19" s="241"/>
      <c r="D19" s="242"/>
      <c r="E19" s="242"/>
      <c r="F19" s="243"/>
      <c r="G19" s="244"/>
      <c r="H19" s="244"/>
      <c r="I19" s="97"/>
      <c r="J19" s="97"/>
      <c r="K19" s="97"/>
      <c r="L19" s="98"/>
      <c r="M19" s="97"/>
      <c r="N19" s="97"/>
      <c r="O19" s="98"/>
      <c r="P19" s="97"/>
    </row>
    <row r="20" spans="2:16" ht="15" thickBot="1" x14ac:dyDescent="0.4">
      <c r="B20" s="536" t="s">
        <v>399</v>
      </c>
      <c r="C20" s="512" t="s">
        <v>266</v>
      </c>
      <c r="D20" s="513"/>
      <c r="E20" s="514"/>
      <c r="F20" s="530" t="s">
        <v>269</v>
      </c>
      <c r="G20" s="531"/>
      <c r="H20" s="532"/>
      <c r="I20" s="97"/>
      <c r="J20" s="533" t="s">
        <v>400</v>
      </c>
      <c r="K20" s="512" t="s">
        <v>266</v>
      </c>
      <c r="L20" s="513"/>
      <c r="M20" s="514"/>
      <c r="N20" s="530" t="s">
        <v>269</v>
      </c>
      <c r="O20" s="531"/>
      <c r="P20" s="532"/>
    </row>
    <row r="21" spans="2:16" ht="15" thickBot="1" x14ac:dyDescent="0.4">
      <c r="B21" s="536"/>
      <c r="C21" s="245" t="s">
        <v>271</v>
      </c>
      <c r="D21" s="142" t="s">
        <v>272</v>
      </c>
      <c r="E21" s="142" t="s">
        <v>273</v>
      </c>
      <c r="F21" s="142" t="s">
        <v>271</v>
      </c>
      <c r="G21" s="142" t="s">
        <v>272</v>
      </c>
      <c r="H21" s="142" t="s">
        <v>273</v>
      </c>
      <c r="I21" s="239"/>
      <c r="J21" s="534"/>
      <c r="K21" s="142" t="s">
        <v>271</v>
      </c>
      <c r="L21" s="142" t="s">
        <v>272</v>
      </c>
      <c r="M21" s="142" t="s">
        <v>273</v>
      </c>
      <c r="N21" s="142" t="s">
        <v>271</v>
      </c>
      <c r="O21" s="142" t="s">
        <v>272</v>
      </c>
      <c r="P21" s="142" t="s">
        <v>273</v>
      </c>
    </row>
    <row r="22" spans="2:16" ht="15" thickBot="1" x14ac:dyDescent="0.4">
      <c r="B22" s="91" t="s">
        <v>401</v>
      </c>
      <c r="C22" s="92">
        <f>'Sales By Region &amp; Market'!C21</f>
        <v>37893194.416239299</v>
      </c>
      <c r="D22" s="92">
        <f>'Sales By Region &amp; Market'!D21</f>
        <v>2184511.7927317545</v>
      </c>
      <c r="E22" s="117">
        <f>'Sales By Region &amp; Market'!E21</f>
        <v>6.1175927876254352E-2</v>
      </c>
      <c r="F22" s="92">
        <f>'Sales By Region &amp; Market'!F21</f>
        <v>87619115.152508542</v>
      </c>
      <c r="G22" s="92">
        <f>'Sales By Region &amp; Market'!G21</f>
        <v>7801220.4774498194</v>
      </c>
      <c r="H22" s="120">
        <f>'Sales By Region &amp; Market'!H21</f>
        <v>9.7737737999841326E-2</v>
      </c>
      <c r="I22" s="239"/>
      <c r="J22" s="91" t="s">
        <v>402</v>
      </c>
      <c r="K22" s="92">
        <f>'Sales By Region &amp; Market'!C57</f>
        <v>52798488.110619932</v>
      </c>
      <c r="L22" s="92">
        <f>'Sales By Region &amp; Market'!D57</f>
        <v>1391683.3721882701</v>
      </c>
      <c r="M22" s="117">
        <f>'Sales By Region &amp; Market'!E57</f>
        <v>2.7071967986912235E-2</v>
      </c>
      <c r="N22" s="92">
        <f>'Sales By Region &amp; Market'!F57</f>
        <v>123138451.85681504</v>
      </c>
      <c r="O22" s="92">
        <f>'Sales By Region &amp; Market'!G57</f>
        <v>9158595.5338433087</v>
      </c>
      <c r="P22" s="120">
        <f>'Sales By Region &amp; Market'!H57</f>
        <v>8.0352755559645911E-2</v>
      </c>
    </row>
    <row r="23" spans="2:16" x14ac:dyDescent="0.35">
      <c r="B23" s="93" t="s">
        <v>128</v>
      </c>
      <c r="C23" s="105">
        <f>'Sales By Region &amp; Market'!C22</f>
        <v>7656102.3483989015</v>
      </c>
      <c r="D23" s="249">
        <f>'Sales By Region &amp; Market'!D22</f>
        <v>237546.40835892595</v>
      </c>
      <c r="E23" s="250">
        <f>'Sales By Region &amp; Market'!E22</f>
        <v>3.2020572504794773E-2</v>
      </c>
      <c r="F23" s="249">
        <f>'Sales By Region &amp; Market'!F22</f>
        <v>17875709.561973926</v>
      </c>
      <c r="G23" s="249">
        <f>'Sales By Region &amp; Market'!G22</f>
        <v>1093295.2875469737</v>
      </c>
      <c r="H23" s="251">
        <f>'Sales By Region &amp; Market'!H22</f>
        <v>6.5145292546671146E-2</v>
      </c>
      <c r="I23" s="97"/>
      <c r="J23" s="93" t="s">
        <v>403</v>
      </c>
      <c r="K23" s="105">
        <f>'Sales By Region &amp; Market'!C58</f>
        <v>6071332.9561889479</v>
      </c>
      <c r="L23" s="252">
        <f>'Sales By Region &amp; Market'!D58</f>
        <v>230921.56181022618</v>
      </c>
      <c r="M23" s="253">
        <f>'Sales By Region &amp; Market'!E58</f>
        <v>3.9538578058470934E-2</v>
      </c>
      <c r="N23" s="252">
        <f>'Sales By Region &amp; Market'!F58</f>
        <v>14414768.022483921</v>
      </c>
      <c r="O23" s="252">
        <f>'Sales By Region &amp; Market'!G58</f>
        <v>1217716.4747318923</v>
      </c>
      <c r="P23" s="254">
        <f>'Sales By Region &amp; Market'!H58</f>
        <v>9.2271858628855383E-2</v>
      </c>
    </row>
    <row r="24" spans="2:16" x14ac:dyDescent="0.35">
      <c r="B24" s="93" t="s">
        <v>129</v>
      </c>
      <c r="C24" s="105">
        <f>'Sales By Region &amp; Market'!C23</f>
        <v>5540650.058018228</v>
      </c>
      <c r="D24" s="249">
        <f>'Sales By Region &amp; Market'!D23</f>
        <v>345359.05939048436</v>
      </c>
      <c r="E24" s="250">
        <f>'Sales By Region &amp; Market'!E23</f>
        <v>6.6475402336790307E-2</v>
      </c>
      <c r="F24" s="249">
        <f>'Sales By Region &amp; Market'!F23</f>
        <v>12978684.219524469</v>
      </c>
      <c r="G24" s="249">
        <f>'Sales By Region &amp; Market'!G23</f>
        <v>1189479.3372254558</v>
      </c>
      <c r="H24" s="251">
        <f>'Sales By Region &amp; Market'!H23</f>
        <v>0.10089563707654349</v>
      </c>
      <c r="I24" s="97"/>
      <c r="J24" s="93" t="s">
        <v>404</v>
      </c>
      <c r="K24" s="105">
        <f>'Sales By Region &amp; Market'!C59</f>
        <v>4465627.6385872252</v>
      </c>
      <c r="L24" s="252">
        <f>'Sales By Region &amp; Market'!D59</f>
        <v>229900.65377329756</v>
      </c>
      <c r="M24" s="253">
        <f>'Sales By Region &amp; Market'!E59</f>
        <v>5.4276551486331669E-2</v>
      </c>
      <c r="N24" s="252">
        <f>'Sales By Region &amp; Market'!F59</f>
        <v>10377492.25783037</v>
      </c>
      <c r="O24" s="252">
        <f>'Sales By Region &amp; Market'!G59</f>
        <v>975234.2688271068</v>
      </c>
      <c r="P24" s="254">
        <f>'Sales By Region &amp; Market'!H59</f>
        <v>0.10372341090488325</v>
      </c>
    </row>
    <row r="25" spans="2:16" x14ac:dyDescent="0.35">
      <c r="B25" s="93" t="s">
        <v>130</v>
      </c>
      <c r="C25" s="105">
        <f>'Sales By Region &amp; Market'!C24</f>
        <v>805087.98085735762</v>
      </c>
      <c r="D25" s="249">
        <f>'Sales By Region &amp; Market'!D24</f>
        <v>50393.075946086552</v>
      </c>
      <c r="E25" s="250">
        <f>'Sales By Region &amp; Market'!E24</f>
        <v>6.6772778798620924E-2</v>
      </c>
      <c r="F25" s="249">
        <f>'Sales By Region &amp; Market'!F24</f>
        <v>1826744.9725765428</v>
      </c>
      <c r="G25" s="249">
        <f>'Sales By Region &amp; Market'!G24</f>
        <v>169427.71451283712</v>
      </c>
      <c r="H25" s="251">
        <f>'Sales By Region &amp; Market'!H24</f>
        <v>0.10223010331213511</v>
      </c>
      <c r="I25" s="97"/>
      <c r="J25" s="93" t="s">
        <v>405</v>
      </c>
      <c r="K25" s="105">
        <f>'Sales By Region &amp; Market'!C60</f>
        <v>2564407.0478271469</v>
      </c>
      <c r="L25" s="252">
        <f>'Sales By Region &amp; Market'!D60</f>
        <v>77956.295196031686</v>
      </c>
      <c r="M25" s="253">
        <f>'Sales By Region &amp; Market'!E60</f>
        <v>3.1352438858296229E-2</v>
      </c>
      <c r="N25" s="252">
        <f>'Sales By Region &amp; Market'!F60</f>
        <v>6054728.6067491127</v>
      </c>
      <c r="O25" s="252">
        <f>'Sales By Region &amp; Market'!G60</f>
        <v>485343.56315333582</v>
      </c>
      <c r="P25" s="254">
        <f>'Sales By Region &amp; Market'!H60</f>
        <v>8.7144910857156713E-2</v>
      </c>
    </row>
    <row r="26" spans="2:16" x14ac:dyDescent="0.35">
      <c r="B26" s="93" t="s">
        <v>131</v>
      </c>
      <c r="C26" s="105">
        <f>'Sales By Region &amp; Market'!C25</f>
        <v>3214937.9538305164</v>
      </c>
      <c r="D26" s="249">
        <f>'Sales By Region &amp; Market'!D25</f>
        <v>133864.22373046726</v>
      </c>
      <c r="E26" s="250">
        <f>'Sales By Region &amp; Market'!E25</f>
        <v>4.3447263991998136E-2</v>
      </c>
      <c r="F26" s="249">
        <f>'Sales By Region &amp; Market'!F25</f>
        <v>7591709.0764386868</v>
      </c>
      <c r="G26" s="249">
        <f>'Sales By Region &amp; Market'!G25</f>
        <v>591576.67659870349</v>
      </c>
      <c r="H26" s="251">
        <f>'Sales By Region &amp; Market'!H25</f>
        <v>8.450935536765368E-2</v>
      </c>
      <c r="I26" s="97"/>
      <c r="J26" s="93" t="s">
        <v>406</v>
      </c>
      <c r="K26" s="105">
        <f>'Sales By Region &amp; Market'!C61</f>
        <v>5009989.1455097599</v>
      </c>
      <c r="L26" s="252">
        <f>'Sales By Region &amp; Market'!D61</f>
        <v>-111174.28584284987</v>
      </c>
      <c r="M26" s="253">
        <f>'Sales By Region &amp; Market'!E61</f>
        <v>-2.1708794755938173E-2</v>
      </c>
      <c r="N26" s="252">
        <f>'Sales By Region &amp; Market'!F61</f>
        <v>12335252.395089164</v>
      </c>
      <c r="O26" s="252">
        <f>'Sales By Region &amp; Market'!G61</f>
        <v>364664.52099011093</v>
      </c>
      <c r="P26" s="254">
        <f>'Sales By Region &amp; Market'!H61</f>
        <v>3.0463376137035109E-2</v>
      </c>
    </row>
    <row r="27" spans="2:16" x14ac:dyDescent="0.35">
      <c r="B27" s="93" t="s">
        <v>132</v>
      </c>
      <c r="C27" s="105">
        <f>'Sales By Region &amp; Market'!C26</f>
        <v>1501418.5347079965</v>
      </c>
      <c r="D27" s="249">
        <f>'Sales By Region &amp; Market'!D26</f>
        <v>117885.68666516966</v>
      </c>
      <c r="E27" s="250">
        <f>'Sales By Region &amp; Market'!E26</f>
        <v>8.520627958485634E-2</v>
      </c>
      <c r="F27" s="249">
        <f>'Sales By Region &amp; Market'!F26</f>
        <v>3450920.1906591654</v>
      </c>
      <c r="G27" s="249">
        <f>'Sales By Region &amp; Market'!G26</f>
        <v>354443.99442353798</v>
      </c>
      <c r="H27" s="251">
        <f>'Sales By Region &amp; Market'!H26</f>
        <v>0.11446688815319621</v>
      </c>
      <c r="I27" s="97"/>
      <c r="J27" s="93" t="s">
        <v>319</v>
      </c>
      <c r="K27" s="105">
        <f>'Sales By Region &amp; Market'!C62</f>
        <v>1873207.3714329274</v>
      </c>
      <c r="L27" s="252">
        <f>'Sales By Region &amp; Market'!D62</f>
        <v>115326.55791789666</v>
      </c>
      <c r="M27" s="253">
        <f>'Sales By Region &amp; Market'!E62</f>
        <v>6.5605447781918444E-2</v>
      </c>
      <c r="N27" s="252">
        <f>'Sales By Region &amp; Market'!F62</f>
        <v>4429602.1376968501</v>
      </c>
      <c r="O27" s="252">
        <f>'Sales By Region &amp; Market'!G62</f>
        <v>434314.25141922152</v>
      </c>
      <c r="P27" s="254">
        <f>'Sales By Region &amp; Market'!H62</f>
        <v>0.1087066223465233</v>
      </c>
    </row>
    <row r="28" spans="2:16" ht="15" thickBot="1" x14ac:dyDescent="0.4">
      <c r="B28" s="95" t="s">
        <v>133</v>
      </c>
      <c r="C28" s="109">
        <f>'Sales By Region &amp; Market'!C27</f>
        <v>1227893.1213946175</v>
      </c>
      <c r="D28" s="103">
        <f>'Sales By Region &amp; Market'!D27</f>
        <v>66496.216656557517</v>
      </c>
      <c r="E28" s="124">
        <f>'Sales By Region &amp; Market'!E27</f>
        <v>5.7255376164064252E-2</v>
      </c>
      <c r="F28" s="103">
        <f>'Sales By Region &amp; Market'!F27</f>
        <v>2812072.7803940321</v>
      </c>
      <c r="G28" s="103">
        <f>'Sales By Region &amp; Market'!G27</f>
        <v>241694.37130636442</v>
      </c>
      <c r="H28" s="125">
        <f>'Sales By Region &amp; Market'!H27</f>
        <v>9.4030657296157269E-2</v>
      </c>
      <c r="I28" s="97"/>
      <c r="J28" s="93" t="s">
        <v>407</v>
      </c>
      <c r="K28" s="105">
        <f>'Sales By Region &amp; Market'!C63</f>
        <v>5251462.2070215968</v>
      </c>
      <c r="L28" s="252">
        <f>'Sales By Region &amp; Market'!D63</f>
        <v>35555.652233211324</v>
      </c>
      <c r="M28" s="253">
        <f>'Sales By Region &amp; Market'!E63</f>
        <v>6.8167732415700556E-3</v>
      </c>
      <c r="N28" s="252">
        <f>'Sales By Region &amp; Market'!F63</f>
        <v>12077378.142637573</v>
      </c>
      <c r="O28" s="252">
        <f>'Sales By Region &amp; Market'!G63</f>
        <v>639956.36777061969</v>
      </c>
      <c r="P28" s="254">
        <f>'Sales By Region &amp; Market'!H63</f>
        <v>5.5952851994746346E-2</v>
      </c>
    </row>
    <row r="29" spans="2:16" x14ac:dyDescent="0.35">
      <c r="B29" s="97"/>
      <c r="C29" s="97"/>
      <c r="D29" s="98"/>
      <c r="E29" s="98"/>
      <c r="F29" s="97"/>
      <c r="G29" s="98"/>
      <c r="H29" s="98"/>
      <c r="I29" s="97"/>
      <c r="J29" s="93" t="s">
        <v>322</v>
      </c>
      <c r="K29" s="105">
        <f>'Sales By Region &amp; Market'!C64</f>
        <v>6973282.8577246433</v>
      </c>
      <c r="L29" s="252">
        <f>'Sales By Region &amp; Market'!D64</f>
        <v>407318.29504406918</v>
      </c>
      <c r="M29" s="253">
        <f>'Sales By Region &amp; Market'!E64</f>
        <v>6.2034799480821488E-2</v>
      </c>
      <c r="N29" s="252">
        <f>'Sales By Region &amp; Market'!F64</f>
        <v>16122827.184913253</v>
      </c>
      <c r="O29" s="252">
        <f>'Sales By Region &amp; Market'!G64</f>
        <v>1846859.8780346103</v>
      </c>
      <c r="P29" s="254">
        <f>'Sales By Region &amp; Market'!H64</f>
        <v>0.1293684580760234</v>
      </c>
    </row>
    <row r="30" spans="2:16" ht="15" thickBot="1" x14ac:dyDescent="0.4">
      <c r="B30" s="97"/>
      <c r="C30" s="97"/>
      <c r="D30" s="98"/>
      <c r="E30" s="98"/>
      <c r="F30" s="97"/>
      <c r="G30" s="98"/>
      <c r="H30" s="98"/>
      <c r="I30" s="97"/>
      <c r="J30" s="95" t="s">
        <v>408</v>
      </c>
      <c r="K30" s="109">
        <f>'Sales By Region &amp; Market'!C65</f>
        <v>5812272.3840580275</v>
      </c>
      <c r="L30" s="103">
        <f>'Sales By Region &amp; Market'!D65</f>
        <v>-99191.306484806351</v>
      </c>
      <c r="M30" s="124">
        <f>'Sales By Region &amp; Market'!E65</f>
        <v>-1.6779483335657243E-2</v>
      </c>
      <c r="N30" s="103">
        <f>'Sales By Region &amp; Market'!F65</f>
        <v>13373958.546517015</v>
      </c>
      <c r="O30" s="103">
        <f>'Sales By Region &amp; Market'!G65</f>
        <v>422348.25574418157</v>
      </c>
      <c r="P30" s="125">
        <f>'Sales By Region &amp; Market'!H65</f>
        <v>3.2609710009965077E-2</v>
      </c>
    </row>
    <row r="31" spans="2:16" x14ac:dyDescent="0.35">
      <c r="D31" s="99"/>
      <c r="G31" s="99"/>
      <c r="L31" s="99"/>
      <c r="O31" s="99"/>
    </row>
    <row r="32" spans="2:16" ht="15" thickBot="1" x14ac:dyDescent="0.4">
      <c r="B32" s="97"/>
      <c r="C32" s="97"/>
      <c r="D32" s="98"/>
      <c r="E32" s="98"/>
      <c r="F32" s="97"/>
      <c r="G32" s="98"/>
      <c r="H32" s="98"/>
      <c r="I32" s="97"/>
      <c r="J32" s="97"/>
      <c r="K32" s="97"/>
      <c r="L32" s="98"/>
      <c r="M32" s="97"/>
      <c r="N32" s="97"/>
      <c r="O32" s="98"/>
      <c r="P32" s="97"/>
    </row>
    <row r="33" spans="2:16" ht="15" thickBot="1" x14ac:dyDescent="0.4">
      <c r="B33" s="533" t="s">
        <v>409</v>
      </c>
      <c r="C33" s="512" t="s">
        <v>266</v>
      </c>
      <c r="D33" s="513"/>
      <c r="E33" s="514"/>
      <c r="F33" s="530" t="s">
        <v>269</v>
      </c>
      <c r="G33" s="531"/>
      <c r="H33" s="532"/>
      <c r="I33" s="97"/>
      <c r="J33" s="533" t="s">
        <v>410</v>
      </c>
      <c r="K33" s="512" t="s">
        <v>266</v>
      </c>
      <c r="L33" s="513"/>
      <c r="M33" s="514"/>
      <c r="N33" s="530" t="s">
        <v>269</v>
      </c>
      <c r="O33" s="531"/>
      <c r="P33" s="532"/>
    </row>
    <row r="34" spans="2:16" ht="15" thickBot="1" x14ac:dyDescent="0.4">
      <c r="B34" s="534"/>
      <c r="C34" s="142" t="s">
        <v>271</v>
      </c>
      <c r="D34" s="142" t="s">
        <v>272</v>
      </c>
      <c r="E34" s="142" t="s">
        <v>273</v>
      </c>
      <c r="F34" s="142" t="s">
        <v>271</v>
      </c>
      <c r="G34" s="142" t="s">
        <v>272</v>
      </c>
      <c r="H34" s="142" t="s">
        <v>273</v>
      </c>
      <c r="I34" s="239"/>
      <c r="J34" s="535"/>
      <c r="K34" s="142" t="s">
        <v>271</v>
      </c>
      <c r="L34" s="142" t="s">
        <v>272</v>
      </c>
      <c r="M34" s="142" t="s">
        <v>273</v>
      </c>
      <c r="N34" s="142" t="s">
        <v>271</v>
      </c>
      <c r="O34" s="142" t="s">
        <v>272</v>
      </c>
      <c r="P34" s="142" t="s">
        <v>273</v>
      </c>
    </row>
    <row r="35" spans="2:16" ht="15" thickBot="1" x14ac:dyDescent="0.4">
      <c r="B35" s="91" t="s">
        <v>411</v>
      </c>
      <c r="C35" s="92">
        <f>'Sales By Region &amp; Market'!C28</f>
        <v>24150531.998919468</v>
      </c>
      <c r="D35" s="92">
        <f>'Sales By Region &amp; Market'!D28</f>
        <v>439909.09647696838</v>
      </c>
      <c r="E35" s="117">
        <f>'Sales By Region &amp; Market'!E28</f>
        <v>1.8553249245579797E-2</v>
      </c>
      <c r="F35" s="92">
        <f>'Sales By Region &amp; Market'!F28</f>
        <v>56685898.316530712</v>
      </c>
      <c r="G35" s="92">
        <f>'Sales By Region &amp; Market'!G28</f>
        <v>4340752.0046034977</v>
      </c>
      <c r="H35" s="120">
        <f>'Sales By Region &amp; Market'!H28</f>
        <v>8.2925587383723229E-2</v>
      </c>
      <c r="I35" s="239"/>
      <c r="J35" s="91" t="s">
        <v>412</v>
      </c>
      <c r="K35" s="92">
        <f>'Sales By Region &amp; Market'!C66</f>
        <v>39984188.865048841</v>
      </c>
      <c r="L35" s="92">
        <f>'Sales By Region &amp; Market'!D66</f>
        <v>718767.00835223496</v>
      </c>
      <c r="M35" s="117">
        <f>'Sales By Region &amp; Market'!E66</f>
        <v>1.8305342827474327E-2</v>
      </c>
      <c r="N35" s="92">
        <f>'Sales By Region &amp; Market'!F66</f>
        <v>97279465.316800207</v>
      </c>
      <c r="O35" s="92">
        <f>'Sales By Region &amp; Market'!G66</f>
        <v>4286984.1081173122</v>
      </c>
      <c r="P35" s="120">
        <f>'Sales By Region &amp; Market'!H66</f>
        <v>4.6100330396572187E-2</v>
      </c>
    </row>
    <row r="36" spans="2:16" x14ac:dyDescent="0.35">
      <c r="B36" s="93" t="s">
        <v>413</v>
      </c>
      <c r="C36" s="105">
        <f>'Sales By Region &amp; Market'!C29</f>
        <v>949688.0148741263</v>
      </c>
      <c r="D36" s="249">
        <f>'Sales By Region &amp; Market'!D29</f>
        <v>24386.449629799696</v>
      </c>
      <c r="E36" s="250">
        <f>'Sales By Region &amp; Market'!E29</f>
        <v>2.6355137120469947E-2</v>
      </c>
      <c r="F36" s="249">
        <f>'Sales By Region &amp; Market'!F29</f>
        <v>2276686.4271124266</v>
      </c>
      <c r="G36" s="249">
        <f>'Sales By Region &amp; Market'!G29</f>
        <v>170952.0863292343</v>
      </c>
      <c r="H36" s="251">
        <f>'Sales By Region &amp; Market'!H29</f>
        <v>8.1184071047467249E-2</v>
      </c>
      <c r="I36" s="97"/>
      <c r="J36" s="93" t="s">
        <v>414</v>
      </c>
      <c r="K36" s="105">
        <f>'Sales By Region &amp; Market'!C67</f>
        <v>17876622.936523493</v>
      </c>
      <c r="L36" s="252">
        <f>'Sales By Region &amp; Market'!D67</f>
        <v>312406.96068732813</v>
      </c>
      <c r="M36" s="253">
        <f>'Sales By Region &amp; Market'!E67</f>
        <v>1.7786558826031269E-2</v>
      </c>
      <c r="N36" s="252">
        <f>'Sales By Region &amp; Market'!F67</f>
        <v>41141096.294418566</v>
      </c>
      <c r="O36" s="252">
        <f>'Sales By Region &amp; Market'!G67</f>
        <v>1586116.4032843634</v>
      </c>
      <c r="P36" s="254">
        <f>'Sales By Region &amp; Market'!H67</f>
        <v>4.0099031971442697E-2</v>
      </c>
    </row>
    <row r="37" spans="2:16" x14ac:dyDescent="0.35">
      <c r="B37" s="93" t="s">
        <v>415</v>
      </c>
      <c r="C37" s="105">
        <f>'Sales By Region &amp; Market'!C30</f>
        <v>2369590.1454885839</v>
      </c>
      <c r="D37" s="249">
        <f>'Sales By Region &amp; Market'!D30</f>
        <v>-3446.7710958826356</v>
      </c>
      <c r="E37" s="250">
        <f>'Sales By Region &amp; Market'!E30</f>
        <v>-1.4524725982112425E-3</v>
      </c>
      <c r="F37" s="249">
        <f>'Sales By Region &amp; Market'!F30</f>
        <v>5525688.6477003088</v>
      </c>
      <c r="G37" s="249">
        <f>'Sales By Region &amp; Market'!G30</f>
        <v>357176.42718603648</v>
      </c>
      <c r="H37" s="251">
        <f>'Sales By Region &amp; Market'!H30</f>
        <v>6.9106236368828219E-2</v>
      </c>
      <c r="I37" s="97"/>
      <c r="J37" s="93" t="s">
        <v>416</v>
      </c>
      <c r="K37" s="105">
        <f>'Sales By Region &amp; Market'!C68</f>
        <v>3519484.3154091109</v>
      </c>
      <c r="L37" s="252">
        <f>'Sales By Region &amp; Market'!D68</f>
        <v>78765.235541962087</v>
      </c>
      <c r="M37" s="253">
        <f>'Sales By Region &amp; Market'!E68</f>
        <v>2.2892085553524275E-2</v>
      </c>
      <c r="N37" s="252">
        <f>'Sales By Region &amp; Market'!F68</f>
        <v>9072605.57931781</v>
      </c>
      <c r="O37" s="252">
        <f>'Sales By Region &amp; Market'!G68</f>
        <v>585470.26933096163</v>
      </c>
      <c r="P37" s="254">
        <f>'Sales By Region &amp; Market'!H68</f>
        <v>6.8983260893936291E-2</v>
      </c>
    </row>
    <row r="38" spans="2:16" x14ac:dyDescent="0.35">
      <c r="B38" s="93" t="s">
        <v>417</v>
      </c>
      <c r="C38" s="105">
        <f>'Sales By Region &amp; Market'!C31</f>
        <v>3721395.0741455653</v>
      </c>
      <c r="D38" s="249">
        <f>'Sales By Region &amp; Market'!D31</f>
        <v>-183322.26623521838</v>
      </c>
      <c r="E38" s="250">
        <f>'Sales By Region &amp; Market'!E31</f>
        <v>-4.6948921075383399E-2</v>
      </c>
      <c r="F38" s="249">
        <f>'Sales By Region &amp; Market'!F31</f>
        <v>9125654.2164145987</v>
      </c>
      <c r="G38" s="249">
        <f>'Sales By Region &amp; Market'!G31</f>
        <v>623625.50589452125</v>
      </c>
      <c r="H38" s="251">
        <f>'Sales By Region &amp; Market'!H31</f>
        <v>7.3350199949674538E-2</v>
      </c>
      <c r="I38" s="97"/>
      <c r="J38" s="93" t="s">
        <v>418</v>
      </c>
      <c r="K38" s="105">
        <f>'Sales By Region &amp; Market'!C69</f>
        <v>4063174.0887651918</v>
      </c>
      <c r="L38" s="252">
        <f>'Sales By Region &amp; Market'!D69</f>
        <v>97171.155703143682</v>
      </c>
      <c r="M38" s="253">
        <f>'Sales By Region &amp; Market'!E69</f>
        <v>2.4501029712582778E-2</v>
      </c>
      <c r="N38" s="252">
        <f>'Sales By Region &amp; Market'!F69</f>
        <v>9486944.0125285313</v>
      </c>
      <c r="O38" s="252">
        <f>'Sales By Region &amp; Market'!G69</f>
        <v>364342.21443079039</v>
      </c>
      <c r="P38" s="254">
        <f>'Sales By Region &amp; Market'!H69</f>
        <v>3.9938410389321562E-2</v>
      </c>
    </row>
    <row r="39" spans="2:16" ht="15" thickBot="1" x14ac:dyDescent="0.4">
      <c r="B39" s="93" t="s">
        <v>419</v>
      </c>
      <c r="C39" s="105">
        <f>'Sales By Region &amp; Market'!C32</f>
        <v>1374268.1778869266</v>
      </c>
      <c r="D39" s="249">
        <f>'Sales By Region &amp; Market'!D32</f>
        <v>-22812.431103453971</v>
      </c>
      <c r="E39" s="250">
        <f>'Sales By Region &amp; Market'!E32</f>
        <v>-1.6328643427339307E-2</v>
      </c>
      <c r="F39" s="249">
        <f>'Sales By Region &amp; Market'!F32</f>
        <v>3261137.2444022386</v>
      </c>
      <c r="G39" s="249">
        <f>'Sales By Region &amp; Market'!G32</f>
        <v>213439.81701493217</v>
      </c>
      <c r="H39" s="251">
        <f>'Sales By Region &amp; Market'!H32</f>
        <v>7.0033138820446261E-2</v>
      </c>
      <c r="I39" s="97"/>
      <c r="J39" s="95" t="s">
        <v>420</v>
      </c>
      <c r="K39" s="109">
        <f>'Sales By Region &amp; Market'!C70</f>
        <v>4795815.9513055608</v>
      </c>
      <c r="L39" s="103">
        <f>'Sales By Region &amp; Market'!D70</f>
        <v>-3943.277597701177</v>
      </c>
      <c r="M39" s="124">
        <f>'Sales By Region &amp; Market'!E70</f>
        <v>-8.2155737603575797E-4</v>
      </c>
      <c r="N39" s="103">
        <f>'Sales By Region &amp; Market'!F70</f>
        <v>13453019.719138606</v>
      </c>
      <c r="O39" s="103">
        <f>'Sales By Region &amp; Market'!G70</f>
        <v>395992.9215916805</v>
      </c>
      <c r="P39" s="125">
        <f>'Sales By Region &amp; Market'!H70</f>
        <v>3.0327955033842561E-2</v>
      </c>
    </row>
    <row r="40" spans="2:16" x14ac:dyDescent="0.35">
      <c r="B40" s="93" t="s">
        <v>421</v>
      </c>
      <c r="C40" s="105">
        <f>'Sales By Region &amp; Market'!C33</f>
        <v>2870083.941871278</v>
      </c>
      <c r="D40" s="249">
        <f>'Sales By Region &amp; Market'!D33</f>
        <v>77135.058195374906</v>
      </c>
      <c r="E40" s="250">
        <f>'Sales By Region &amp; Market'!E33</f>
        <v>2.7617783714628752E-2</v>
      </c>
      <c r="F40" s="249">
        <f>'Sales By Region &amp; Market'!F33</f>
        <v>6806177.8056148253</v>
      </c>
      <c r="G40" s="249">
        <f>'Sales By Region &amp; Market'!G33</f>
        <v>414941.57487538643</v>
      </c>
      <c r="H40" s="251">
        <f>'Sales By Region &amp; Market'!H33</f>
        <v>6.4923523383422096E-2</v>
      </c>
      <c r="I40" s="97"/>
      <c r="J40" s="97"/>
      <c r="K40" s="97"/>
      <c r="L40" s="98"/>
      <c r="M40" s="97"/>
      <c r="N40" s="97"/>
      <c r="O40" s="98"/>
      <c r="P40" s="97"/>
    </row>
    <row r="41" spans="2:16" ht="15" thickBot="1" x14ac:dyDescent="0.4">
      <c r="B41" s="95" t="s">
        <v>422</v>
      </c>
      <c r="C41" s="109">
        <f>'Sales By Region &amp; Market'!C34</f>
        <v>958234.19231900037</v>
      </c>
      <c r="D41" s="103">
        <f>'Sales By Region &amp; Market'!D34</f>
        <v>53490.569524327177</v>
      </c>
      <c r="E41" s="124">
        <f>'Sales By Region &amp; Market'!E34</f>
        <v>5.9122350439011144E-2</v>
      </c>
      <c r="F41" s="103">
        <f>'Sales By Region &amp; Market'!F34</f>
        <v>2118922.9775662045</v>
      </c>
      <c r="G41" s="103">
        <f>'Sales By Region &amp; Market'!G34</f>
        <v>216161.57144625159</v>
      </c>
      <c r="H41" s="125">
        <f>'Sales By Region &amp; Market'!H34</f>
        <v>0.11360413909542184</v>
      </c>
      <c r="I41" s="97"/>
      <c r="J41" s="97"/>
      <c r="K41" s="97"/>
      <c r="L41" s="98"/>
      <c r="M41" s="97"/>
      <c r="N41" s="97"/>
      <c r="O41" s="98"/>
      <c r="P41" s="97"/>
    </row>
    <row r="42" spans="2:16" x14ac:dyDescent="0.35">
      <c r="B42" s="97"/>
      <c r="C42" s="97"/>
      <c r="D42" s="98"/>
      <c r="E42" s="98"/>
      <c r="F42" s="97"/>
      <c r="G42" s="98"/>
      <c r="H42" s="98"/>
      <c r="I42" s="97"/>
      <c r="J42" s="97"/>
      <c r="K42" s="97"/>
      <c r="L42" s="98"/>
      <c r="M42" s="97"/>
      <c r="N42" s="97"/>
      <c r="O42" s="98"/>
      <c r="P42" s="97"/>
    </row>
    <row r="43" spans="2:16" ht="15" thickBot="1" x14ac:dyDescent="0.4">
      <c r="B43" s="97"/>
      <c r="C43" s="97"/>
      <c r="D43" s="98"/>
      <c r="E43" s="98"/>
      <c r="F43" s="97"/>
      <c r="G43" s="98"/>
      <c r="H43" s="98"/>
      <c r="I43" s="97"/>
      <c r="J43" s="97"/>
      <c r="K43" s="97"/>
      <c r="L43" s="98"/>
      <c r="M43" s="97"/>
      <c r="N43" s="97"/>
      <c r="O43" s="98"/>
      <c r="P43" s="97"/>
    </row>
    <row r="44" spans="2:16" ht="15" thickBot="1" x14ac:dyDescent="0.4">
      <c r="B44" s="536" t="s">
        <v>423</v>
      </c>
      <c r="C44" s="512" t="s">
        <v>266</v>
      </c>
      <c r="D44" s="513"/>
      <c r="E44" s="514"/>
      <c r="F44" s="530" t="s">
        <v>269</v>
      </c>
      <c r="G44" s="531"/>
      <c r="H44" s="532"/>
      <c r="I44" s="97"/>
      <c r="J44" s="536" t="s">
        <v>424</v>
      </c>
      <c r="K44" s="512" t="s">
        <v>266</v>
      </c>
      <c r="L44" s="513"/>
      <c r="M44" s="514"/>
      <c r="N44" s="530" t="s">
        <v>269</v>
      </c>
      <c r="O44" s="531"/>
      <c r="P44" s="532"/>
    </row>
    <row r="45" spans="2:16" ht="15" thickBot="1" x14ac:dyDescent="0.4">
      <c r="B45" s="536"/>
      <c r="C45" s="142" t="s">
        <v>271</v>
      </c>
      <c r="D45" s="142" t="s">
        <v>272</v>
      </c>
      <c r="E45" s="142" t="s">
        <v>273</v>
      </c>
      <c r="F45" s="142" t="s">
        <v>271</v>
      </c>
      <c r="G45" s="142" t="s">
        <v>272</v>
      </c>
      <c r="H45" s="142" t="s">
        <v>273</v>
      </c>
      <c r="I45" s="239"/>
      <c r="J45" s="536"/>
      <c r="K45" s="142" t="s">
        <v>271</v>
      </c>
      <c r="L45" s="142" t="s">
        <v>272</v>
      </c>
      <c r="M45" s="142" t="s">
        <v>273</v>
      </c>
      <c r="N45" s="142" t="s">
        <v>271</v>
      </c>
      <c r="O45" s="142" t="s">
        <v>272</v>
      </c>
      <c r="P45" s="142" t="s">
        <v>273</v>
      </c>
    </row>
    <row r="46" spans="2:16" ht="15" thickBot="1" x14ac:dyDescent="0.4">
      <c r="B46" s="91" t="s">
        <v>425</v>
      </c>
      <c r="C46" s="92">
        <f>'Sales By Region &amp; Market'!C35</f>
        <v>45893583.97260835</v>
      </c>
      <c r="D46" s="92">
        <f>'Sales By Region &amp; Market'!D35</f>
        <v>1960483.6696990058</v>
      </c>
      <c r="E46" s="117">
        <f>'Sales By Region &amp; Market'!E35</f>
        <v>4.4624295945013888E-2</v>
      </c>
      <c r="F46" s="92">
        <f>'Sales By Region &amp; Market'!F35</f>
        <v>107052976.69113016</v>
      </c>
      <c r="G46" s="92">
        <f>'Sales By Region &amp; Market'!G35</f>
        <v>9983373.7122067958</v>
      </c>
      <c r="H46" s="117">
        <f>'Sales By Region &amp; Market'!H35</f>
        <v>0.10284757952883022</v>
      </c>
      <c r="I46" s="97"/>
      <c r="J46" s="91" t="s">
        <v>426</v>
      </c>
      <c r="K46" s="92">
        <f>'Sales By Region &amp; Market'!C71</f>
        <v>49647222.857025206</v>
      </c>
      <c r="L46" s="92">
        <f>'Sales By Region &amp; Market'!D71</f>
        <v>1109633.3368974775</v>
      </c>
      <c r="M46" s="117">
        <f>'Sales By Region &amp; Market'!E71</f>
        <v>2.2861319399417868E-2</v>
      </c>
      <c r="N46" s="92">
        <f>'Sales By Region &amp; Market'!F71</f>
        <v>114227668.51283759</v>
      </c>
      <c r="O46" s="92">
        <f>'Sales By Region &amp; Market'!G71</f>
        <v>6506287.2214489579</v>
      </c>
      <c r="P46" s="120">
        <f>'Sales By Region &amp; Market'!H71</f>
        <v>6.039921827449754E-2</v>
      </c>
    </row>
    <row r="47" spans="2:16" x14ac:dyDescent="0.35">
      <c r="B47" s="93" t="s">
        <v>295</v>
      </c>
      <c r="C47" s="126">
        <f>'Sales By Region &amp; Market'!C36</f>
        <v>8381003.4896390475</v>
      </c>
      <c r="D47" s="139">
        <f>'Sales By Region &amp; Market'!D36</f>
        <v>142919.43972640857</v>
      </c>
      <c r="E47" s="141">
        <f>'Sales By Region &amp; Market'!E36</f>
        <v>1.7348626071364757E-2</v>
      </c>
      <c r="F47" s="139">
        <f>'Sales By Region &amp; Market'!F36</f>
        <v>20570621.776257403</v>
      </c>
      <c r="G47" s="139">
        <f>'Sales By Region &amp; Market'!G36</f>
        <v>1121651.9015711881</v>
      </c>
      <c r="H47" s="140">
        <f>'Sales By Region &amp; Market'!H36</f>
        <v>5.7671532672333096E-2</v>
      </c>
      <c r="I47" s="97"/>
      <c r="J47" s="93" t="s">
        <v>427</v>
      </c>
      <c r="K47" s="105">
        <f>'Sales By Region &amp; Market'!C72</f>
        <v>1118652.2013484524</v>
      </c>
      <c r="L47" s="252">
        <f>'Sales By Region &amp; Market'!D72</f>
        <v>65086.006570094265</v>
      </c>
      <c r="M47" s="253">
        <f>'Sales By Region &amp; Market'!E72</f>
        <v>6.1776855495811162E-2</v>
      </c>
      <c r="N47" s="252">
        <f>'Sales By Region &amp; Market'!F72</f>
        <v>2612278.7234481866</v>
      </c>
      <c r="O47" s="252">
        <f>'Sales By Region &amp; Market'!G72</f>
        <v>234007.55644866405</v>
      </c>
      <c r="P47" s="254">
        <f>'Sales By Region &amp; Market'!H72</f>
        <v>9.8393976135149025E-2</v>
      </c>
    </row>
    <row r="48" spans="2:16" x14ac:dyDescent="0.35">
      <c r="B48" s="93" t="s">
        <v>428</v>
      </c>
      <c r="C48" s="105">
        <f>'Sales By Region &amp; Market'!C37</f>
        <v>3745342.4048549361</v>
      </c>
      <c r="D48" s="249">
        <f>'Sales By Region &amp; Market'!D37</f>
        <v>180124.32895922987</v>
      </c>
      <c r="E48" s="250">
        <f>'Sales By Region &amp; Market'!E37</f>
        <v>5.052266793356712E-2</v>
      </c>
      <c r="F48" s="249">
        <f>'Sales By Region &amp; Market'!F37</f>
        <v>8895796.4865962751</v>
      </c>
      <c r="G48" s="249">
        <f>'Sales By Region &amp; Market'!G37</f>
        <v>972994.5229946766</v>
      </c>
      <c r="H48" s="251">
        <f>'Sales By Region &amp; Market'!H37</f>
        <v>0.1228093959011903</v>
      </c>
      <c r="I48" s="97"/>
      <c r="J48" s="93" t="s">
        <v>429</v>
      </c>
      <c r="K48" s="105">
        <f>'Sales By Region &amp; Market'!C73</f>
        <v>5882052.4400170827</v>
      </c>
      <c r="L48" s="252">
        <f>'Sales By Region &amp; Market'!D73</f>
        <v>72231.69853343349</v>
      </c>
      <c r="M48" s="253">
        <f>'Sales By Region &amp; Market'!E73</f>
        <v>1.2432689707219389E-2</v>
      </c>
      <c r="N48" s="252">
        <f>'Sales By Region &amp; Market'!F73</f>
        <v>13306181.000874495</v>
      </c>
      <c r="O48" s="252">
        <f>'Sales By Region &amp; Market'!G73</f>
        <v>770454.46684564091</v>
      </c>
      <c r="P48" s="254">
        <f>'Sales By Region &amp; Market'!H73</f>
        <v>6.1460695138347496E-2</v>
      </c>
    </row>
    <row r="49" spans="2:16" x14ac:dyDescent="0.35">
      <c r="B49" s="93" t="s">
        <v>430</v>
      </c>
      <c r="C49" s="105">
        <f>'Sales By Region &amp; Market'!C38</f>
        <v>1517150.6087462576</v>
      </c>
      <c r="D49" s="249">
        <f>'Sales By Region &amp; Market'!D38</f>
        <v>80963.565606276738</v>
      </c>
      <c r="E49" s="250">
        <f>'Sales By Region &amp; Market'!E38</f>
        <v>5.637397022414542E-2</v>
      </c>
      <c r="F49" s="249">
        <f>'Sales By Region &amp; Market'!F38</f>
        <v>3520853.935807311</v>
      </c>
      <c r="G49" s="249">
        <f>'Sales By Region &amp; Market'!G38</f>
        <v>352031.81420622254</v>
      </c>
      <c r="H49" s="251">
        <f>'Sales By Region &amp; Market'!H38</f>
        <v>0.11109232411832379</v>
      </c>
      <c r="I49" s="97"/>
      <c r="J49" s="93" t="s">
        <v>431</v>
      </c>
      <c r="K49" s="105">
        <f>'Sales By Region &amp; Market'!C74</f>
        <v>2771399.7233950356</v>
      </c>
      <c r="L49" s="252">
        <f>'Sales By Region &amp; Market'!D74</f>
        <v>67143.099771165289</v>
      </c>
      <c r="M49" s="253">
        <f>'Sales By Region &amp; Market'!E74</f>
        <v>2.4828671652170866E-2</v>
      </c>
      <c r="N49" s="252">
        <f>'Sales By Region &amp; Market'!F74</f>
        <v>6033940.6907989373</v>
      </c>
      <c r="O49" s="252">
        <f>'Sales By Region &amp; Market'!G74</f>
        <v>304160.81227379385</v>
      </c>
      <c r="P49" s="254">
        <f>'Sales By Region &amp; Market'!H74</f>
        <v>5.3084205453296653E-2</v>
      </c>
    </row>
    <row r="50" spans="2:16" x14ac:dyDescent="0.35">
      <c r="B50" s="93" t="s">
        <v>432</v>
      </c>
      <c r="C50" s="105">
        <f>'Sales By Region &amp; Market'!C39</f>
        <v>1549653.4815435691</v>
      </c>
      <c r="D50" s="249">
        <f>'Sales By Region &amp; Market'!D39</f>
        <v>93253.068348749308</v>
      </c>
      <c r="E50" s="250">
        <f>'Sales By Region &amp; Market'!E39</f>
        <v>6.4029828269675876E-2</v>
      </c>
      <c r="F50" s="249">
        <f>'Sales By Region &amp; Market'!F39</f>
        <v>3445916.0640533869</v>
      </c>
      <c r="G50" s="249">
        <f>'Sales By Region &amp; Market'!G39</f>
        <v>331525.27469227975</v>
      </c>
      <c r="H50" s="251">
        <f>'Sales By Region &amp; Market'!H39</f>
        <v>0.10644947828152598</v>
      </c>
      <c r="I50" s="97"/>
      <c r="J50" s="93" t="s">
        <v>433</v>
      </c>
      <c r="K50" s="105">
        <f>'Sales By Region &amp; Market'!C75</f>
        <v>7690693.3052186286</v>
      </c>
      <c r="L50" s="252">
        <f>'Sales By Region &amp; Market'!D75</f>
        <v>93209.865034698509</v>
      </c>
      <c r="M50" s="253">
        <f>'Sales By Region &amp; Market'!E75</f>
        <v>1.2268518354604265E-2</v>
      </c>
      <c r="N50" s="252">
        <f>'Sales By Region &amp; Market'!F75</f>
        <v>16678744.617698025</v>
      </c>
      <c r="O50" s="252">
        <f>'Sales By Region &amp; Market'!G75</f>
        <v>729130.71646011062</v>
      </c>
      <c r="P50" s="254">
        <f>'Sales By Region &amp; Market'!H75</f>
        <v>4.5714631148752752E-2</v>
      </c>
    </row>
    <row r="51" spans="2:16" x14ac:dyDescent="0.35">
      <c r="B51" s="93" t="s">
        <v>434</v>
      </c>
      <c r="C51" s="105">
        <f>'Sales By Region &amp; Market'!C40</f>
        <v>1082668.3329731987</v>
      </c>
      <c r="D51" s="249">
        <f>'Sales By Region &amp; Market'!D40</f>
        <v>46342.017731091124</v>
      </c>
      <c r="E51" s="250">
        <f>'Sales By Region &amp; Market'!E40</f>
        <v>4.4717592373657571E-2</v>
      </c>
      <c r="F51" s="249">
        <f>'Sales By Region &amp; Market'!F40</f>
        <v>2501835.6954217097</v>
      </c>
      <c r="G51" s="249">
        <f>'Sales By Region &amp; Market'!G40</f>
        <v>223201.51584888808</v>
      </c>
      <c r="H51" s="251">
        <f>'Sales By Region &amp; Market'!H40</f>
        <v>9.7954080496910637E-2</v>
      </c>
      <c r="I51" s="97"/>
      <c r="J51" s="93" t="s">
        <v>435</v>
      </c>
      <c r="K51" s="105">
        <f>'Sales By Region &amp; Market'!C76</f>
        <v>4700894.0677646426</v>
      </c>
      <c r="L51" s="252">
        <f>'Sales By Region &amp; Market'!D76</f>
        <v>84479.865755366161</v>
      </c>
      <c r="M51" s="253">
        <f>'Sales By Region &amp; Market'!E76</f>
        <v>1.8299888627540534E-2</v>
      </c>
      <c r="N51" s="252">
        <f>'Sales By Region &amp; Market'!F76</f>
        <v>11211024.859225836</v>
      </c>
      <c r="O51" s="252">
        <f>'Sales By Region &amp; Market'!G76</f>
        <v>577272.99571245909</v>
      </c>
      <c r="P51" s="254">
        <f>'Sales By Region &amp; Market'!H76</f>
        <v>5.4286859720058291E-2</v>
      </c>
    </row>
    <row r="52" spans="2:16" x14ac:dyDescent="0.35">
      <c r="B52" s="93" t="s">
        <v>436</v>
      </c>
      <c r="C52" s="105">
        <f>'Sales By Region &amp; Market'!C41</f>
        <v>2652675.2757064528</v>
      </c>
      <c r="D52" s="249">
        <f>'Sales By Region &amp; Market'!D41</f>
        <v>142347.24831330637</v>
      </c>
      <c r="E52" s="250">
        <f>'Sales By Region &amp; Market'!E41</f>
        <v>5.670464049318967E-2</v>
      </c>
      <c r="F52" s="249">
        <f>'Sales By Region &amp; Market'!F41</f>
        <v>6209507.0672509829</v>
      </c>
      <c r="G52" s="249">
        <f>'Sales By Region &amp; Market'!G41</f>
        <v>627620.30654843803</v>
      </c>
      <c r="H52" s="251">
        <f>'Sales By Region &amp; Market'!H41</f>
        <v>0.11243873862991889</v>
      </c>
      <c r="I52" s="97"/>
      <c r="J52" s="93" t="s">
        <v>437</v>
      </c>
      <c r="K52" s="105">
        <f>'Sales By Region &amp; Market'!C77</f>
        <v>2465122.832883826</v>
      </c>
      <c r="L52" s="252">
        <f>'Sales By Region &amp; Market'!D77</f>
        <v>62780.173452057876</v>
      </c>
      <c r="M52" s="253">
        <f>'Sales By Region &amp; Market'!E77</f>
        <v>2.6132897072604713E-2</v>
      </c>
      <c r="N52" s="252">
        <f>'Sales By Region &amp; Market'!F77</f>
        <v>6005348.3301605312</v>
      </c>
      <c r="O52" s="252">
        <f>'Sales By Region &amp; Market'!G77</f>
        <v>332222.73090700991</v>
      </c>
      <c r="P52" s="254">
        <f>'Sales By Region &amp; Market'!H77</f>
        <v>5.8560792475795757E-2</v>
      </c>
    </row>
    <row r="53" spans="2:16" x14ac:dyDescent="0.35">
      <c r="B53" s="93" t="s">
        <v>438</v>
      </c>
      <c r="C53" s="105">
        <f>'Sales By Region &amp; Market'!C42</f>
        <v>4485821.6197385117</v>
      </c>
      <c r="D53" s="249">
        <f>'Sales By Region &amp; Market'!D42</f>
        <v>174524.43514201418</v>
      </c>
      <c r="E53" s="250">
        <f>'Sales By Region &amp; Market'!E42</f>
        <v>4.0480724865258444E-2</v>
      </c>
      <c r="F53" s="249">
        <f>'Sales By Region &amp; Market'!F42</f>
        <v>10569060.90825565</v>
      </c>
      <c r="G53" s="249">
        <f>'Sales By Region &amp; Market'!G42</f>
        <v>1019193.8749972228</v>
      </c>
      <c r="H53" s="251">
        <f>'Sales By Region &amp; Market'!H42</f>
        <v>0.10672335766014038</v>
      </c>
      <c r="I53" s="97"/>
      <c r="J53" s="93" t="s">
        <v>439</v>
      </c>
      <c r="K53" s="105">
        <f>'Sales By Region &amp; Market'!C78</f>
        <v>4620991.2575298594</v>
      </c>
      <c r="L53" s="252">
        <f>'Sales By Region &amp; Market'!D78</f>
        <v>72969.776590349153</v>
      </c>
      <c r="M53" s="253">
        <f>'Sales By Region &amp; Market'!E78</f>
        <v>1.6044290225136617E-2</v>
      </c>
      <c r="N53" s="252">
        <f>'Sales By Region &amp; Market'!F78</f>
        <v>11342216.360198982</v>
      </c>
      <c r="O53" s="252">
        <f>'Sales By Region &amp; Market'!G78</f>
        <v>518189.38442892767</v>
      </c>
      <c r="P53" s="254">
        <f>'Sales By Region &amp; Market'!H78</f>
        <v>4.7873992331034641E-2</v>
      </c>
    </row>
    <row r="54" spans="2:16" x14ac:dyDescent="0.35">
      <c r="B54" s="93" t="s">
        <v>440</v>
      </c>
      <c r="C54" s="105">
        <f>'Sales By Region &amp; Market'!C43</f>
        <v>3704237.8654547138</v>
      </c>
      <c r="D54" s="249">
        <f>'Sales By Region &amp; Market'!D43</f>
        <v>134788.7554479856</v>
      </c>
      <c r="E54" s="250">
        <f>'Sales By Region &amp; Market'!E43</f>
        <v>3.7761780962253737E-2</v>
      </c>
      <c r="F54" s="249">
        <f>'Sales By Region &amp; Market'!F43</f>
        <v>8675817.8016000018</v>
      </c>
      <c r="G54" s="249">
        <f>'Sales By Region &amp; Market'!G43</f>
        <v>828161.03687794693</v>
      </c>
      <c r="H54" s="251">
        <f>'Sales By Region &amp; Market'!H43</f>
        <v>0.10552972201852898</v>
      </c>
      <c r="I54" s="97"/>
      <c r="J54" s="93" t="s">
        <v>441</v>
      </c>
      <c r="K54" s="105">
        <f>'Sales By Region &amp; Market'!C79</f>
        <v>1204097.713640596</v>
      </c>
      <c r="L54" s="252">
        <f>'Sales By Region &amp; Market'!D79</f>
        <v>40507.386962331133</v>
      </c>
      <c r="M54" s="253">
        <f>'Sales By Region &amp; Market'!E79</f>
        <v>3.4812412954625317E-2</v>
      </c>
      <c r="N54" s="252">
        <f>'Sales By Region &amp; Market'!F79</f>
        <v>2747152.1429551556</v>
      </c>
      <c r="O54" s="252">
        <f>'Sales By Region &amp; Market'!G79</f>
        <v>166593.40322243888</v>
      </c>
      <c r="P54" s="254">
        <f>'Sales By Region &amp; Market'!H79</f>
        <v>6.4557105659875005E-2</v>
      </c>
    </row>
    <row r="55" spans="2:16" ht="15" thickBot="1" x14ac:dyDescent="0.4">
      <c r="B55" s="95" t="s">
        <v>442</v>
      </c>
      <c r="C55" s="109">
        <f>'Sales By Region &amp; Market'!C44</f>
        <v>2962963.6175644919</v>
      </c>
      <c r="D55" s="103">
        <f>'Sales By Region &amp; Market'!D44</f>
        <v>148381.43732204754</v>
      </c>
      <c r="E55" s="124">
        <f>'Sales By Region &amp; Market'!E44</f>
        <v>5.2718815021157474E-2</v>
      </c>
      <c r="F55" s="103">
        <f>'Sales By Region &amp; Market'!F44</f>
        <v>6731116.8089546403</v>
      </c>
      <c r="G55" s="103">
        <f>'Sales By Region &amp; Market'!G44</f>
        <v>732153.89601412229</v>
      </c>
      <c r="H55" s="125">
        <f>'Sales By Region &amp; Market'!H44</f>
        <v>0.12204674485231008</v>
      </c>
      <c r="I55" s="97"/>
      <c r="J55" s="95" t="s">
        <v>443</v>
      </c>
      <c r="K55" s="109">
        <f>'Sales By Region &amp; Market'!C80</f>
        <v>5102982.9375198027</v>
      </c>
      <c r="L55" s="103">
        <f>'Sales By Region &amp; Market'!D80</f>
        <v>176386.96947916318</v>
      </c>
      <c r="M55" s="124">
        <f>'Sales By Region &amp; Market'!E80</f>
        <v>3.5803010968101408E-2</v>
      </c>
      <c r="N55" s="103">
        <f>'Sales By Region &amp; Market'!F80</f>
        <v>11390057.203852106</v>
      </c>
      <c r="O55" s="103">
        <f>'Sales By Region &amp; Market'!G80</f>
        <v>799746.2133139912</v>
      </c>
      <c r="P55" s="125">
        <f>'Sales By Region &amp; Market'!H80</f>
        <v>7.5516782654307543E-2</v>
      </c>
    </row>
  </sheetData>
  <mergeCells count="26">
    <mergeCell ref="N20:P20"/>
    <mergeCell ref="B2:P2"/>
    <mergeCell ref="B3:P3"/>
    <mergeCell ref="B4:B5"/>
    <mergeCell ref="C4:E4"/>
    <mergeCell ref="F4:H4"/>
    <mergeCell ref="J4:J5"/>
    <mergeCell ref="K4:M4"/>
    <mergeCell ref="N4:P4"/>
    <mergeCell ref="B20:B21"/>
    <mergeCell ref="C20:E20"/>
    <mergeCell ref="F20:H20"/>
    <mergeCell ref="J20:J21"/>
    <mergeCell ref="K20:M20"/>
    <mergeCell ref="N44:P44"/>
    <mergeCell ref="B33:B34"/>
    <mergeCell ref="C33:E33"/>
    <mergeCell ref="F33:H33"/>
    <mergeCell ref="J33:J34"/>
    <mergeCell ref="K33:M33"/>
    <mergeCell ref="N33:P33"/>
    <mergeCell ref="B44:B45"/>
    <mergeCell ref="C44:E44"/>
    <mergeCell ref="F44:H44"/>
    <mergeCell ref="J44:J45"/>
    <mergeCell ref="K44:M44"/>
  </mergeCells>
  <conditionalFormatting sqref="B6:P55">
    <cfRule type="cellIs" dxfId="71" priority="1" operator="lessThan">
      <formula>0</formula>
    </cfRule>
  </conditionalFormatting>
  <conditionalFormatting sqref="C4:E4">
    <cfRule type="cellIs" dxfId="70" priority="24" operator="lessThan">
      <formula>0</formula>
    </cfRule>
  </conditionalFormatting>
  <conditionalFormatting sqref="K4:M4">
    <cfRule type="cellIs" dxfId="69" priority="23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8:S215"/>
  <sheetViews>
    <sheetView zoomScale="63" workbookViewId="0">
      <selection activeCell="J29" sqref="J29"/>
    </sheetView>
  </sheetViews>
  <sheetFormatPr defaultRowHeight="12.5" x14ac:dyDescent="0.25"/>
  <cols>
    <col min="1" max="1" width="41.81640625" customWidth="1"/>
    <col min="2" max="2" width="52.6328125" customWidth="1"/>
    <col min="3" max="3" width="13.7265625" customWidth="1"/>
    <col min="4" max="5" width="10.90625" customWidth="1"/>
    <col min="6" max="6" width="14.81640625" customWidth="1"/>
    <col min="7" max="7" width="13.1796875" customWidth="1"/>
    <col min="8" max="8" width="12" customWidth="1"/>
    <col min="9" max="11" width="9.1796875" customWidth="1"/>
    <col min="12" max="13" width="51.1796875" bestFit="1" customWidth="1"/>
    <col min="14" max="14" width="12.90625" bestFit="1" customWidth="1"/>
    <col min="15" max="15" width="11.1796875" bestFit="1" customWidth="1"/>
    <col min="16" max="16" width="6.26953125" bestFit="1" customWidth="1"/>
    <col min="17" max="17" width="13.90625" bestFit="1" customWidth="1"/>
    <col min="18" max="18" width="12.1796875" bestFit="1" customWidth="1"/>
    <col min="19" max="19" width="6.26953125" bestFit="1" customWidth="1"/>
    <col min="20" max="100" width="9.1796875" customWidth="1"/>
  </cols>
  <sheetData>
    <row r="8" spans="1:19" ht="50" x14ac:dyDescent="0.25">
      <c r="A8" s="24" t="s">
        <v>10</v>
      </c>
      <c r="B8" s="24" t="s">
        <v>2</v>
      </c>
      <c r="C8" s="23" t="s">
        <v>43</v>
      </c>
      <c r="D8" s="23" t="s">
        <v>47</v>
      </c>
      <c r="E8" s="23" t="s">
        <v>48</v>
      </c>
      <c r="F8" s="23" t="s">
        <v>49</v>
      </c>
      <c r="G8" s="23" t="s">
        <v>50</v>
      </c>
      <c r="H8" s="23" t="s">
        <v>51</v>
      </c>
    </row>
    <row r="9" spans="1:19" x14ac:dyDescent="0.25">
      <c r="A9" s="539" t="s">
        <v>21</v>
      </c>
      <c r="B9" s="25" t="s">
        <v>46</v>
      </c>
      <c r="C9" s="462">
        <v>61479841.358521618</v>
      </c>
      <c r="D9" s="462">
        <v>3038659.2510705516</v>
      </c>
      <c r="E9" s="463">
        <v>5.1995170896502657E-2</v>
      </c>
      <c r="F9" s="464">
        <v>143036849.97508633</v>
      </c>
      <c r="G9" s="464">
        <v>14332914.300660759</v>
      </c>
      <c r="H9" s="463">
        <v>0.11136344996409318</v>
      </c>
      <c r="L9" s="25" t="s">
        <v>46</v>
      </c>
      <c r="M9" s="461" t="s">
        <v>46</v>
      </c>
      <c r="N9" s="462">
        <v>61479841.358521618</v>
      </c>
      <c r="O9" s="462">
        <v>3038659.2510705516</v>
      </c>
      <c r="P9" s="463">
        <v>5.1995170896502657E-2</v>
      </c>
      <c r="Q9" s="464">
        <v>143036849.97508633</v>
      </c>
      <c r="R9" s="464">
        <v>14332914.300660759</v>
      </c>
      <c r="S9" s="463">
        <v>0.11136344996409318</v>
      </c>
    </row>
    <row r="10" spans="1:19" x14ac:dyDescent="0.25">
      <c r="A10" s="539" t="s">
        <v>21</v>
      </c>
      <c r="B10" s="26" t="s">
        <v>182</v>
      </c>
      <c r="C10" s="466">
        <v>5155155.7834567474</v>
      </c>
      <c r="D10" s="466">
        <v>289277.86030453257</v>
      </c>
      <c r="E10" s="467">
        <v>5.9450291370469172E-2</v>
      </c>
      <c r="F10" s="468">
        <v>11918550.539736276</v>
      </c>
      <c r="G10" s="468">
        <v>1155799.3142240047</v>
      </c>
      <c r="H10" s="467">
        <v>0.1073888348812032</v>
      </c>
      <c r="L10" s="26" t="s">
        <v>182</v>
      </c>
      <c r="M10" s="465" t="s">
        <v>182</v>
      </c>
      <c r="N10" s="466">
        <v>5155155.7834567474</v>
      </c>
      <c r="O10" s="466">
        <v>289277.86030453257</v>
      </c>
      <c r="P10" s="467">
        <v>5.9450291370469172E-2</v>
      </c>
      <c r="Q10" s="468">
        <v>11918550.539736276</v>
      </c>
      <c r="R10" s="468">
        <v>1155799.3142240047</v>
      </c>
      <c r="S10" s="467">
        <v>0.1073888348812032</v>
      </c>
    </row>
    <row r="11" spans="1:19" x14ac:dyDescent="0.25">
      <c r="A11" s="539" t="s">
        <v>21</v>
      </c>
      <c r="B11" s="25" t="s">
        <v>183</v>
      </c>
      <c r="C11" s="462">
        <v>11612924.967150237</v>
      </c>
      <c r="D11" s="462">
        <v>535624.29296799563</v>
      </c>
      <c r="E11" s="463">
        <v>4.8353322593867119E-2</v>
      </c>
      <c r="F11" s="464">
        <v>27212150.144254141</v>
      </c>
      <c r="G11" s="464">
        <v>2562786.2423239499</v>
      </c>
      <c r="H11" s="463">
        <v>0.10396967047588877</v>
      </c>
      <c r="L11" s="25" t="s">
        <v>183</v>
      </c>
      <c r="M11" s="461" t="s">
        <v>183</v>
      </c>
      <c r="N11" s="462">
        <v>11612924.967150237</v>
      </c>
      <c r="O11" s="462">
        <v>535624.29296799563</v>
      </c>
      <c r="P11" s="463">
        <v>4.8353322593867119E-2</v>
      </c>
      <c r="Q11" s="464">
        <v>27212150.144254141</v>
      </c>
      <c r="R11" s="464">
        <v>2562786.2423239499</v>
      </c>
      <c r="S11" s="463">
        <v>0.10396967047588877</v>
      </c>
    </row>
    <row r="12" spans="1:19" x14ac:dyDescent="0.25">
      <c r="A12" s="539" t="s">
        <v>21</v>
      </c>
      <c r="B12" s="26" t="s">
        <v>184</v>
      </c>
      <c r="C12" s="466">
        <v>4955845.4876794564</v>
      </c>
      <c r="D12" s="466">
        <v>312326.46322877146</v>
      </c>
      <c r="E12" s="467">
        <v>6.7260726527489309E-2</v>
      </c>
      <c r="F12" s="468">
        <v>11103836.394792123</v>
      </c>
      <c r="G12" s="468">
        <v>1188120.8111472093</v>
      </c>
      <c r="H12" s="467">
        <v>0.11982199379608148</v>
      </c>
      <c r="L12" s="26" t="s">
        <v>184</v>
      </c>
      <c r="M12" s="465" t="s">
        <v>184</v>
      </c>
      <c r="N12" s="466">
        <v>4955845.4876794564</v>
      </c>
      <c r="O12" s="466">
        <v>312326.46322877146</v>
      </c>
      <c r="P12" s="467">
        <v>6.7260726527489309E-2</v>
      </c>
      <c r="Q12" s="468">
        <v>11103836.394792123</v>
      </c>
      <c r="R12" s="468">
        <v>1188120.8111472093</v>
      </c>
      <c r="S12" s="467">
        <v>0.11982199379608148</v>
      </c>
    </row>
    <row r="13" spans="1:19" x14ac:dyDescent="0.25">
      <c r="A13" s="539" t="s">
        <v>21</v>
      </c>
      <c r="B13" s="25" t="s">
        <v>185</v>
      </c>
      <c r="C13" s="462">
        <v>2568675.2299605361</v>
      </c>
      <c r="D13" s="462">
        <v>145538.18937500892</v>
      </c>
      <c r="E13" s="463">
        <v>6.0061889582539274E-2</v>
      </c>
      <c r="F13" s="464">
        <v>6000655.5779219829</v>
      </c>
      <c r="G13" s="464">
        <v>576625.23977624252</v>
      </c>
      <c r="H13" s="463">
        <v>0.10630936846370363</v>
      </c>
      <c r="L13" s="25" t="s">
        <v>185</v>
      </c>
      <c r="M13" s="461" t="s">
        <v>185</v>
      </c>
      <c r="N13" s="462">
        <v>2568675.2299605361</v>
      </c>
      <c r="O13" s="462">
        <v>145538.18937500892</v>
      </c>
      <c r="P13" s="463">
        <v>6.0061889582539274E-2</v>
      </c>
      <c r="Q13" s="464">
        <v>6000655.5779219829</v>
      </c>
      <c r="R13" s="464">
        <v>576625.23977624252</v>
      </c>
      <c r="S13" s="463">
        <v>0.10630936846370363</v>
      </c>
    </row>
    <row r="14" spans="1:19" x14ac:dyDescent="0.25">
      <c r="A14" s="539" t="s">
        <v>21</v>
      </c>
      <c r="B14" s="26" t="s">
        <v>186</v>
      </c>
      <c r="C14" s="466">
        <v>12604881.210011408</v>
      </c>
      <c r="D14" s="466">
        <v>570278.71656479686</v>
      </c>
      <c r="E14" s="467">
        <v>4.7386585213374487E-2</v>
      </c>
      <c r="F14" s="468">
        <v>29561263.954772878</v>
      </c>
      <c r="G14" s="468">
        <v>3107945.9285726994</v>
      </c>
      <c r="H14" s="467">
        <v>0.11748794330807555</v>
      </c>
      <c r="L14" s="26" t="s">
        <v>186</v>
      </c>
      <c r="M14" s="465" t="s">
        <v>186</v>
      </c>
      <c r="N14" s="466">
        <v>12604881.210011408</v>
      </c>
      <c r="O14" s="466">
        <v>570278.71656479686</v>
      </c>
      <c r="P14" s="467">
        <v>4.7386585213374487E-2</v>
      </c>
      <c r="Q14" s="468">
        <v>29561263.954772878</v>
      </c>
      <c r="R14" s="468">
        <v>3107945.9285726994</v>
      </c>
      <c r="S14" s="467">
        <v>0.11748794330807555</v>
      </c>
    </row>
    <row r="15" spans="1:19" x14ac:dyDescent="0.25">
      <c r="A15" s="539" t="s">
        <v>21</v>
      </c>
      <c r="B15" s="25" t="s">
        <v>187</v>
      </c>
      <c r="C15" s="462">
        <v>6464660.3103788001</v>
      </c>
      <c r="D15" s="462">
        <v>395098.68448205292</v>
      </c>
      <c r="E15" s="463">
        <v>6.5095093984432376E-2</v>
      </c>
      <c r="F15" s="464">
        <v>14970245.519018503</v>
      </c>
      <c r="G15" s="464">
        <v>1767830.3967812043</v>
      </c>
      <c r="H15" s="463">
        <v>0.13390204598275238</v>
      </c>
      <c r="L15" s="25" t="s">
        <v>187</v>
      </c>
      <c r="M15" s="461" t="s">
        <v>187</v>
      </c>
      <c r="N15" s="462">
        <v>6464660.3103788001</v>
      </c>
      <c r="O15" s="462">
        <v>395098.68448205292</v>
      </c>
      <c r="P15" s="463">
        <v>6.5095093984432376E-2</v>
      </c>
      <c r="Q15" s="464">
        <v>14970245.519018503</v>
      </c>
      <c r="R15" s="464">
        <v>1767830.3967812043</v>
      </c>
      <c r="S15" s="463">
        <v>0.13390204598275238</v>
      </c>
    </row>
    <row r="16" spans="1:19" x14ac:dyDescent="0.25">
      <c r="A16" s="539" t="s">
        <v>21</v>
      </c>
      <c r="B16" s="26" t="s">
        <v>188</v>
      </c>
      <c r="C16" s="466">
        <v>7989565.0970754949</v>
      </c>
      <c r="D16" s="466">
        <v>436074.54492675327</v>
      </c>
      <c r="E16" s="467">
        <v>5.7731527155045308E-2</v>
      </c>
      <c r="F16" s="468">
        <v>18450902.779390372</v>
      </c>
      <c r="G16" s="468">
        <v>1878591.1347528119</v>
      </c>
      <c r="H16" s="467">
        <v>0.11335721745014873</v>
      </c>
      <c r="L16" s="26" t="s">
        <v>188</v>
      </c>
      <c r="M16" s="465" t="s">
        <v>188</v>
      </c>
      <c r="N16" s="466">
        <v>7989565.0970754949</v>
      </c>
      <c r="O16" s="466">
        <v>436074.54492675327</v>
      </c>
      <c r="P16" s="467">
        <v>5.7731527155045308E-2</v>
      </c>
      <c r="Q16" s="468">
        <v>18450902.779390372</v>
      </c>
      <c r="R16" s="468">
        <v>1878591.1347528119</v>
      </c>
      <c r="S16" s="467">
        <v>0.11335721745014873</v>
      </c>
    </row>
    <row r="17" spans="1:19" x14ac:dyDescent="0.25">
      <c r="A17" s="539" t="s">
        <v>21</v>
      </c>
      <c r="B17" s="25" t="s">
        <v>189</v>
      </c>
      <c r="C17" s="462">
        <v>10128133.272808859</v>
      </c>
      <c r="D17" s="462">
        <v>354440.49922064506</v>
      </c>
      <c r="E17" s="463">
        <v>3.626474736124935E-2</v>
      </c>
      <c r="F17" s="464">
        <v>23819245.065200046</v>
      </c>
      <c r="G17" s="464">
        <v>2095215.2330826111</v>
      </c>
      <c r="H17" s="463">
        <v>9.6446895409109792E-2</v>
      </c>
      <c r="L17" s="25" t="s">
        <v>189</v>
      </c>
      <c r="M17" s="461" t="s">
        <v>189</v>
      </c>
      <c r="N17" s="462">
        <v>10128133.272808859</v>
      </c>
      <c r="O17" s="462">
        <v>354440.49922064506</v>
      </c>
      <c r="P17" s="463">
        <v>3.626474736124935E-2</v>
      </c>
      <c r="Q17" s="464">
        <v>23819245.065200046</v>
      </c>
      <c r="R17" s="464">
        <v>2095215.2330826111</v>
      </c>
      <c r="S17" s="463">
        <v>9.6446895409109792E-2</v>
      </c>
    </row>
    <row r="18" spans="1:19" x14ac:dyDescent="0.25">
      <c r="A18" s="539" t="s">
        <v>21</v>
      </c>
      <c r="B18" s="26" t="s">
        <v>190</v>
      </c>
      <c r="C18" s="466">
        <v>47932420.251545839</v>
      </c>
      <c r="D18" s="466">
        <v>2172218.3225135729</v>
      </c>
      <c r="E18" s="467">
        <v>4.7469596525871599E-2</v>
      </c>
      <c r="F18" s="468">
        <v>110714846.46135715</v>
      </c>
      <c r="G18" s="468">
        <v>8855965.1207859218</v>
      </c>
      <c r="H18" s="467">
        <v>8.69434751710602E-2</v>
      </c>
      <c r="L18" s="26" t="s">
        <v>190</v>
      </c>
      <c r="M18" s="465" t="s">
        <v>190</v>
      </c>
      <c r="N18" s="466">
        <v>47932420.251545839</v>
      </c>
      <c r="O18" s="466">
        <v>2172218.3225135729</v>
      </c>
      <c r="P18" s="467">
        <v>4.7469596525871599E-2</v>
      </c>
      <c r="Q18" s="468">
        <v>110714846.46135715</v>
      </c>
      <c r="R18" s="468">
        <v>8855965.1207859218</v>
      </c>
      <c r="S18" s="467">
        <v>8.69434751710602E-2</v>
      </c>
    </row>
    <row r="19" spans="1:19" x14ac:dyDescent="0.25">
      <c r="A19" s="539" t="s">
        <v>21</v>
      </c>
      <c r="B19" s="25" t="s">
        <v>191</v>
      </c>
      <c r="C19" s="462">
        <v>4139240.6929860478</v>
      </c>
      <c r="D19" s="462">
        <v>208758.91007840959</v>
      </c>
      <c r="E19" s="463">
        <v>5.3112804386025364E-2</v>
      </c>
      <c r="F19" s="464">
        <v>9925465.2668495644</v>
      </c>
      <c r="G19" s="464">
        <v>784212.04033397324</v>
      </c>
      <c r="H19" s="463">
        <v>8.5788241601189572E-2</v>
      </c>
      <c r="L19" s="25" t="s">
        <v>191</v>
      </c>
      <c r="M19" s="461" t="s">
        <v>191</v>
      </c>
      <c r="N19" s="462">
        <v>4139240.6929860478</v>
      </c>
      <c r="O19" s="462">
        <v>208758.91007840959</v>
      </c>
      <c r="P19" s="463">
        <v>5.3112804386025364E-2</v>
      </c>
      <c r="Q19" s="464">
        <v>9925465.2668495644</v>
      </c>
      <c r="R19" s="464">
        <v>784212.04033397324</v>
      </c>
      <c r="S19" s="463">
        <v>8.5788241601189572E-2</v>
      </c>
    </row>
    <row r="20" spans="1:19" x14ac:dyDescent="0.25">
      <c r="A20" s="539" t="s">
        <v>21</v>
      </c>
      <c r="B20" s="26" t="s">
        <v>192</v>
      </c>
      <c r="C20" s="466">
        <v>4142175.2402364598</v>
      </c>
      <c r="D20" s="466">
        <v>281058.92409160128</v>
      </c>
      <c r="E20" s="467">
        <v>7.2792141204444549E-2</v>
      </c>
      <c r="F20" s="468">
        <v>9487291.5187757239</v>
      </c>
      <c r="G20" s="468">
        <v>944735.95560932532</v>
      </c>
      <c r="H20" s="467">
        <v>0.1105917249965358</v>
      </c>
      <c r="L20" s="26" t="s">
        <v>192</v>
      </c>
      <c r="M20" s="465" t="s">
        <v>192</v>
      </c>
      <c r="N20" s="466">
        <v>4142175.2402364598</v>
      </c>
      <c r="O20" s="466">
        <v>281058.92409160128</v>
      </c>
      <c r="P20" s="467">
        <v>7.2792141204444549E-2</v>
      </c>
      <c r="Q20" s="468">
        <v>9487291.5187757239</v>
      </c>
      <c r="R20" s="468">
        <v>944735.95560932532</v>
      </c>
      <c r="S20" s="467">
        <v>0.1105917249965358</v>
      </c>
    </row>
    <row r="21" spans="1:19" x14ac:dyDescent="0.25">
      <c r="A21" s="539" t="s">
        <v>21</v>
      </c>
      <c r="B21" s="25" t="s">
        <v>193</v>
      </c>
      <c r="C21" s="462">
        <v>26388620.799471095</v>
      </c>
      <c r="D21" s="462">
        <v>1485708.0887062475</v>
      </c>
      <c r="E21" s="463">
        <v>5.9660012704618952E-2</v>
      </c>
      <c r="F21" s="464">
        <v>61026768.915470295</v>
      </c>
      <c r="G21" s="464">
        <v>5321988.8525500298</v>
      </c>
      <c r="H21" s="463">
        <v>9.5539177186206983E-2</v>
      </c>
      <c r="L21" s="25" t="s">
        <v>193</v>
      </c>
      <c r="M21" s="461" t="s">
        <v>193</v>
      </c>
      <c r="N21" s="462">
        <v>26388620.799471095</v>
      </c>
      <c r="O21" s="462">
        <v>1485708.0887062475</v>
      </c>
      <c r="P21" s="463">
        <v>5.9660012704618952E-2</v>
      </c>
      <c r="Q21" s="464">
        <v>61026768.915470295</v>
      </c>
      <c r="R21" s="464">
        <v>5321988.8525500298</v>
      </c>
      <c r="S21" s="463">
        <v>9.5539177186206983E-2</v>
      </c>
    </row>
    <row r="22" spans="1:19" x14ac:dyDescent="0.25">
      <c r="A22" s="539" t="s">
        <v>21</v>
      </c>
      <c r="B22" s="26" t="s">
        <v>194</v>
      </c>
      <c r="C22" s="466">
        <v>8077983.3188932538</v>
      </c>
      <c r="D22" s="466">
        <v>85545.073605140671</v>
      </c>
      <c r="E22" s="467">
        <v>1.0703251120591789E-2</v>
      </c>
      <c r="F22" s="468">
        <v>18376295.697474238</v>
      </c>
      <c r="G22" s="468">
        <v>1063416.4216504283</v>
      </c>
      <c r="H22" s="467">
        <v>6.1423429616090076E-2</v>
      </c>
      <c r="L22" s="26" t="s">
        <v>194</v>
      </c>
      <c r="M22" s="465" t="s">
        <v>194</v>
      </c>
      <c r="N22" s="466">
        <v>8077983.3188932538</v>
      </c>
      <c r="O22" s="466">
        <v>85545.073605140671</v>
      </c>
      <c r="P22" s="467">
        <v>1.0703251120591789E-2</v>
      </c>
      <c r="Q22" s="468">
        <v>18376295.697474238</v>
      </c>
      <c r="R22" s="468">
        <v>1063416.4216504283</v>
      </c>
      <c r="S22" s="467">
        <v>6.1423429616090076E-2</v>
      </c>
    </row>
    <row r="23" spans="1:19" x14ac:dyDescent="0.25">
      <c r="A23" s="539" t="s">
        <v>21</v>
      </c>
      <c r="B23" s="25" t="s">
        <v>195</v>
      </c>
      <c r="C23" s="469">
        <v>1627059.9946161211</v>
      </c>
      <c r="D23" s="469">
        <v>53808.556239083409</v>
      </c>
      <c r="E23" s="469">
        <v>3.4202133827121867E-2</v>
      </c>
      <c r="F23" s="469">
        <v>3865527.6988942325</v>
      </c>
      <c r="G23" s="469">
        <v>250218.93102532625</v>
      </c>
      <c r="H23" s="469">
        <v>6.9210943543508527E-2</v>
      </c>
      <c r="L23" s="25" t="s">
        <v>195</v>
      </c>
      <c r="M23" s="461" t="s">
        <v>195</v>
      </c>
      <c r="N23" s="469">
        <v>1627059.9946161211</v>
      </c>
      <c r="O23" s="469">
        <v>53808.556239083409</v>
      </c>
      <c r="P23" s="469">
        <v>3.4202133827121867E-2</v>
      </c>
      <c r="Q23" s="469">
        <v>3865527.6988942325</v>
      </c>
      <c r="R23" s="469">
        <v>250218.93102532625</v>
      </c>
      <c r="S23" s="469">
        <v>6.9210943543508527E-2</v>
      </c>
    </row>
    <row r="24" spans="1:19" x14ac:dyDescent="0.25">
      <c r="A24" s="539" t="s">
        <v>21</v>
      </c>
      <c r="B24" s="26" t="s">
        <v>196</v>
      </c>
      <c r="C24" s="466">
        <v>857090.14579735976</v>
      </c>
      <c r="D24" s="466">
        <v>13394.031685722875</v>
      </c>
      <c r="E24" s="467">
        <v>1.5875421803768781E-2</v>
      </c>
      <c r="F24" s="468">
        <v>1977750.274493173</v>
      </c>
      <c r="G24" s="468">
        <v>136822.02340843249</v>
      </c>
      <c r="H24" s="467">
        <v>7.4322300897828084E-2</v>
      </c>
      <c r="L24" s="26" t="s">
        <v>196</v>
      </c>
      <c r="M24" s="465" t="s">
        <v>196</v>
      </c>
      <c r="N24" s="466">
        <v>857090.14579735976</v>
      </c>
      <c r="O24" s="466">
        <v>13394.031685722875</v>
      </c>
      <c r="P24" s="467">
        <v>1.5875421803768781E-2</v>
      </c>
      <c r="Q24" s="468">
        <v>1977750.274493173</v>
      </c>
      <c r="R24" s="468">
        <v>136822.02340843249</v>
      </c>
      <c r="S24" s="467">
        <v>7.4322300897828084E-2</v>
      </c>
    </row>
    <row r="25" spans="1:19" x14ac:dyDescent="0.25">
      <c r="A25" s="539" t="s">
        <v>21</v>
      </c>
      <c r="B25" s="25" t="s">
        <v>197</v>
      </c>
      <c r="C25" s="462">
        <v>2722154.0335332071</v>
      </c>
      <c r="D25" s="462">
        <v>64315.89281369606</v>
      </c>
      <c r="E25" s="463">
        <v>2.4198573956909549E-2</v>
      </c>
      <c r="F25" s="464">
        <v>6139100.6955194175</v>
      </c>
      <c r="G25" s="464">
        <v>377700.19377102517</v>
      </c>
      <c r="H25" s="463">
        <v>6.5557010601225485E-2</v>
      </c>
      <c r="L25" s="25" t="s">
        <v>197</v>
      </c>
      <c r="M25" s="461" t="s">
        <v>197</v>
      </c>
      <c r="N25" s="462">
        <v>2722154.0335332071</v>
      </c>
      <c r="O25" s="462">
        <v>64315.89281369606</v>
      </c>
      <c r="P25" s="463">
        <v>2.4198573956909549E-2</v>
      </c>
      <c r="Q25" s="464">
        <v>6139100.6955194175</v>
      </c>
      <c r="R25" s="464">
        <v>377700.19377102517</v>
      </c>
      <c r="S25" s="463">
        <v>6.5557010601225485E-2</v>
      </c>
    </row>
    <row r="26" spans="1:19" x14ac:dyDescent="0.25">
      <c r="A26" s="539" t="s">
        <v>21</v>
      </c>
      <c r="B26" s="26" t="s">
        <v>198</v>
      </c>
      <c r="C26" s="466">
        <v>41170469.448921412</v>
      </c>
      <c r="D26" s="466">
        <v>1152287.5883969665</v>
      </c>
      <c r="E26" s="467">
        <v>2.8794101451511209E-2</v>
      </c>
      <c r="F26" s="468">
        <v>95898640.065067276</v>
      </c>
      <c r="G26" s="468">
        <v>7447838.1360358745</v>
      </c>
      <c r="H26" s="467">
        <v>8.4203172538917806E-2</v>
      </c>
      <c r="L26" s="26" t="s">
        <v>198</v>
      </c>
      <c r="M26" s="465" t="s">
        <v>198</v>
      </c>
      <c r="N26" s="466">
        <v>41170469.448921412</v>
      </c>
      <c r="O26" s="466">
        <v>1152287.5883969665</v>
      </c>
      <c r="P26" s="467">
        <v>2.8794101451511209E-2</v>
      </c>
      <c r="Q26" s="468">
        <v>95898640.065067276</v>
      </c>
      <c r="R26" s="468">
        <v>7447838.1360358745</v>
      </c>
      <c r="S26" s="467">
        <v>8.4203172538917806E-2</v>
      </c>
    </row>
    <row r="27" spans="1:19" x14ac:dyDescent="0.25">
      <c r="A27" s="539" t="s">
        <v>21</v>
      </c>
      <c r="B27" s="25" t="s">
        <v>199</v>
      </c>
      <c r="C27" s="462">
        <v>3245061.6575334072</v>
      </c>
      <c r="D27" s="462">
        <v>229357.02456183545</v>
      </c>
      <c r="E27" s="463">
        <v>7.6054207051383188E-2</v>
      </c>
      <c r="F27" s="464">
        <v>7262943.0575324222</v>
      </c>
      <c r="G27" s="464">
        <v>773412.92651903257</v>
      </c>
      <c r="H27" s="463">
        <v>0.11917857085259549</v>
      </c>
      <c r="L27" s="25" t="s">
        <v>199</v>
      </c>
      <c r="M27" s="461" t="s">
        <v>199</v>
      </c>
      <c r="N27" s="462">
        <v>3245061.6575334072</v>
      </c>
      <c r="O27" s="462">
        <v>229357.02456183545</v>
      </c>
      <c r="P27" s="463">
        <v>7.6054207051383188E-2</v>
      </c>
      <c r="Q27" s="464">
        <v>7262943.0575324222</v>
      </c>
      <c r="R27" s="464">
        <v>773412.92651903257</v>
      </c>
      <c r="S27" s="463">
        <v>0.11917857085259549</v>
      </c>
    </row>
    <row r="28" spans="1:19" x14ac:dyDescent="0.25">
      <c r="A28" s="539" t="s">
        <v>21</v>
      </c>
      <c r="B28" s="26" t="s">
        <v>200</v>
      </c>
      <c r="C28" s="466">
        <v>12546982.671073921</v>
      </c>
      <c r="D28" s="466">
        <v>416525.25070160814</v>
      </c>
      <c r="E28" s="467">
        <v>3.4337142967261987E-2</v>
      </c>
      <c r="F28" s="468">
        <v>29137725.91061008</v>
      </c>
      <c r="G28" s="468">
        <v>2091978.8336069435</v>
      </c>
      <c r="H28" s="467">
        <v>7.734964124491657E-2</v>
      </c>
      <c r="L28" s="26" t="s">
        <v>200</v>
      </c>
      <c r="M28" s="465" t="s">
        <v>200</v>
      </c>
      <c r="N28" s="466">
        <v>12546982.671073921</v>
      </c>
      <c r="O28" s="466">
        <v>416525.25070160814</v>
      </c>
      <c r="P28" s="467">
        <v>3.4337142967261987E-2</v>
      </c>
      <c r="Q28" s="468">
        <v>29137725.91061008</v>
      </c>
      <c r="R28" s="468">
        <v>2091978.8336069435</v>
      </c>
      <c r="S28" s="467">
        <v>7.734964124491657E-2</v>
      </c>
    </row>
    <row r="29" spans="1:19" x14ac:dyDescent="0.25">
      <c r="A29" s="539" t="s">
        <v>21</v>
      </c>
      <c r="B29" s="25" t="s">
        <v>201</v>
      </c>
      <c r="C29" s="462">
        <v>3366286.9151155488</v>
      </c>
      <c r="D29" s="462">
        <v>155033.71711898595</v>
      </c>
      <c r="E29" s="463">
        <v>4.8278260093507545E-2</v>
      </c>
      <c r="F29" s="464">
        <v>7880918.4741136124</v>
      </c>
      <c r="G29" s="464">
        <v>617586.22912930045</v>
      </c>
      <c r="H29" s="463">
        <v>8.5027946994407994E-2</v>
      </c>
      <c r="L29" s="25" t="s">
        <v>201</v>
      </c>
      <c r="M29" s="461" t="s">
        <v>201</v>
      </c>
      <c r="N29" s="462">
        <v>3366286.9151155488</v>
      </c>
      <c r="O29" s="462">
        <v>155033.71711898595</v>
      </c>
      <c r="P29" s="463">
        <v>4.8278260093507545E-2</v>
      </c>
      <c r="Q29" s="464">
        <v>7880918.4741136124</v>
      </c>
      <c r="R29" s="464">
        <v>617586.22912930045</v>
      </c>
      <c r="S29" s="463">
        <v>8.5027946994407994E-2</v>
      </c>
    </row>
    <row r="30" spans="1:19" x14ac:dyDescent="0.25">
      <c r="A30" s="539" t="s">
        <v>21</v>
      </c>
      <c r="B30" s="26" t="s">
        <v>202</v>
      </c>
      <c r="C30" s="466">
        <v>3247092.3160995543</v>
      </c>
      <c r="D30" s="466">
        <v>141219.17011313839</v>
      </c>
      <c r="E30" s="467">
        <v>4.5468428192448798E-2</v>
      </c>
      <c r="F30" s="468">
        <v>7433555.4629456149</v>
      </c>
      <c r="G30" s="468">
        <v>649912.26390210167</v>
      </c>
      <c r="H30" s="467">
        <v>9.5805785303351251E-2</v>
      </c>
      <c r="L30" s="26" t="s">
        <v>202</v>
      </c>
      <c r="M30" s="465" t="s">
        <v>202</v>
      </c>
      <c r="N30" s="466">
        <v>3247092.3160995543</v>
      </c>
      <c r="O30" s="466">
        <v>141219.17011313839</v>
      </c>
      <c r="P30" s="467">
        <v>4.5468428192448798E-2</v>
      </c>
      <c r="Q30" s="468">
        <v>7433555.4629456149</v>
      </c>
      <c r="R30" s="468">
        <v>649912.26390210167</v>
      </c>
      <c r="S30" s="467">
        <v>9.5805785303351251E-2</v>
      </c>
    </row>
    <row r="31" spans="1:19" x14ac:dyDescent="0.25">
      <c r="A31" s="539" t="s">
        <v>21</v>
      </c>
      <c r="B31" s="25" t="s">
        <v>203</v>
      </c>
      <c r="C31" s="462">
        <v>6459160.5817315085</v>
      </c>
      <c r="D31" s="462">
        <v>-153599.32914602198</v>
      </c>
      <c r="E31" s="463">
        <v>-2.3227719018402853E-2</v>
      </c>
      <c r="F31" s="464">
        <v>15711546.090234084</v>
      </c>
      <c r="G31" s="464">
        <v>1074243.1288774535</v>
      </c>
      <c r="H31" s="463">
        <v>7.3390783241524801E-2</v>
      </c>
      <c r="L31" s="25" t="s">
        <v>203</v>
      </c>
      <c r="M31" s="461" t="s">
        <v>203</v>
      </c>
      <c r="N31" s="462">
        <v>6459160.5817315085</v>
      </c>
      <c r="O31" s="462">
        <v>-153599.32914602198</v>
      </c>
      <c r="P31" s="463">
        <v>-2.3227719018402853E-2</v>
      </c>
      <c r="Q31" s="464">
        <v>15711546.090234084</v>
      </c>
      <c r="R31" s="464">
        <v>1074243.1288774535</v>
      </c>
      <c r="S31" s="463">
        <v>7.3390783241524801E-2</v>
      </c>
    </row>
    <row r="32" spans="1:19" x14ac:dyDescent="0.25">
      <c r="A32" s="539" t="s">
        <v>21</v>
      </c>
      <c r="B32" s="26" t="s">
        <v>204</v>
      </c>
      <c r="C32" s="466">
        <v>6967919.7806577794</v>
      </c>
      <c r="D32" s="466">
        <v>301100.24725173414</v>
      </c>
      <c r="E32" s="467">
        <v>4.5164001476713664E-2</v>
      </c>
      <c r="F32" s="468">
        <v>15810204.419240464</v>
      </c>
      <c r="G32" s="468">
        <v>1294861.1736482978</v>
      </c>
      <c r="H32" s="467">
        <v>8.9206376434915149E-2</v>
      </c>
      <c r="L32" s="26" t="s">
        <v>204</v>
      </c>
      <c r="M32" s="465" t="s">
        <v>204</v>
      </c>
      <c r="N32" s="466">
        <v>6967919.7806577794</v>
      </c>
      <c r="O32" s="466">
        <v>301100.24725173414</v>
      </c>
      <c r="P32" s="467">
        <v>4.5164001476713664E-2</v>
      </c>
      <c r="Q32" s="468">
        <v>15810204.419240464</v>
      </c>
      <c r="R32" s="468">
        <v>1294861.1736482978</v>
      </c>
      <c r="S32" s="467">
        <v>8.9206376434915149E-2</v>
      </c>
    </row>
    <row r="33" spans="1:19" x14ac:dyDescent="0.25">
      <c r="A33" s="539" t="s">
        <v>21</v>
      </c>
      <c r="B33" s="25" t="s">
        <v>205</v>
      </c>
      <c r="C33" s="462">
        <v>2110656.0785804768</v>
      </c>
      <c r="D33" s="462">
        <v>24967.489206435857</v>
      </c>
      <c r="E33" s="463">
        <v>1.1970861486052012E-2</v>
      </c>
      <c r="F33" s="464">
        <v>5010319.6596846189</v>
      </c>
      <c r="G33" s="464">
        <v>341883.87226414774</v>
      </c>
      <c r="H33" s="463">
        <v>7.3233067312478667E-2</v>
      </c>
      <c r="L33" s="25" t="s">
        <v>205</v>
      </c>
      <c r="M33" s="461" t="s">
        <v>205</v>
      </c>
      <c r="N33" s="462">
        <v>2110656.0785804768</v>
      </c>
      <c r="O33" s="462">
        <v>24967.489206435857</v>
      </c>
      <c r="P33" s="463">
        <v>1.1970861486052012E-2</v>
      </c>
      <c r="Q33" s="464">
        <v>5010319.6596846189</v>
      </c>
      <c r="R33" s="464">
        <v>341883.87226414774</v>
      </c>
      <c r="S33" s="463">
        <v>7.3233067312478667E-2</v>
      </c>
    </row>
    <row r="34" spans="1:19" x14ac:dyDescent="0.25">
      <c r="A34" s="539" t="s">
        <v>21</v>
      </c>
      <c r="B34" s="26" t="s">
        <v>206</v>
      </c>
      <c r="C34" s="466">
        <v>1021310.497875837</v>
      </c>
      <c r="D34" s="466">
        <v>14514.244289095281</v>
      </c>
      <c r="E34" s="467">
        <v>1.4416267678180021E-2</v>
      </c>
      <c r="F34" s="468">
        <v>2438782.1898223553</v>
      </c>
      <c r="G34" s="468">
        <v>189215.76806846121</v>
      </c>
      <c r="H34" s="467">
        <v>8.4112105443384724E-2</v>
      </c>
      <c r="L34" s="26" t="s">
        <v>206</v>
      </c>
      <c r="M34" s="465" t="s">
        <v>206</v>
      </c>
      <c r="N34" s="466">
        <v>1021310.497875837</v>
      </c>
      <c r="O34" s="466">
        <v>14514.244289095281</v>
      </c>
      <c r="P34" s="467">
        <v>1.4416267678180021E-2</v>
      </c>
      <c r="Q34" s="468">
        <v>2438782.1898223553</v>
      </c>
      <c r="R34" s="468">
        <v>189215.76806846121</v>
      </c>
      <c r="S34" s="467">
        <v>8.4112105443384724E-2</v>
      </c>
    </row>
    <row r="35" spans="1:19" x14ac:dyDescent="0.25">
      <c r="A35" s="539" t="s">
        <v>21</v>
      </c>
      <c r="B35" s="25" t="s">
        <v>207</v>
      </c>
      <c r="C35" s="462">
        <v>1227893.1213946175</v>
      </c>
      <c r="D35" s="462">
        <v>66496.216656557517</v>
      </c>
      <c r="E35" s="463">
        <v>5.7255376164064252E-2</v>
      </c>
      <c r="F35" s="464">
        <v>2812072.7803940321</v>
      </c>
      <c r="G35" s="464">
        <v>241694.37130636442</v>
      </c>
      <c r="H35" s="463">
        <v>9.4030657296157269E-2</v>
      </c>
      <c r="L35" s="25" t="s">
        <v>207</v>
      </c>
      <c r="M35" s="461" t="s">
        <v>207</v>
      </c>
      <c r="N35" s="462">
        <v>1227893.1213946175</v>
      </c>
      <c r="O35" s="462">
        <v>66496.216656557517</v>
      </c>
      <c r="P35" s="463">
        <v>5.7255376164064252E-2</v>
      </c>
      <c r="Q35" s="464">
        <v>2812072.7803940321</v>
      </c>
      <c r="R35" s="464">
        <v>241694.37130636442</v>
      </c>
      <c r="S35" s="463">
        <v>9.4030657296157269E-2</v>
      </c>
    </row>
    <row r="36" spans="1:19" x14ac:dyDescent="0.25">
      <c r="A36" s="539" t="s">
        <v>21</v>
      </c>
      <c r="B36" s="26" t="s">
        <v>208</v>
      </c>
      <c r="C36" s="470">
        <v>978105.82885876135</v>
      </c>
      <c r="D36" s="470">
        <v>-43326.442356396001</v>
      </c>
      <c r="E36" s="470">
        <v>-4.241734237048557E-2</v>
      </c>
      <c r="F36" s="470">
        <v>2400572.0204899902</v>
      </c>
      <c r="G36" s="470">
        <v>173049.56871378655</v>
      </c>
      <c r="H36" s="470">
        <v>7.7687014366925267E-2</v>
      </c>
      <c r="L36" s="26" t="s">
        <v>208</v>
      </c>
      <c r="M36" s="465" t="s">
        <v>208</v>
      </c>
      <c r="N36" s="470">
        <v>978105.82885876135</v>
      </c>
      <c r="O36" s="470">
        <v>-43326.442356396001</v>
      </c>
      <c r="P36" s="470">
        <v>-4.241734237048557E-2</v>
      </c>
      <c r="Q36" s="470">
        <v>2400572.0204899902</v>
      </c>
      <c r="R36" s="470">
        <v>173049.56871378655</v>
      </c>
      <c r="S36" s="470">
        <v>7.7687014366925267E-2</v>
      </c>
    </row>
    <row r="37" spans="1:19" x14ac:dyDescent="0.25">
      <c r="A37" s="539" t="s">
        <v>21</v>
      </c>
      <c r="B37" s="25" t="s">
        <v>209</v>
      </c>
      <c r="C37" s="462">
        <v>14333572.588831419</v>
      </c>
      <c r="D37" s="462">
        <v>271977.84400813095</v>
      </c>
      <c r="E37" s="463">
        <v>1.9341891794190581E-2</v>
      </c>
      <c r="F37" s="464">
        <v>31306436.385771081</v>
      </c>
      <c r="G37" s="464">
        <v>1550839.1027118228</v>
      </c>
      <c r="H37" s="463">
        <v>5.2119239548747399E-2</v>
      </c>
      <c r="L37" s="25" t="s">
        <v>209</v>
      </c>
      <c r="M37" s="461" t="s">
        <v>209</v>
      </c>
      <c r="N37" s="462">
        <v>14333572.588831419</v>
      </c>
      <c r="O37" s="462">
        <v>271977.84400813095</v>
      </c>
      <c r="P37" s="463">
        <v>1.9341891794190581E-2</v>
      </c>
      <c r="Q37" s="464">
        <v>31306436.385771081</v>
      </c>
      <c r="R37" s="464">
        <v>1550839.1027118228</v>
      </c>
      <c r="S37" s="463">
        <v>5.2119239548747399E-2</v>
      </c>
    </row>
    <row r="38" spans="1:19" x14ac:dyDescent="0.25">
      <c r="A38" s="539" t="s">
        <v>21</v>
      </c>
      <c r="B38" s="26" t="s">
        <v>210</v>
      </c>
      <c r="C38" s="466">
        <v>4093296.4545406951</v>
      </c>
      <c r="D38" s="466">
        <v>90581.150903351605</v>
      </c>
      <c r="E38" s="467">
        <v>2.2629925945779554E-2</v>
      </c>
      <c r="F38" s="468">
        <v>9089337.1156336479</v>
      </c>
      <c r="G38" s="468">
        <v>455705.1597467456</v>
      </c>
      <c r="H38" s="467">
        <v>5.2782555716429383E-2</v>
      </c>
      <c r="L38" s="26" t="s">
        <v>210</v>
      </c>
      <c r="M38" s="465" t="s">
        <v>210</v>
      </c>
      <c r="N38" s="466">
        <v>4093296.4545406951</v>
      </c>
      <c r="O38" s="466">
        <v>90581.150903351605</v>
      </c>
      <c r="P38" s="467">
        <v>2.2629925945779554E-2</v>
      </c>
      <c r="Q38" s="468">
        <v>9089337.1156336479</v>
      </c>
      <c r="R38" s="468">
        <v>455705.1597467456</v>
      </c>
      <c r="S38" s="467">
        <v>5.2782555716429383E-2</v>
      </c>
    </row>
    <row r="39" spans="1:19" x14ac:dyDescent="0.25">
      <c r="A39" s="539" t="s">
        <v>21</v>
      </c>
      <c r="B39" s="25" t="s">
        <v>211</v>
      </c>
      <c r="C39" s="462">
        <v>10240276.134290716</v>
      </c>
      <c r="D39" s="462">
        <v>181396.69310477749</v>
      </c>
      <c r="E39" s="463">
        <v>1.8033489134192355E-2</v>
      </c>
      <c r="F39" s="464">
        <v>22217099.270137433</v>
      </c>
      <c r="G39" s="464">
        <v>1095133.9429650828</v>
      </c>
      <c r="H39" s="463">
        <v>5.184810816615857E-2</v>
      </c>
      <c r="L39" s="25" t="s">
        <v>211</v>
      </c>
      <c r="M39" s="461" t="s">
        <v>211</v>
      </c>
      <c r="N39" s="462">
        <v>10240276.134290716</v>
      </c>
      <c r="O39" s="462">
        <v>181396.69310477749</v>
      </c>
      <c r="P39" s="463">
        <v>1.8033489134192355E-2</v>
      </c>
      <c r="Q39" s="464">
        <v>22217099.270137433</v>
      </c>
      <c r="R39" s="464">
        <v>1095133.9429650828</v>
      </c>
      <c r="S39" s="463">
        <v>5.184810816615857E-2</v>
      </c>
    </row>
    <row r="40" spans="1:19" x14ac:dyDescent="0.25">
      <c r="A40" s="539" t="s">
        <v>21</v>
      </c>
      <c r="B40" s="26" t="s">
        <v>212</v>
      </c>
      <c r="C40" s="466">
        <v>17400034.056831658</v>
      </c>
      <c r="D40" s="466">
        <v>255765.52077506855</v>
      </c>
      <c r="E40" s="467">
        <v>1.4918427125494503E-2</v>
      </c>
      <c r="F40" s="468">
        <v>41560240.443991482</v>
      </c>
      <c r="G40" s="468">
        <v>1587964.9931447059</v>
      </c>
      <c r="H40" s="467">
        <v>3.9726659922010174E-2</v>
      </c>
      <c r="L40" s="26" t="s">
        <v>212</v>
      </c>
      <c r="M40" s="465" t="s">
        <v>212</v>
      </c>
      <c r="N40" s="466">
        <v>17400034.056831658</v>
      </c>
      <c r="O40" s="466">
        <v>255765.52077506855</v>
      </c>
      <c r="P40" s="467">
        <v>1.4918427125494503E-2</v>
      </c>
      <c r="Q40" s="468">
        <v>41560240.443991482</v>
      </c>
      <c r="R40" s="468">
        <v>1587964.9931447059</v>
      </c>
      <c r="S40" s="467">
        <v>3.9726659922010174E-2</v>
      </c>
    </row>
    <row r="41" spans="1:19" x14ac:dyDescent="0.25">
      <c r="A41" s="539" t="s">
        <v>21</v>
      </c>
      <c r="B41" s="25" t="s">
        <v>213</v>
      </c>
      <c r="C41" s="462">
        <v>4690808.94410941</v>
      </c>
      <c r="D41" s="462">
        <v>67236.047230203636</v>
      </c>
      <c r="E41" s="463">
        <v>1.4542010849571822E-2</v>
      </c>
      <c r="F41" s="464">
        <v>11451412.76024083</v>
      </c>
      <c r="G41" s="464">
        <v>411594.70545055345</v>
      </c>
      <c r="H41" s="463">
        <v>3.7282743556806969E-2</v>
      </c>
      <c r="L41" s="25" t="s">
        <v>213</v>
      </c>
      <c r="M41" s="461" t="s">
        <v>213</v>
      </c>
      <c r="N41" s="462">
        <v>4690808.94410941</v>
      </c>
      <c r="O41" s="462">
        <v>67236.047230203636</v>
      </c>
      <c r="P41" s="463">
        <v>1.4542010849571822E-2</v>
      </c>
      <c r="Q41" s="464">
        <v>11451412.76024083</v>
      </c>
      <c r="R41" s="464">
        <v>411594.70545055345</v>
      </c>
      <c r="S41" s="463">
        <v>3.7282743556806969E-2</v>
      </c>
    </row>
    <row r="42" spans="1:19" x14ac:dyDescent="0.25">
      <c r="A42" s="539" t="s">
        <v>21</v>
      </c>
      <c r="B42" s="26" t="s">
        <v>214</v>
      </c>
      <c r="C42" s="466">
        <v>7882793.1498529585</v>
      </c>
      <c r="D42" s="466">
        <v>99244.045760906301</v>
      </c>
      <c r="E42" s="467">
        <v>1.2750487526150588E-2</v>
      </c>
      <c r="F42" s="468">
        <v>19173801.701459326</v>
      </c>
      <c r="G42" s="468">
        <v>679516.4910749048</v>
      </c>
      <c r="H42" s="467">
        <v>3.6741971011313303E-2</v>
      </c>
      <c r="L42" s="26" t="s">
        <v>214</v>
      </c>
      <c r="M42" s="465" t="s">
        <v>214</v>
      </c>
      <c r="N42" s="466">
        <v>7882793.1498529585</v>
      </c>
      <c r="O42" s="466">
        <v>99244.045760906301</v>
      </c>
      <c r="P42" s="467">
        <v>1.2750487526150588E-2</v>
      </c>
      <c r="Q42" s="468">
        <v>19173801.701459326</v>
      </c>
      <c r="R42" s="468">
        <v>679516.4910749048</v>
      </c>
      <c r="S42" s="467">
        <v>3.6741971011313303E-2</v>
      </c>
    </row>
    <row r="43" spans="1:19" x14ac:dyDescent="0.25">
      <c r="A43" s="539" t="s">
        <v>21</v>
      </c>
      <c r="B43" s="25" t="s">
        <v>215</v>
      </c>
      <c r="C43" s="462">
        <v>2862523.0602501296</v>
      </c>
      <c r="D43" s="462">
        <v>46885.903029954527</v>
      </c>
      <c r="E43" s="463">
        <v>1.66519691323594E-2</v>
      </c>
      <c r="F43" s="464">
        <v>6193076.5434887381</v>
      </c>
      <c r="G43" s="464">
        <v>275241.82645072322</v>
      </c>
      <c r="H43" s="463">
        <v>4.6510563341398428E-2</v>
      </c>
      <c r="L43" s="25" t="s">
        <v>215</v>
      </c>
      <c r="M43" s="461" t="s">
        <v>215</v>
      </c>
      <c r="N43" s="462">
        <v>2862523.0602501296</v>
      </c>
      <c r="O43" s="462">
        <v>46885.903029954527</v>
      </c>
      <c r="P43" s="463">
        <v>1.66519691323594E-2</v>
      </c>
      <c r="Q43" s="464">
        <v>6193076.5434887381</v>
      </c>
      <c r="R43" s="464">
        <v>275241.82645072322</v>
      </c>
      <c r="S43" s="463">
        <v>4.6510563341398428E-2</v>
      </c>
    </row>
    <row r="44" spans="1:19" x14ac:dyDescent="0.25">
      <c r="A44" s="539" t="s">
        <v>21</v>
      </c>
      <c r="B44" s="26" t="s">
        <v>216</v>
      </c>
      <c r="C44" s="466">
        <v>1139191.3932252056</v>
      </c>
      <c r="D44" s="466">
        <v>24235.923028296791</v>
      </c>
      <c r="E44" s="467">
        <v>2.1737121953414481E-2</v>
      </c>
      <c r="F44" s="468">
        <v>2786723.5624513035</v>
      </c>
      <c r="G44" s="468">
        <v>115513.8093866799</v>
      </c>
      <c r="H44" s="467">
        <v>4.3244005549977232E-2</v>
      </c>
      <c r="L44" s="26" t="s">
        <v>216</v>
      </c>
      <c r="M44" s="465" t="s">
        <v>216</v>
      </c>
      <c r="N44" s="466">
        <v>1139191.3932252056</v>
      </c>
      <c r="O44" s="466">
        <v>24235.923028296791</v>
      </c>
      <c r="P44" s="467">
        <v>2.1737121953414481E-2</v>
      </c>
      <c r="Q44" s="468">
        <v>2786723.5624513035</v>
      </c>
      <c r="R44" s="468">
        <v>115513.8093866799</v>
      </c>
      <c r="S44" s="467">
        <v>4.3244005549977232E-2</v>
      </c>
    </row>
    <row r="45" spans="1:19" x14ac:dyDescent="0.25">
      <c r="A45" s="539" t="s">
        <v>21</v>
      </c>
      <c r="B45" s="25" t="s">
        <v>217</v>
      </c>
      <c r="C45" s="462">
        <v>824717.50939394883</v>
      </c>
      <c r="D45" s="462">
        <v>18163.601725705201</v>
      </c>
      <c r="E45" s="463">
        <v>2.2520009577805377E-2</v>
      </c>
      <c r="F45" s="464">
        <v>1955225.8763512811</v>
      </c>
      <c r="G45" s="464">
        <v>106098.16078184056</v>
      </c>
      <c r="H45" s="463">
        <v>5.7377410921109651E-2</v>
      </c>
      <c r="L45" s="25" t="s">
        <v>217</v>
      </c>
      <c r="M45" s="461" t="s">
        <v>217</v>
      </c>
      <c r="N45" s="462">
        <v>824717.50939394883</v>
      </c>
      <c r="O45" s="462">
        <v>18163.601725705201</v>
      </c>
      <c r="P45" s="463">
        <v>2.2520009577805377E-2</v>
      </c>
      <c r="Q45" s="464">
        <v>1955225.8763512811</v>
      </c>
      <c r="R45" s="464">
        <v>106098.16078184056</v>
      </c>
      <c r="S45" s="463">
        <v>5.7377410921109651E-2</v>
      </c>
    </row>
    <row r="46" spans="1:19" x14ac:dyDescent="0.25">
      <c r="A46" s="539" t="s">
        <v>21</v>
      </c>
      <c r="B46" s="26" t="s">
        <v>218</v>
      </c>
      <c r="C46" s="466">
        <v>39984188.865048848</v>
      </c>
      <c r="D46" s="466">
        <v>718767.00835225731</v>
      </c>
      <c r="E46" s="467">
        <v>1.8305342827474907E-2</v>
      </c>
      <c r="F46" s="468">
        <v>97279465.316800311</v>
      </c>
      <c r="G46" s="468">
        <v>4286984.1081174314</v>
      </c>
      <c r="H46" s="467">
        <v>4.6100330396573477E-2</v>
      </c>
      <c r="L46" s="26" t="s">
        <v>218</v>
      </c>
      <c r="M46" s="465" t="s">
        <v>218</v>
      </c>
      <c r="N46" s="466">
        <v>39984188.865048848</v>
      </c>
      <c r="O46" s="466">
        <v>718767.00835225731</v>
      </c>
      <c r="P46" s="467">
        <v>1.8305342827474907E-2</v>
      </c>
      <c r="Q46" s="468">
        <v>97279465.316800311</v>
      </c>
      <c r="R46" s="468">
        <v>4286984.1081174314</v>
      </c>
      <c r="S46" s="467">
        <v>4.6100330396573477E-2</v>
      </c>
    </row>
    <row r="47" spans="1:19" x14ac:dyDescent="0.25">
      <c r="A47" s="539" t="s">
        <v>21</v>
      </c>
      <c r="B47" s="25" t="s">
        <v>219</v>
      </c>
      <c r="C47" s="462">
        <v>39984188.865048856</v>
      </c>
      <c r="D47" s="462">
        <v>718767.00835224986</v>
      </c>
      <c r="E47" s="463">
        <v>1.8305342827474709E-2</v>
      </c>
      <c r="F47" s="464">
        <v>97279465.316800252</v>
      </c>
      <c r="G47" s="464">
        <v>4286984.1081174165</v>
      </c>
      <c r="H47" s="463">
        <v>4.6100330396573339E-2</v>
      </c>
      <c r="L47" s="25" t="s">
        <v>219</v>
      </c>
      <c r="M47" s="461" t="s">
        <v>219</v>
      </c>
      <c r="N47" s="462">
        <v>39984188.865048856</v>
      </c>
      <c r="O47" s="462">
        <v>718767.00835224986</v>
      </c>
      <c r="P47" s="463">
        <v>1.8305342827474709E-2</v>
      </c>
      <c r="Q47" s="464">
        <v>97279465.316800252</v>
      </c>
      <c r="R47" s="464">
        <v>4286984.1081174165</v>
      </c>
      <c r="S47" s="463">
        <v>4.6100330396573339E-2</v>
      </c>
    </row>
    <row r="48" spans="1:19" x14ac:dyDescent="0.25">
      <c r="A48" s="539" t="s">
        <v>21</v>
      </c>
      <c r="B48" s="26" t="s">
        <v>220</v>
      </c>
      <c r="C48" s="466">
        <v>18638130.78441653</v>
      </c>
      <c r="D48" s="466">
        <v>-96853.644898418337</v>
      </c>
      <c r="E48" s="467">
        <v>-5.1696677552007884E-3</v>
      </c>
      <c r="F48" s="468">
        <v>43841317.690992855</v>
      </c>
      <c r="G48" s="468">
        <v>1912312.7076582238</v>
      </c>
      <c r="H48" s="467">
        <v>4.5608349361457627E-2</v>
      </c>
      <c r="L48" s="26" t="s">
        <v>220</v>
      </c>
      <c r="M48" s="465" t="s">
        <v>220</v>
      </c>
      <c r="N48" s="466">
        <v>18638130.78441653</v>
      </c>
      <c r="O48" s="466">
        <v>-96853.644898418337</v>
      </c>
      <c r="P48" s="467">
        <v>-5.1696677552007884E-3</v>
      </c>
      <c r="Q48" s="468">
        <v>43841317.690992855</v>
      </c>
      <c r="R48" s="468">
        <v>1912312.7076582238</v>
      </c>
      <c r="S48" s="467">
        <v>4.5608349361457627E-2</v>
      </c>
    </row>
    <row r="49" spans="1:19" x14ac:dyDescent="0.25">
      <c r="A49" s="539" t="s">
        <v>21</v>
      </c>
      <c r="B49" s="25" t="s">
        <v>221</v>
      </c>
      <c r="C49" s="462">
        <v>2564407.0478271469</v>
      </c>
      <c r="D49" s="462">
        <v>77956.295196031686</v>
      </c>
      <c r="E49" s="463">
        <v>3.1352438858296229E-2</v>
      </c>
      <c r="F49" s="464">
        <v>6054728.6067491127</v>
      </c>
      <c r="G49" s="464">
        <v>485343.56315333582</v>
      </c>
      <c r="H49" s="463">
        <v>8.7144910857156713E-2</v>
      </c>
      <c r="L49" s="25" t="s">
        <v>221</v>
      </c>
      <c r="M49" s="461" t="s">
        <v>221</v>
      </c>
      <c r="N49" s="462">
        <v>2564407.0478271469</v>
      </c>
      <c r="O49" s="462">
        <v>77956.295196031686</v>
      </c>
      <c r="P49" s="463">
        <v>3.1352438858296229E-2</v>
      </c>
      <c r="Q49" s="464">
        <v>6054728.6067491127</v>
      </c>
      <c r="R49" s="464">
        <v>485343.56315333582</v>
      </c>
      <c r="S49" s="463">
        <v>8.7144910857156713E-2</v>
      </c>
    </row>
    <row r="50" spans="1:19" x14ac:dyDescent="0.25">
      <c r="A50" s="539" t="s">
        <v>21</v>
      </c>
      <c r="B50" s="26" t="s">
        <v>222</v>
      </c>
      <c r="C50" s="466">
        <v>5009989.1455097599</v>
      </c>
      <c r="D50" s="466">
        <v>-111174.28584284987</v>
      </c>
      <c r="E50" s="467">
        <v>-2.1708794755938173E-2</v>
      </c>
      <c r="F50" s="468">
        <v>12335252.395089164</v>
      </c>
      <c r="G50" s="468">
        <v>364664.52099011093</v>
      </c>
      <c r="H50" s="467">
        <v>3.0463376137035109E-2</v>
      </c>
      <c r="L50" s="26" t="s">
        <v>222</v>
      </c>
      <c r="M50" s="465" t="s">
        <v>222</v>
      </c>
      <c r="N50" s="466">
        <v>5009989.1455097599</v>
      </c>
      <c r="O50" s="466">
        <v>-111174.28584284987</v>
      </c>
      <c r="P50" s="467">
        <v>-2.1708794755938173E-2</v>
      </c>
      <c r="Q50" s="468">
        <v>12335252.395089164</v>
      </c>
      <c r="R50" s="468">
        <v>364664.52099011093</v>
      </c>
      <c r="S50" s="467">
        <v>3.0463376137035109E-2</v>
      </c>
    </row>
    <row r="51" spans="1:19" x14ac:dyDescent="0.25">
      <c r="A51" s="539" t="s">
        <v>21</v>
      </c>
      <c r="B51" s="25" t="s">
        <v>223</v>
      </c>
      <c r="C51" s="462">
        <v>5251462.2070215968</v>
      </c>
      <c r="D51" s="462">
        <v>35555.652233211324</v>
      </c>
      <c r="E51" s="463">
        <v>6.8167732415700556E-3</v>
      </c>
      <c r="F51" s="464">
        <v>12077378.142637573</v>
      </c>
      <c r="G51" s="464">
        <v>639956.36777061969</v>
      </c>
      <c r="H51" s="463">
        <v>5.5952851994746346E-2</v>
      </c>
      <c r="L51" s="25" t="s">
        <v>223</v>
      </c>
      <c r="M51" s="461" t="s">
        <v>223</v>
      </c>
      <c r="N51" s="462">
        <v>5251462.2070215968</v>
      </c>
      <c r="O51" s="462">
        <v>35555.652233211324</v>
      </c>
      <c r="P51" s="463">
        <v>6.8167732415700556E-3</v>
      </c>
      <c r="Q51" s="464">
        <v>12077378.142637573</v>
      </c>
      <c r="R51" s="464">
        <v>639956.36777061969</v>
      </c>
      <c r="S51" s="463">
        <v>5.5952851994746346E-2</v>
      </c>
    </row>
    <row r="52" spans="1:19" x14ac:dyDescent="0.25">
      <c r="A52" s="539" t="s">
        <v>21</v>
      </c>
      <c r="B52" s="26" t="s">
        <v>224</v>
      </c>
      <c r="C52" s="466">
        <v>5812272.3840580275</v>
      </c>
      <c r="D52" s="466">
        <v>-99191.306484806351</v>
      </c>
      <c r="E52" s="467">
        <v>-1.6779483335657243E-2</v>
      </c>
      <c r="F52" s="468">
        <v>13373958.546517015</v>
      </c>
      <c r="G52" s="468">
        <v>422348.25574418157</v>
      </c>
      <c r="H52" s="467">
        <v>3.2609710009965077E-2</v>
      </c>
      <c r="L52" s="26" t="s">
        <v>224</v>
      </c>
      <c r="M52" s="465" t="s">
        <v>224</v>
      </c>
      <c r="N52" s="466">
        <v>5812272.3840580275</v>
      </c>
      <c r="O52" s="466">
        <v>-99191.306484806351</v>
      </c>
      <c r="P52" s="467">
        <v>-1.6779483335657243E-2</v>
      </c>
      <c r="Q52" s="468">
        <v>13373958.546517015</v>
      </c>
      <c r="R52" s="468">
        <v>422348.25574418157</v>
      </c>
      <c r="S52" s="467">
        <v>3.2609710009965077E-2</v>
      </c>
    </row>
    <row r="53" spans="1:19" x14ac:dyDescent="0.25">
      <c r="A53" s="539" t="s">
        <v>21</v>
      </c>
      <c r="B53" s="25" t="s">
        <v>225</v>
      </c>
      <c r="C53" s="462">
        <v>2288833.6611100836</v>
      </c>
      <c r="D53" s="462">
        <v>87762.931709921453</v>
      </c>
      <c r="E53" s="463">
        <v>3.9872835769270663E-2</v>
      </c>
      <c r="F53" s="464">
        <v>5095578.5861374103</v>
      </c>
      <c r="G53" s="464">
        <v>365017.07180229854</v>
      </c>
      <c r="H53" s="463">
        <v>7.7161468188539625E-2</v>
      </c>
      <c r="L53" s="25" t="s">
        <v>225</v>
      </c>
      <c r="M53" s="461" t="s">
        <v>225</v>
      </c>
      <c r="N53" s="462">
        <v>2288833.6611100836</v>
      </c>
      <c r="O53" s="462">
        <v>87762.931709921453</v>
      </c>
      <c r="P53" s="463">
        <v>3.9872835769270663E-2</v>
      </c>
      <c r="Q53" s="464">
        <v>5095578.5861374103</v>
      </c>
      <c r="R53" s="464">
        <v>365017.07180229854</v>
      </c>
      <c r="S53" s="463">
        <v>7.7161468188539625E-2</v>
      </c>
    </row>
    <row r="54" spans="1:19" x14ac:dyDescent="0.25">
      <c r="A54" s="539" t="s">
        <v>21</v>
      </c>
      <c r="B54" s="26" t="s">
        <v>226</v>
      </c>
      <c r="C54" s="466">
        <v>2288833.6611100831</v>
      </c>
      <c r="D54" s="466">
        <v>87762.931709921453</v>
      </c>
      <c r="E54" s="467">
        <v>3.987283576927067E-2</v>
      </c>
      <c r="F54" s="468">
        <v>5095578.5861374084</v>
      </c>
      <c r="G54" s="468">
        <v>365017.07180229668</v>
      </c>
      <c r="H54" s="467">
        <v>7.7161468188539223E-2</v>
      </c>
      <c r="L54" s="26" t="s">
        <v>226</v>
      </c>
      <c r="M54" s="465" t="s">
        <v>226</v>
      </c>
      <c r="N54" s="466">
        <v>2288833.6611100831</v>
      </c>
      <c r="O54" s="466">
        <v>87762.931709921453</v>
      </c>
      <c r="P54" s="467">
        <v>3.987283576927067E-2</v>
      </c>
      <c r="Q54" s="468">
        <v>5095578.5861374084</v>
      </c>
      <c r="R54" s="468">
        <v>365017.07180229668</v>
      </c>
      <c r="S54" s="467">
        <v>7.7161468188539223E-2</v>
      </c>
    </row>
    <row r="55" spans="1:19" x14ac:dyDescent="0.25">
      <c r="A55" s="539" t="s">
        <v>21</v>
      </c>
      <c r="B55" s="25" t="s">
        <v>227</v>
      </c>
      <c r="C55" s="462">
        <v>7708988.7740538418</v>
      </c>
      <c r="D55" s="462">
        <v>431060.79202423058</v>
      </c>
      <c r="E55" s="463">
        <v>5.9228504745937285E-2</v>
      </c>
      <c r="F55" s="464">
        <v>17194137.855915464</v>
      </c>
      <c r="G55" s="464">
        <v>1707524.2959974948</v>
      </c>
      <c r="H55" s="463">
        <v>0.11025808123842275</v>
      </c>
      <c r="L55" s="25" t="s">
        <v>227</v>
      </c>
      <c r="M55" s="461" t="s">
        <v>227</v>
      </c>
      <c r="N55" s="462">
        <v>7708988.7740538418</v>
      </c>
      <c r="O55" s="462">
        <v>431060.79202423058</v>
      </c>
      <c r="P55" s="463">
        <v>5.9228504745937285E-2</v>
      </c>
      <c r="Q55" s="464">
        <v>17194137.855915464</v>
      </c>
      <c r="R55" s="464">
        <v>1707524.2959974948</v>
      </c>
      <c r="S55" s="463">
        <v>0.11025808123842275</v>
      </c>
    </row>
    <row r="56" spans="1:19" x14ac:dyDescent="0.25">
      <c r="A56" s="539" t="s">
        <v>21</v>
      </c>
      <c r="B56" s="26" t="s">
        <v>228</v>
      </c>
      <c r="C56" s="466">
        <v>7708988.7740538456</v>
      </c>
      <c r="D56" s="466">
        <v>431060.79202423524</v>
      </c>
      <c r="E56" s="467">
        <v>5.9228504745937931E-2</v>
      </c>
      <c r="F56" s="468">
        <v>17194137.855915457</v>
      </c>
      <c r="G56" s="468">
        <v>1707524.2959974818</v>
      </c>
      <c r="H56" s="467">
        <v>0.11025808123842187</v>
      </c>
      <c r="L56" s="26" t="s">
        <v>228</v>
      </c>
      <c r="M56" s="465" t="s">
        <v>228</v>
      </c>
      <c r="N56" s="466">
        <v>7708988.7740538456</v>
      </c>
      <c r="O56" s="466">
        <v>431060.79202423524</v>
      </c>
      <c r="P56" s="467">
        <v>5.9228504745937931E-2</v>
      </c>
      <c r="Q56" s="468">
        <v>17194137.855915457</v>
      </c>
      <c r="R56" s="468">
        <v>1707524.2959974818</v>
      </c>
      <c r="S56" s="467">
        <v>0.11025808123842187</v>
      </c>
    </row>
    <row r="57" spans="1:19" x14ac:dyDescent="0.25">
      <c r="A57" s="539" t="s">
        <v>21</v>
      </c>
      <c r="B57" s="25" t="s">
        <v>229</v>
      </c>
      <c r="C57" s="462">
        <v>6027936.4962303443</v>
      </c>
      <c r="D57" s="462">
        <v>134711.2694556294</v>
      </c>
      <c r="E57" s="463">
        <v>2.2858666396050015E-2</v>
      </c>
      <c r="F57" s="464">
        <v>14325499.928726247</v>
      </c>
      <c r="G57" s="464">
        <v>778425.12648311816</v>
      </c>
      <c r="H57" s="463">
        <v>5.7460753546162327E-2</v>
      </c>
      <c r="L57" s="25" t="s">
        <v>229</v>
      </c>
      <c r="M57" s="461" t="s">
        <v>229</v>
      </c>
      <c r="N57" s="462">
        <v>6027936.4962303443</v>
      </c>
      <c r="O57" s="462">
        <v>134711.2694556294</v>
      </c>
      <c r="P57" s="463">
        <v>2.2858666396050015E-2</v>
      </c>
      <c r="Q57" s="464">
        <v>14325499.928726247</v>
      </c>
      <c r="R57" s="464">
        <v>778425.12648311816</v>
      </c>
      <c r="S57" s="463">
        <v>5.7460753546162327E-2</v>
      </c>
    </row>
    <row r="58" spans="1:19" x14ac:dyDescent="0.25">
      <c r="A58" s="539" t="s">
        <v>21</v>
      </c>
      <c r="B58" s="26" t="s">
        <v>230</v>
      </c>
      <c r="C58" s="466">
        <v>6027936.4962303443</v>
      </c>
      <c r="D58" s="466">
        <v>134711.26945562754</v>
      </c>
      <c r="E58" s="467">
        <v>2.2858666396049693E-2</v>
      </c>
      <c r="F58" s="468">
        <v>14325499.928726254</v>
      </c>
      <c r="G58" s="468">
        <v>778425.12648312561</v>
      </c>
      <c r="H58" s="467">
        <v>5.7460753546162875E-2</v>
      </c>
      <c r="L58" s="26" t="s">
        <v>230</v>
      </c>
      <c r="M58" s="465" t="s">
        <v>230</v>
      </c>
      <c r="N58" s="466">
        <v>6027936.4962303443</v>
      </c>
      <c r="O58" s="466">
        <v>134711.26945562754</v>
      </c>
      <c r="P58" s="467">
        <v>2.2858666396049693E-2</v>
      </c>
      <c r="Q58" s="468">
        <v>14325499.928726254</v>
      </c>
      <c r="R58" s="468">
        <v>778425.12648312561</v>
      </c>
      <c r="S58" s="467">
        <v>5.7460753546162875E-2</v>
      </c>
    </row>
    <row r="59" spans="1:19" x14ac:dyDescent="0.25">
      <c r="A59" s="539" t="s">
        <v>21</v>
      </c>
      <c r="B59" s="25" t="s">
        <v>231</v>
      </c>
      <c r="C59" s="462">
        <v>12486066.472639458</v>
      </c>
      <c r="D59" s="462">
        <v>426646.46635696292</v>
      </c>
      <c r="E59" s="463">
        <v>3.5378688704323799E-2</v>
      </c>
      <c r="F59" s="464">
        <v>27636887.090895534</v>
      </c>
      <c r="G59" s="464">
        <v>2445606.4643198773</v>
      </c>
      <c r="H59" s="463">
        <v>9.7081466423738438E-2</v>
      </c>
      <c r="L59" s="25" t="s">
        <v>231</v>
      </c>
      <c r="M59" s="461" t="s">
        <v>231</v>
      </c>
      <c r="N59" s="462">
        <v>12486066.472639458</v>
      </c>
      <c r="O59" s="462">
        <v>426646.46635696292</v>
      </c>
      <c r="P59" s="463">
        <v>3.5378688704323799E-2</v>
      </c>
      <c r="Q59" s="464">
        <v>27636887.090895534</v>
      </c>
      <c r="R59" s="464">
        <v>2445606.4643198773</v>
      </c>
      <c r="S59" s="463">
        <v>9.7081466423738438E-2</v>
      </c>
    </row>
    <row r="60" spans="1:19" x14ac:dyDescent="0.25">
      <c r="A60" s="539" t="s">
        <v>21</v>
      </c>
      <c r="B60" s="26" t="s">
        <v>232</v>
      </c>
      <c r="C60" s="466">
        <v>12486066.472639462</v>
      </c>
      <c r="D60" s="466">
        <v>426646.46635696478</v>
      </c>
      <c r="E60" s="467">
        <v>3.5378688704323945E-2</v>
      </c>
      <c r="F60" s="468">
        <v>27636887.09089553</v>
      </c>
      <c r="G60" s="468">
        <v>2445606.464319855</v>
      </c>
      <c r="H60" s="467">
        <v>9.7081466423737481E-2</v>
      </c>
      <c r="L60" s="26" t="s">
        <v>232</v>
      </c>
      <c r="M60" s="465" t="s">
        <v>232</v>
      </c>
      <c r="N60" s="466">
        <v>12486066.472639462</v>
      </c>
      <c r="O60" s="466">
        <v>426646.46635696478</v>
      </c>
      <c r="P60" s="467">
        <v>3.5378688704323945E-2</v>
      </c>
      <c r="Q60" s="468">
        <v>27636887.09089553</v>
      </c>
      <c r="R60" s="468">
        <v>2445606.464319855</v>
      </c>
      <c r="S60" s="467">
        <v>9.7081466423737481E-2</v>
      </c>
    </row>
    <row r="61" spans="1:19" x14ac:dyDescent="0.25">
      <c r="A61" s="539" t="s">
        <v>21</v>
      </c>
      <c r="B61" s="25" t="s">
        <v>233</v>
      </c>
      <c r="C61" s="462">
        <v>10116336.515312547</v>
      </c>
      <c r="D61" s="462">
        <v>237538.72688215785</v>
      </c>
      <c r="E61" s="463">
        <v>2.4045307128399033E-2</v>
      </c>
      <c r="F61" s="464">
        <v>24179103.330032114</v>
      </c>
      <c r="G61" s="464">
        <v>1323298.6143900082</v>
      </c>
      <c r="H61" s="463">
        <v>5.7897703924831234E-2</v>
      </c>
      <c r="L61" s="25" t="s">
        <v>233</v>
      </c>
      <c r="M61" s="461" t="s">
        <v>233</v>
      </c>
      <c r="N61" s="462">
        <v>10116336.515312547</v>
      </c>
      <c r="O61" s="462">
        <v>237538.72688215785</v>
      </c>
      <c r="P61" s="463">
        <v>2.4045307128399033E-2</v>
      </c>
      <c r="Q61" s="464">
        <v>24179103.330032114</v>
      </c>
      <c r="R61" s="464">
        <v>1323298.6143900082</v>
      </c>
      <c r="S61" s="463">
        <v>5.7897703924831234E-2</v>
      </c>
    </row>
    <row r="62" spans="1:19" x14ac:dyDescent="0.25">
      <c r="A62" s="539" t="s">
        <v>21</v>
      </c>
      <c r="B62" s="26" t="s">
        <v>234</v>
      </c>
      <c r="C62" s="466">
        <v>10116336.515312541</v>
      </c>
      <c r="D62" s="466">
        <v>237538.72688215412</v>
      </c>
      <c r="E62" s="467">
        <v>2.4045307128398662E-2</v>
      </c>
      <c r="F62" s="468">
        <v>24179103.330032099</v>
      </c>
      <c r="G62" s="468">
        <v>1323298.6143899709</v>
      </c>
      <c r="H62" s="467">
        <v>5.7897703924829548E-2</v>
      </c>
      <c r="L62" s="26" t="s">
        <v>234</v>
      </c>
      <c r="M62" s="465" t="s">
        <v>234</v>
      </c>
      <c r="N62" s="466">
        <v>10116336.515312541</v>
      </c>
      <c r="O62" s="466">
        <v>237538.72688215412</v>
      </c>
      <c r="P62" s="467">
        <v>2.4045307128398662E-2</v>
      </c>
      <c r="Q62" s="468">
        <v>24179103.330032099</v>
      </c>
      <c r="R62" s="468">
        <v>1323298.6143899709</v>
      </c>
      <c r="S62" s="467">
        <v>5.7897703924829548E-2</v>
      </c>
    </row>
    <row r="63" spans="1:19" x14ac:dyDescent="0.25">
      <c r="A63" s="539" t="s">
        <v>21</v>
      </c>
      <c r="B63" s="25" t="s">
        <v>235</v>
      </c>
      <c r="C63" s="462">
        <v>5885523.7606361778</v>
      </c>
      <c r="D63" s="462">
        <v>183140.01222413685</v>
      </c>
      <c r="E63" s="463">
        <v>3.2116395581959278E-2</v>
      </c>
      <c r="F63" s="464">
        <v>13440873.740490928</v>
      </c>
      <c r="G63" s="464">
        <v>1179508.9659642316</v>
      </c>
      <c r="H63" s="463">
        <v>9.6197200528173835E-2</v>
      </c>
      <c r="L63" s="25" t="s">
        <v>235</v>
      </c>
      <c r="M63" s="461" t="s">
        <v>235</v>
      </c>
      <c r="N63" s="462">
        <v>5885523.7606361778</v>
      </c>
      <c r="O63" s="462">
        <v>183140.01222413685</v>
      </c>
      <c r="P63" s="463">
        <v>3.2116395581959278E-2</v>
      </c>
      <c r="Q63" s="464">
        <v>13440873.740490928</v>
      </c>
      <c r="R63" s="464">
        <v>1179508.9659642316</v>
      </c>
      <c r="S63" s="463">
        <v>9.6197200528173835E-2</v>
      </c>
    </row>
    <row r="64" spans="1:19" x14ac:dyDescent="0.25">
      <c r="A64" s="539" t="s">
        <v>21</v>
      </c>
      <c r="B64" s="26" t="s">
        <v>236</v>
      </c>
      <c r="C64" s="466">
        <v>5885523.7606361788</v>
      </c>
      <c r="D64" s="466">
        <v>183140.01222414058</v>
      </c>
      <c r="E64" s="467">
        <v>3.2116395581959944E-2</v>
      </c>
      <c r="F64" s="468">
        <v>13440873.740490919</v>
      </c>
      <c r="G64" s="468">
        <v>1179508.9659642186</v>
      </c>
      <c r="H64" s="467">
        <v>9.6197200528172752E-2</v>
      </c>
      <c r="L64" s="26" t="s">
        <v>236</v>
      </c>
      <c r="M64" s="465" t="s">
        <v>236</v>
      </c>
      <c r="N64" s="466">
        <v>5885523.7606361788</v>
      </c>
      <c r="O64" s="466">
        <v>183140.01222414058</v>
      </c>
      <c r="P64" s="467">
        <v>3.2116395581959944E-2</v>
      </c>
      <c r="Q64" s="468">
        <v>13440873.740490919</v>
      </c>
      <c r="R64" s="468">
        <v>1179508.9659642186</v>
      </c>
      <c r="S64" s="467">
        <v>9.6197200528172752E-2</v>
      </c>
    </row>
    <row r="65" spans="1:19" x14ac:dyDescent="0.25">
      <c r="A65" s="539" t="s">
        <v>21</v>
      </c>
      <c r="B65" s="25" t="s">
        <v>237</v>
      </c>
      <c r="C65" s="462">
        <v>5885089.7638109326</v>
      </c>
      <c r="D65" s="462">
        <v>248341.94220787846</v>
      </c>
      <c r="E65" s="463">
        <v>4.4057664111936734E-2</v>
      </c>
      <c r="F65" s="464">
        <v>14057954.501927158</v>
      </c>
      <c r="G65" s="464">
        <v>1025566.8080088887</v>
      </c>
      <c r="H65" s="463">
        <v>7.8693700041434667E-2</v>
      </c>
      <c r="L65" s="25" t="s">
        <v>237</v>
      </c>
      <c r="M65" s="461" t="s">
        <v>237</v>
      </c>
      <c r="N65" s="462">
        <v>5885089.7638109326</v>
      </c>
      <c r="O65" s="462">
        <v>248341.94220787846</v>
      </c>
      <c r="P65" s="463">
        <v>4.4057664111936734E-2</v>
      </c>
      <c r="Q65" s="464">
        <v>14057954.501927158</v>
      </c>
      <c r="R65" s="464">
        <v>1025566.8080088887</v>
      </c>
      <c r="S65" s="463">
        <v>7.8693700041434667E-2</v>
      </c>
    </row>
    <row r="66" spans="1:19" x14ac:dyDescent="0.25">
      <c r="A66" s="539" t="s">
        <v>21</v>
      </c>
      <c r="B66" s="26" t="s">
        <v>238</v>
      </c>
      <c r="C66" s="466">
        <v>2538829.8871279629</v>
      </c>
      <c r="D66" s="466">
        <v>123961.85498174839</v>
      </c>
      <c r="E66" s="467">
        <v>5.1332765737752244E-2</v>
      </c>
      <c r="F66" s="468">
        <v>5999470.7530228021</v>
      </c>
      <c r="G66" s="468">
        <v>495912.79754880723</v>
      </c>
      <c r="H66" s="467">
        <v>9.0107672447704179E-2</v>
      </c>
      <c r="L66" s="26" t="s">
        <v>238</v>
      </c>
      <c r="M66" s="465" t="s">
        <v>238</v>
      </c>
      <c r="N66" s="466">
        <v>2538829.8871279629</v>
      </c>
      <c r="O66" s="466">
        <v>123961.85498174839</v>
      </c>
      <c r="P66" s="467">
        <v>5.1332765737752244E-2</v>
      </c>
      <c r="Q66" s="468">
        <v>5999470.7530228021</v>
      </c>
      <c r="R66" s="468">
        <v>495912.79754880723</v>
      </c>
      <c r="S66" s="467">
        <v>9.0107672447704179E-2</v>
      </c>
    </row>
    <row r="67" spans="1:19" x14ac:dyDescent="0.25">
      <c r="A67" s="539" t="s">
        <v>21</v>
      </c>
      <c r="B67" s="25" t="s">
        <v>239</v>
      </c>
      <c r="C67" s="462">
        <v>3346259.8766829697</v>
      </c>
      <c r="D67" s="462">
        <v>124380.08722613147</v>
      </c>
      <c r="E67" s="463">
        <v>3.8604819345882585E-2</v>
      </c>
      <c r="F67" s="464">
        <v>8058483.7489043549</v>
      </c>
      <c r="G67" s="464">
        <v>529654.01046008058</v>
      </c>
      <c r="H67" s="463">
        <v>7.0350111353364997E-2</v>
      </c>
      <c r="L67" s="25" t="s">
        <v>239</v>
      </c>
      <c r="M67" s="461" t="s">
        <v>239</v>
      </c>
      <c r="N67" s="462">
        <v>3346259.8766829697</v>
      </c>
      <c r="O67" s="462">
        <v>124380.08722613147</v>
      </c>
      <c r="P67" s="463">
        <v>3.8604819345882585E-2</v>
      </c>
      <c r="Q67" s="464">
        <v>8058483.7489043549</v>
      </c>
      <c r="R67" s="464">
        <v>529654.01046008058</v>
      </c>
      <c r="S67" s="463">
        <v>7.0350111353364997E-2</v>
      </c>
    </row>
    <row r="68" spans="1:19" x14ac:dyDescent="0.25">
      <c r="A68" s="539" t="s">
        <v>21</v>
      </c>
      <c r="B68" s="26" t="s">
        <v>240</v>
      </c>
      <c r="C68" s="466">
        <v>54416745.749199398</v>
      </c>
      <c r="D68" s="466">
        <v>1187510.5676622093</v>
      </c>
      <c r="E68" s="467">
        <v>2.2309367467186585E-2</v>
      </c>
      <c r="F68" s="468">
        <v>128592943.03831552</v>
      </c>
      <c r="G68" s="468">
        <v>8597123.5523566455</v>
      </c>
      <c r="H68" s="467">
        <v>7.1645192217405743E-2</v>
      </c>
      <c r="L68" s="26" t="s">
        <v>240</v>
      </c>
      <c r="M68" s="465" t="s">
        <v>240</v>
      </c>
      <c r="N68" s="466">
        <v>54416745.749199398</v>
      </c>
      <c r="O68" s="466">
        <v>1187510.5676622093</v>
      </c>
      <c r="P68" s="467">
        <v>2.2309367467186585E-2</v>
      </c>
      <c r="Q68" s="468">
        <v>128592943.03831552</v>
      </c>
      <c r="R68" s="468">
        <v>8597123.5523566455</v>
      </c>
      <c r="S68" s="467">
        <v>7.1645192217405743E-2</v>
      </c>
    </row>
    <row r="69" spans="1:19" x14ac:dyDescent="0.25">
      <c r="A69" s="539" t="s">
        <v>21</v>
      </c>
      <c r="B69" s="25" t="s">
        <v>241</v>
      </c>
      <c r="C69" s="462">
        <v>16105276.012896255</v>
      </c>
      <c r="D69" s="462">
        <v>406472.13094806112</v>
      </c>
      <c r="E69" s="463">
        <v>2.5891917244437776E-2</v>
      </c>
      <c r="F69" s="464">
        <v>36652172.040277652</v>
      </c>
      <c r="G69" s="464">
        <v>2855258.3971787393</v>
      </c>
      <c r="H69" s="463">
        <v>8.4482814831281575E-2</v>
      </c>
      <c r="L69" s="25" t="s">
        <v>241</v>
      </c>
      <c r="M69" s="461" t="s">
        <v>241</v>
      </c>
      <c r="N69" s="462">
        <v>16105276.012896255</v>
      </c>
      <c r="O69" s="462">
        <v>406472.13094806112</v>
      </c>
      <c r="P69" s="463">
        <v>2.5891917244437776E-2</v>
      </c>
      <c r="Q69" s="464">
        <v>36652172.040277652</v>
      </c>
      <c r="R69" s="464">
        <v>2855258.3971787393</v>
      </c>
      <c r="S69" s="463">
        <v>8.4482814831281575E-2</v>
      </c>
    </row>
    <row r="70" spans="1:19" x14ac:dyDescent="0.25">
      <c r="A70" s="539" t="s">
        <v>21</v>
      </c>
      <c r="B70" s="26" t="s">
        <v>242</v>
      </c>
      <c r="C70" s="466">
        <v>10087404.79738177</v>
      </c>
      <c r="D70" s="466">
        <v>76452.757148209959</v>
      </c>
      <c r="E70" s="467">
        <v>7.6369117383591305E-3</v>
      </c>
      <c r="F70" s="468">
        <v>24093296.881292611</v>
      </c>
      <c r="G70" s="468">
        <v>1386851.9970541522</v>
      </c>
      <c r="H70" s="467">
        <v>6.1077460788096644E-2</v>
      </c>
      <c r="L70" s="26" t="s">
        <v>242</v>
      </c>
      <c r="M70" s="465" t="s">
        <v>242</v>
      </c>
      <c r="N70" s="466">
        <v>10087404.79738177</v>
      </c>
      <c r="O70" s="466">
        <v>76452.757148209959</v>
      </c>
      <c r="P70" s="467">
        <v>7.6369117383591305E-3</v>
      </c>
      <c r="Q70" s="468">
        <v>24093296.881292611</v>
      </c>
      <c r="R70" s="468">
        <v>1386851.9970541522</v>
      </c>
      <c r="S70" s="467">
        <v>6.1077460788096644E-2</v>
      </c>
    </row>
    <row r="71" spans="1:19" x14ac:dyDescent="0.25">
      <c r="A71" s="539" t="s">
        <v>21</v>
      </c>
      <c r="B71" s="25" t="s">
        <v>243</v>
      </c>
      <c r="C71" s="462">
        <v>18552579.11957784</v>
      </c>
      <c r="D71" s="462">
        <v>518897.96700418368</v>
      </c>
      <c r="E71" s="463">
        <v>2.8773823969385739E-2</v>
      </c>
      <c r="F71" s="464">
        <v>44323226.253971882</v>
      </c>
      <c r="G71" s="464">
        <v>2988632.4435446188</v>
      </c>
      <c r="H71" s="463">
        <v>7.230341871148839E-2</v>
      </c>
      <c r="L71" s="25" t="s">
        <v>243</v>
      </c>
      <c r="M71" s="461" t="s">
        <v>243</v>
      </c>
      <c r="N71" s="462">
        <v>18552579.11957784</v>
      </c>
      <c r="O71" s="462">
        <v>518897.96700418368</v>
      </c>
      <c r="P71" s="463">
        <v>2.8773823969385739E-2</v>
      </c>
      <c r="Q71" s="464">
        <v>44323226.253971882</v>
      </c>
      <c r="R71" s="464">
        <v>2988632.4435446188</v>
      </c>
      <c r="S71" s="463">
        <v>7.230341871148839E-2</v>
      </c>
    </row>
    <row r="72" spans="1:19" x14ac:dyDescent="0.25">
      <c r="A72" s="539" t="s">
        <v>21</v>
      </c>
      <c r="B72" s="26" t="s">
        <v>244</v>
      </c>
      <c r="C72" s="466">
        <v>1290482.3297044639</v>
      </c>
      <c r="D72" s="466">
        <v>42768.27283534687</v>
      </c>
      <c r="E72" s="467">
        <v>3.4277303040622216E-2</v>
      </c>
      <c r="F72" s="468">
        <v>2953626.0865159594</v>
      </c>
      <c r="G72" s="468">
        <v>244728.813007941</v>
      </c>
      <c r="H72" s="467">
        <v>9.034259637724007E-2</v>
      </c>
      <c r="L72" s="26" t="s">
        <v>244</v>
      </c>
      <c r="M72" s="465" t="s">
        <v>244</v>
      </c>
      <c r="N72" s="466">
        <v>1290482.3297044639</v>
      </c>
      <c r="O72" s="466">
        <v>42768.27283534687</v>
      </c>
      <c r="P72" s="467">
        <v>3.4277303040622216E-2</v>
      </c>
      <c r="Q72" s="468">
        <v>2953626.0865159594</v>
      </c>
      <c r="R72" s="468">
        <v>244728.813007941</v>
      </c>
      <c r="S72" s="467">
        <v>9.034259637724007E-2</v>
      </c>
    </row>
    <row r="73" spans="1:19" x14ac:dyDescent="0.25">
      <c r="A73" s="539" t="s">
        <v>21</v>
      </c>
      <c r="B73" s="25" t="s">
        <v>245</v>
      </c>
      <c r="C73" s="462">
        <v>8381003.4896390475</v>
      </c>
      <c r="D73" s="462">
        <v>142919.43972640857</v>
      </c>
      <c r="E73" s="463">
        <v>1.7348626071364757E-2</v>
      </c>
      <c r="F73" s="464">
        <v>20570621.776257403</v>
      </c>
      <c r="G73" s="464">
        <v>1121651.9015711881</v>
      </c>
      <c r="H73" s="463">
        <v>5.7671532672333096E-2</v>
      </c>
      <c r="L73" s="25" t="s">
        <v>245</v>
      </c>
      <c r="M73" s="461" t="s">
        <v>245</v>
      </c>
      <c r="N73" s="462">
        <v>8381003.4896390475</v>
      </c>
      <c r="O73" s="462">
        <v>142919.43972640857</v>
      </c>
      <c r="P73" s="463">
        <v>1.7348626071364757E-2</v>
      </c>
      <c r="Q73" s="464">
        <v>20570621.776257403</v>
      </c>
      <c r="R73" s="464">
        <v>1121651.9015711881</v>
      </c>
      <c r="S73" s="463">
        <v>5.7671532672333096E-2</v>
      </c>
    </row>
    <row r="74" spans="1:19" x14ac:dyDescent="0.25">
      <c r="A74" s="539" t="s">
        <v>21</v>
      </c>
      <c r="B74" s="26" t="s">
        <v>246</v>
      </c>
      <c r="C74" s="466">
        <v>15067846.98115911</v>
      </c>
      <c r="D74" s="466">
        <v>523583.7619114276</v>
      </c>
      <c r="E74" s="467">
        <v>3.5999332109069915E-2</v>
      </c>
      <c r="F74" s="468">
        <v>34598805.293448679</v>
      </c>
      <c r="G74" s="468">
        <v>3183698.7194076478</v>
      </c>
      <c r="H74" s="467">
        <v>0.10134292277201458</v>
      </c>
      <c r="L74" s="26" t="s">
        <v>246</v>
      </c>
      <c r="M74" s="465" t="s">
        <v>246</v>
      </c>
      <c r="N74" s="466">
        <v>15067846.98115911</v>
      </c>
      <c r="O74" s="466">
        <v>523583.7619114276</v>
      </c>
      <c r="P74" s="467">
        <v>3.5999332109069915E-2</v>
      </c>
      <c r="Q74" s="468">
        <v>34598805.293448679</v>
      </c>
      <c r="R74" s="468">
        <v>3183698.7194076478</v>
      </c>
      <c r="S74" s="467">
        <v>0.10134292277201458</v>
      </c>
    </row>
    <row r="75" spans="1:19" x14ac:dyDescent="0.25">
      <c r="A75" s="539" t="s">
        <v>21</v>
      </c>
      <c r="B75" s="25" t="s">
        <v>247</v>
      </c>
      <c r="C75" s="462">
        <v>12970199.044604536</v>
      </c>
      <c r="D75" s="462">
        <v>414058.19902427308</v>
      </c>
      <c r="E75" s="463">
        <v>3.2976549412474992E-2</v>
      </c>
      <c r="F75" s="464">
        <v>29915213.874040656</v>
      </c>
      <c r="G75" s="464">
        <v>2703455.3057748638</v>
      </c>
      <c r="H75" s="463">
        <v>9.9348790670501508E-2</v>
      </c>
      <c r="L75" s="25" t="s">
        <v>247</v>
      </c>
      <c r="M75" s="461" t="s">
        <v>247</v>
      </c>
      <c r="N75" s="462">
        <v>12970199.044604536</v>
      </c>
      <c r="O75" s="462">
        <v>414058.19902427308</v>
      </c>
      <c r="P75" s="463">
        <v>3.2976549412474992E-2</v>
      </c>
      <c r="Q75" s="464">
        <v>29915213.874040656</v>
      </c>
      <c r="R75" s="464">
        <v>2703455.3057748638</v>
      </c>
      <c r="S75" s="463">
        <v>9.9348790670501508E-2</v>
      </c>
    </row>
    <row r="76" spans="1:19" x14ac:dyDescent="0.25">
      <c r="A76" s="539" t="s">
        <v>21</v>
      </c>
      <c r="B76" s="26" t="s">
        <v>248</v>
      </c>
      <c r="C76" s="466">
        <v>2097647.9365545688</v>
      </c>
      <c r="D76" s="466">
        <v>109525.56288716127</v>
      </c>
      <c r="E76" s="467">
        <v>5.508995036614571E-2</v>
      </c>
      <c r="F76" s="468">
        <v>4683591.4194080113</v>
      </c>
      <c r="G76" s="468">
        <v>480243.41363275889</v>
      </c>
      <c r="H76" s="467">
        <v>0.11425259411614773</v>
      </c>
      <c r="L76" s="26" t="s">
        <v>248</v>
      </c>
      <c r="M76" s="465" t="s">
        <v>248</v>
      </c>
      <c r="N76" s="466">
        <v>2097647.9365545688</v>
      </c>
      <c r="O76" s="466">
        <v>109525.56288716127</v>
      </c>
      <c r="P76" s="467">
        <v>5.508995036614571E-2</v>
      </c>
      <c r="Q76" s="468">
        <v>4683591.4194080113</v>
      </c>
      <c r="R76" s="468">
        <v>480243.41363275889</v>
      </c>
      <c r="S76" s="467">
        <v>0.11425259411614773</v>
      </c>
    </row>
    <row r="77" spans="1:19" x14ac:dyDescent="0.25">
      <c r="A77" s="539" t="s">
        <v>21</v>
      </c>
      <c r="B77" s="25" t="s">
        <v>111</v>
      </c>
      <c r="C77" s="462">
        <v>366297946.69997555</v>
      </c>
      <c r="D77" s="462">
        <v>10996324.748458922</v>
      </c>
      <c r="E77" s="463">
        <v>3.0949266958199946E-2</v>
      </c>
      <c r="F77" s="464">
        <v>854951500.86261916</v>
      </c>
      <c r="G77" s="464">
        <v>61374489.528925657</v>
      </c>
      <c r="H77" s="463">
        <v>7.7339046686570559E-2</v>
      </c>
      <c r="L77" s="25" t="s">
        <v>111</v>
      </c>
      <c r="M77" s="461" t="s">
        <v>111</v>
      </c>
      <c r="N77" s="462">
        <v>366297946.69997555</v>
      </c>
      <c r="O77" s="462">
        <v>10996324.748458922</v>
      </c>
      <c r="P77" s="463">
        <v>3.0949266958199946E-2</v>
      </c>
      <c r="Q77" s="464">
        <v>854951500.86261916</v>
      </c>
      <c r="R77" s="464">
        <v>61374489.528925657</v>
      </c>
      <c r="S77" s="463">
        <v>7.7339046686570559E-2</v>
      </c>
    </row>
    <row r="78" spans="1:19" x14ac:dyDescent="0.25">
      <c r="A78" s="539" t="s">
        <v>99</v>
      </c>
      <c r="B78" s="26" t="s">
        <v>46</v>
      </c>
      <c r="C78" s="466">
        <v>696025191.20621705</v>
      </c>
      <c r="D78" s="466">
        <v>34455966.157544851</v>
      </c>
      <c r="E78" s="467">
        <v>5.2082178029079114E-2</v>
      </c>
      <c r="F78" s="468">
        <v>1576881995.266274</v>
      </c>
      <c r="G78" s="468">
        <v>135412456.34643793</v>
      </c>
      <c r="H78" s="467">
        <v>9.3940560442164561E-2</v>
      </c>
      <c r="L78" s="26" t="s">
        <v>46</v>
      </c>
      <c r="M78" s="465" t="s">
        <v>46</v>
      </c>
      <c r="N78" s="466">
        <v>696025191.20621705</v>
      </c>
      <c r="O78" s="466">
        <v>34455966.157544851</v>
      </c>
      <c r="P78" s="467">
        <v>5.2082178029079114E-2</v>
      </c>
      <c r="Q78" s="468">
        <v>1576881995.266274</v>
      </c>
      <c r="R78" s="468">
        <v>135412456.34643793</v>
      </c>
      <c r="S78" s="467">
        <v>9.3940560442164561E-2</v>
      </c>
    </row>
    <row r="79" spans="1:19" x14ac:dyDescent="0.25">
      <c r="A79" s="539" t="s">
        <v>99</v>
      </c>
      <c r="B79" s="25" t="s">
        <v>182</v>
      </c>
      <c r="C79" s="462">
        <v>57564244.916629091</v>
      </c>
      <c r="D79" s="462">
        <v>3556020.1955308095</v>
      </c>
      <c r="E79" s="463">
        <v>6.5842197441117745E-2</v>
      </c>
      <c r="F79" s="464">
        <v>129969931.94631451</v>
      </c>
      <c r="G79" s="464">
        <v>11755536.951704755</v>
      </c>
      <c r="H79" s="463">
        <v>9.9442516727685948E-2</v>
      </c>
      <c r="L79" s="25" t="s">
        <v>182</v>
      </c>
      <c r="M79" s="461" t="s">
        <v>182</v>
      </c>
      <c r="N79" s="462">
        <v>57564244.916629091</v>
      </c>
      <c r="O79" s="462">
        <v>3556020.1955308095</v>
      </c>
      <c r="P79" s="463">
        <v>6.5842197441117745E-2</v>
      </c>
      <c r="Q79" s="464">
        <v>129969931.94631451</v>
      </c>
      <c r="R79" s="464">
        <v>11755536.951704755</v>
      </c>
      <c r="S79" s="463">
        <v>9.9442516727685948E-2</v>
      </c>
    </row>
    <row r="80" spans="1:19" x14ac:dyDescent="0.25">
      <c r="A80" s="539" t="s">
        <v>99</v>
      </c>
      <c r="B80" s="26" t="s">
        <v>183</v>
      </c>
      <c r="C80" s="466">
        <v>130243163.1145923</v>
      </c>
      <c r="D80" s="466">
        <v>6871981.1456181705</v>
      </c>
      <c r="E80" s="467">
        <v>5.5701672270160818E-2</v>
      </c>
      <c r="F80" s="468">
        <v>297707800.05388743</v>
      </c>
      <c r="G80" s="468">
        <v>25303666.636571229</v>
      </c>
      <c r="H80" s="467">
        <v>9.2890171375654765E-2</v>
      </c>
      <c r="L80" s="26" t="s">
        <v>183</v>
      </c>
      <c r="M80" s="465" t="s">
        <v>183</v>
      </c>
      <c r="N80" s="466">
        <v>130243163.1145923</v>
      </c>
      <c r="O80" s="466">
        <v>6871981.1456181705</v>
      </c>
      <c r="P80" s="467">
        <v>5.5701672270160818E-2</v>
      </c>
      <c r="Q80" s="468">
        <v>297707800.05388743</v>
      </c>
      <c r="R80" s="468">
        <v>25303666.636571229</v>
      </c>
      <c r="S80" s="467">
        <v>9.2890171375654765E-2</v>
      </c>
    </row>
    <row r="81" spans="1:19" x14ac:dyDescent="0.25">
      <c r="A81" s="539" t="s">
        <v>99</v>
      </c>
      <c r="B81" s="25" t="s">
        <v>184</v>
      </c>
      <c r="C81" s="462">
        <v>55208603.560359336</v>
      </c>
      <c r="D81" s="462">
        <v>3447763.9044714347</v>
      </c>
      <c r="E81" s="463">
        <v>6.6609504934474997E-2</v>
      </c>
      <c r="F81" s="464">
        <v>121482965.33391741</v>
      </c>
      <c r="G81" s="464">
        <v>11879707.863898873</v>
      </c>
      <c r="H81" s="463">
        <v>0.1083882736528019</v>
      </c>
      <c r="L81" s="25" t="s">
        <v>184</v>
      </c>
      <c r="M81" s="461" t="s">
        <v>184</v>
      </c>
      <c r="N81" s="462">
        <v>55208603.560359336</v>
      </c>
      <c r="O81" s="462">
        <v>3447763.9044714347</v>
      </c>
      <c r="P81" s="463">
        <v>6.6609504934474997E-2</v>
      </c>
      <c r="Q81" s="464">
        <v>121482965.33391741</v>
      </c>
      <c r="R81" s="464">
        <v>11879707.863898873</v>
      </c>
      <c r="S81" s="463">
        <v>0.1083882736528019</v>
      </c>
    </row>
    <row r="82" spans="1:19" x14ac:dyDescent="0.25">
      <c r="A82" s="539" t="s">
        <v>99</v>
      </c>
      <c r="B82" s="26" t="s">
        <v>185</v>
      </c>
      <c r="C82" s="466">
        <v>28365579.581536192</v>
      </c>
      <c r="D82" s="466">
        <v>2070382.4616320841</v>
      </c>
      <c r="E82" s="467">
        <v>7.8736145319287659E-2</v>
      </c>
      <c r="F82" s="468">
        <v>64941197.130329363</v>
      </c>
      <c r="G82" s="468">
        <v>6778654.4511215314</v>
      </c>
      <c r="H82" s="467">
        <v>0.11654673504404392</v>
      </c>
      <c r="L82" s="26" t="s">
        <v>185</v>
      </c>
      <c r="M82" s="465" t="s">
        <v>185</v>
      </c>
      <c r="N82" s="466">
        <v>28365579.581536192</v>
      </c>
      <c r="O82" s="466">
        <v>2070382.4616320841</v>
      </c>
      <c r="P82" s="467">
        <v>7.8736145319287659E-2</v>
      </c>
      <c r="Q82" s="468">
        <v>64941197.130329363</v>
      </c>
      <c r="R82" s="468">
        <v>6778654.4511215314</v>
      </c>
      <c r="S82" s="467">
        <v>0.11654673504404392</v>
      </c>
    </row>
    <row r="83" spans="1:19" x14ac:dyDescent="0.25">
      <c r="A83" s="539" t="s">
        <v>99</v>
      </c>
      <c r="B83" s="25" t="s">
        <v>186</v>
      </c>
      <c r="C83" s="462">
        <v>144427379.78428984</v>
      </c>
      <c r="D83" s="462">
        <v>5433078.0859425664</v>
      </c>
      <c r="E83" s="463">
        <v>3.9088495136539607E-2</v>
      </c>
      <c r="F83" s="464">
        <v>328341394.52984995</v>
      </c>
      <c r="G83" s="464">
        <v>26173117.536508322</v>
      </c>
      <c r="H83" s="463">
        <v>8.6617687988090997E-2</v>
      </c>
      <c r="L83" s="25" t="s">
        <v>186</v>
      </c>
      <c r="M83" s="461" t="s">
        <v>186</v>
      </c>
      <c r="N83" s="462">
        <v>144427379.78428984</v>
      </c>
      <c r="O83" s="462">
        <v>5433078.0859425664</v>
      </c>
      <c r="P83" s="463">
        <v>3.9088495136539607E-2</v>
      </c>
      <c r="Q83" s="464">
        <v>328341394.52984995</v>
      </c>
      <c r="R83" s="464">
        <v>26173117.536508322</v>
      </c>
      <c r="S83" s="463">
        <v>8.6617687988090997E-2</v>
      </c>
    </row>
    <row r="84" spans="1:19" x14ac:dyDescent="0.25">
      <c r="A84" s="539" t="s">
        <v>99</v>
      </c>
      <c r="B84" s="26" t="s">
        <v>187</v>
      </c>
      <c r="C84" s="466">
        <v>74119397.11593622</v>
      </c>
      <c r="D84" s="466">
        <v>4302976.8072924912</v>
      </c>
      <c r="E84" s="467">
        <v>6.1632733220493612E-2</v>
      </c>
      <c r="F84" s="468">
        <v>166861851.33183578</v>
      </c>
      <c r="G84" s="468">
        <v>16332463.895341367</v>
      </c>
      <c r="H84" s="467">
        <v>0.10850016846200038</v>
      </c>
      <c r="L84" s="26" t="s">
        <v>187</v>
      </c>
      <c r="M84" s="465" t="s">
        <v>187</v>
      </c>
      <c r="N84" s="466">
        <v>74119397.11593622</v>
      </c>
      <c r="O84" s="466">
        <v>4302976.8072924912</v>
      </c>
      <c r="P84" s="467">
        <v>6.1632733220493612E-2</v>
      </c>
      <c r="Q84" s="468">
        <v>166861851.33183578</v>
      </c>
      <c r="R84" s="468">
        <v>16332463.895341367</v>
      </c>
      <c r="S84" s="467">
        <v>0.10850016846200038</v>
      </c>
    </row>
    <row r="85" spans="1:19" x14ac:dyDescent="0.25">
      <c r="A85" s="539" t="s">
        <v>99</v>
      </c>
      <c r="B85" s="25" t="s">
        <v>188</v>
      </c>
      <c r="C85" s="462">
        <v>90259160.180312321</v>
      </c>
      <c r="D85" s="462">
        <v>5247511.9608658254</v>
      </c>
      <c r="E85" s="463">
        <v>6.1726975900056151E-2</v>
      </c>
      <c r="F85" s="464">
        <v>203709418.89429107</v>
      </c>
      <c r="G85" s="464">
        <v>18856569.045805901</v>
      </c>
      <c r="H85" s="463">
        <v>0.10200853847404412</v>
      </c>
      <c r="L85" s="25" t="s">
        <v>188</v>
      </c>
      <c r="M85" s="461" t="s">
        <v>188</v>
      </c>
      <c r="N85" s="462">
        <v>90259160.180312321</v>
      </c>
      <c r="O85" s="462">
        <v>5247511.9608658254</v>
      </c>
      <c r="P85" s="463">
        <v>6.1726975900056151E-2</v>
      </c>
      <c r="Q85" s="464">
        <v>203709418.89429107</v>
      </c>
      <c r="R85" s="464">
        <v>18856569.045805901</v>
      </c>
      <c r="S85" s="463">
        <v>0.10200853847404412</v>
      </c>
    </row>
    <row r="86" spans="1:19" x14ac:dyDescent="0.25">
      <c r="A86" s="539" t="s">
        <v>99</v>
      </c>
      <c r="B86" s="26" t="s">
        <v>189</v>
      </c>
      <c r="C86" s="466">
        <v>115837662.95258737</v>
      </c>
      <c r="D86" s="466">
        <v>3526251.596193701</v>
      </c>
      <c r="E86" s="467">
        <v>3.1397090942112522E-2</v>
      </c>
      <c r="F86" s="468">
        <v>263867436.04584855</v>
      </c>
      <c r="G86" s="468">
        <v>18332739.965486199</v>
      </c>
      <c r="H86" s="467">
        <v>7.4664559665677477E-2</v>
      </c>
      <c r="L86" s="26" t="s">
        <v>189</v>
      </c>
      <c r="M86" s="465" t="s">
        <v>189</v>
      </c>
      <c r="N86" s="466">
        <v>115837662.95258737</v>
      </c>
      <c r="O86" s="466">
        <v>3526251.596193701</v>
      </c>
      <c r="P86" s="467">
        <v>3.1397090942112522E-2</v>
      </c>
      <c r="Q86" s="468">
        <v>263867436.04584855</v>
      </c>
      <c r="R86" s="468">
        <v>18332739.965486199</v>
      </c>
      <c r="S86" s="467">
        <v>7.4664559665677477E-2</v>
      </c>
    </row>
    <row r="87" spans="1:19" x14ac:dyDescent="0.25">
      <c r="A87" s="539" t="s">
        <v>99</v>
      </c>
      <c r="B87" s="25" t="s">
        <v>190</v>
      </c>
      <c r="C87" s="462">
        <v>546168041.29894567</v>
      </c>
      <c r="D87" s="462">
        <v>28365389.032383919</v>
      </c>
      <c r="E87" s="463">
        <v>5.478030849826853E-2</v>
      </c>
      <c r="F87" s="464">
        <v>1237734793.3448138</v>
      </c>
      <c r="G87" s="464">
        <v>94481741.341289043</v>
      </c>
      <c r="H87" s="463">
        <v>8.2642894480545626E-2</v>
      </c>
      <c r="L87" s="25" t="s">
        <v>190</v>
      </c>
      <c r="M87" s="461" t="s">
        <v>190</v>
      </c>
      <c r="N87" s="462">
        <v>546168041.29894567</v>
      </c>
      <c r="O87" s="462">
        <v>28365389.032383919</v>
      </c>
      <c r="P87" s="463">
        <v>5.478030849826853E-2</v>
      </c>
      <c r="Q87" s="464">
        <v>1237734793.3448138</v>
      </c>
      <c r="R87" s="464">
        <v>94481741.341289043</v>
      </c>
      <c r="S87" s="463">
        <v>8.2642894480545626E-2</v>
      </c>
    </row>
    <row r="88" spans="1:19" x14ac:dyDescent="0.25">
      <c r="A88" s="539" t="s">
        <v>99</v>
      </c>
      <c r="B88" s="26" t="s">
        <v>191</v>
      </c>
      <c r="C88" s="466">
        <v>45693793.190015547</v>
      </c>
      <c r="D88" s="466">
        <v>2682670.7359958738</v>
      </c>
      <c r="E88" s="467">
        <v>6.2371558400126349E-2</v>
      </c>
      <c r="F88" s="468">
        <v>107838554.45143865</v>
      </c>
      <c r="G88" s="468">
        <v>9107757.9773231447</v>
      </c>
      <c r="H88" s="467">
        <v>9.2248399714986065E-2</v>
      </c>
      <c r="L88" s="26" t="s">
        <v>191</v>
      </c>
      <c r="M88" s="465" t="s">
        <v>191</v>
      </c>
      <c r="N88" s="466">
        <v>45693793.190015547</v>
      </c>
      <c r="O88" s="466">
        <v>2682670.7359958738</v>
      </c>
      <c r="P88" s="467">
        <v>6.2371558400126349E-2</v>
      </c>
      <c r="Q88" s="468">
        <v>107838554.45143865</v>
      </c>
      <c r="R88" s="468">
        <v>9107757.9773231447</v>
      </c>
      <c r="S88" s="467">
        <v>9.2248399714986065E-2</v>
      </c>
    </row>
    <row r="89" spans="1:19" x14ac:dyDescent="0.25">
      <c r="A89" s="539" t="s">
        <v>99</v>
      </c>
      <c r="B89" s="25" t="s">
        <v>192</v>
      </c>
      <c r="C89" s="462">
        <v>46085604.030226186</v>
      </c>
      <c r="D89" s="462">
        <v>2473516.6332739666</v>
      </c>
      <c r="E89" s="463">
        <v>5.6716309191080484E-2</v>
      </c>
      <c r="F89" s="464">
        <v>103474306.11650746</v>
      </c>
      <c r="G89" s="464">
        <v>7369107.2734938264</v>
      </c>
      <c r="H89" s="463">
        <v>7.6677509252451065E-2</v>
      </c>
      <c r="L89" s="25" t="s">
        <v>192</v>
      </c>
      <c r="M89" s="461" t="s">
        <v>192</v>
      </c>
      <c r="N89" s="462">
        <v>46085604.030226186</v>
      </c>
      <c r="O89" s="462">
        <v>2473516.6332739666</v>
      </c>
      <c r="P89" s="463">
        <v>5.6716309191080484E-2</v>
      </c>
      <c r="Q89" s="464">
        <v>103474306.11650746</v>
      </c>
      <c r="R89" s="464">
        <v>7369107.2734938264</v>
      </c>
      <c r="S89" s="463">
        <v>7.6677509252451065E-2</v>
      </c>
    </row>
    <row r="90" spans="1:19" x14ac:dyDescent="0.25">
      <c r="A90" s="539" t="s">
        <v>99</v>
      </c>
      <c r="B90" s="26" t="s">
        <v>193</v>
      </c>
      <c r="C90" s="466">
        <v>300751191.73290324</v>
      </c>
      <c r="D90" s="466">
        <v>17604356.096719921</v>
      </c>
      <c r="E90" s="467">
        <v>6.2173946098199873E-2</v>
      </c>
      <c r="F90" s="468">
        <v>685341349.37067997</v>
      </c>
      <c r="G90" s="468">
        <v>56758380.368623972</v>
      </c>
      <c r="H90" s="467">
        <v>9.0295765503691727E-2</v>
      </c>
      <c r="L90" s="26" t="s">
        <v>193</v>
      </c>
      <c r="M90" s="465" t="s">
        <v>193</v>
      </c>
      <c r="N90" s="466">
        <v>300751191.73290324</v>
      </c>
      <c r="O90" s="466">
        <v>17604356.096719921</v>
      </c>
      <c r="P90" s="467">
        <v>6.2173946098199873E-2</v>
      </c>
      <c r="Q90" s="468">
        <v>685341349.37067997</v>
      </c>
      <c r="R90" s="468">
        <v>56758380.368623972</v>
      </c>
      <c r="S90" s="467">
        <v>9.0295765503691727E-2</v>
      </c>
    </row>
    <row r="91" spans="1:19" x14ac:dyDescent="0.25">
      <c r="A91" s="539" t="s">
        <v>99</v>
      </c>
      <c r="B91" s="25" t="s">
        <v>194</v>
      </c>
      <c r="C91" s="462">
        <v>93179402.462201953</v>
      </c>
      <c r="D91" s="462">
        <v>3231643.6327984333</v>
      </c>
      <c r="E91" s="463">
        <v>3.5928006154412641E-2</v>
      </c>
      <c r="F91" s="464">
        <v>206642035.54814625</v>
      </c>
      <c r="G91" s="464">
        <v>11589375.218929201</v>
      </c>
      <c r="H91" s="463">
        <v>5.9416647788183091E-2</v>
      </c>
      <c r="L91" s="25" t="s">
        <v>194</v>
      </c>
      <c r="M91" s="461" t="s">
        <v>194</v>
      </c>
      <c r="N91" s="462">
        <v>93179402.462201953</v>
      </c>
      <c r="O91" s="462">
        <v>3231643.6327984333</v>
      </c>
      <c r="P91" s="463">
        <v>3.5928006154412641E-2</v>
      </c>
      <c r="Q91" s="464">
        <v>206642035.54814625</v>
      </c>
      <c r="R91" s="464">
        <v>11589375.218929201</v>
      </c>
      <c r="S91" s="463">
        <v>5.9416647788183091E-2</v>
      </c>
    </row>
    <row r="92" spans="1:19" x14ac:dyDescent="0.25">
      <c r="A92" s="539" t="s">
        <v>99</v>
      </c>
      <c r="B92" s="26" t="s">
        <v>195</v>
      </c>
      <c r="C92" s="470">
        <v>18356852.3260988</v>
      </c>
      <c r="D92" s="470">
        <v>712075.64123350382</v>
      </c>
      <c r="E92" s="470">
        <v>4.0356171911446324E-2</v>
      </c>
      <c r="F92" s="470">
        <v>42320050.765735149</v>
      </c>
      <c r="G92" s="470">
        <v>3727883.8109295368</v>
      </c>
      <c r="H92" s="470">
        <v>9.6596903078678492E-2</v>
      </c>
      <c r="L92" s="26" t="s">
        <v>195</v>
      </c>
      <c r="M92" s="465" t="s">
        <v>195</v>
      </c>
      <c r="N92" s="470">
        <v>18356852.3260988</v>
      </c>
      <c r="O92" s="470">
        <v>712075.64123350382</v>
      </c>
      <c r="P92" s="470">
        <v>4.0356171911446324E-2</v>
      </c>
      <c r="Q92" s="470">
        <v>42320050.765735149</v>
      </c>
      <c r="R92" s="470">
        <v>3727883.8109295368</v>
      </c>
      <c r="S92" s="470">
        <v>9.6596903078678492E-2</v>
      </c>
    </row>
    <row r="93" spans="1:19" x14ac:dyDescent="0.25">
      <c r="A93" s="539" t="s">
        <v>99</v>
      </c>
      <c r="B93" s="25" t="s">
        <v>196</v>
      </c>
      <c r="C93" s="462">
        <v>10100667.374873703</v>
      </c>
      <c r="D93" s="462">
        <v>334696.06321015395</v>
      </c>
      <c r="E93" s="463">
        <v>3.4271661520285726E-2</v>
      </c>
      <c r="F93" s="464">
        <v>22562852.265781865</v>
      </c>
      <c r="G93" s="464">
        <v>1443084.8007416278</v>
      </c>
      <c r="H93" s="463">
        <v>6.8328631133386317E-2</v>
      </c>
      <c r="L93" s="25" t="s">
        <v>196</v>
      </c>
      <c r="M93" s="461" t="s">
        <v>196</v>
      </c>
      <c r="N93" s="462">
        <v>10100667.374873703</v>
      </c>
      <c r="O93" s="462">
        <v>334696.06321015395</v>
      </c>
      <c r="P93" s="463">
        <v>3.4271661520285726E-2</v>
      </c>
      <c r="Q93" s="464">
        <v>22562852.265781865</v>
      </c>
      <c r="R93" s="464">
        <v>1443084.8007416278</v>
      </c>
      <c r="S93" s="463">
        <v>6.8328631133386317E-2</v>
      </c>
    </row>
    <row r="94" spans="1:19" x14ac:dyDescent="0.25">
      <c r="A94" s="539" t="s">
        <v>99</v>
      </c>
      <c r="B94" s="26" t="s">
        <v>197</v>
      </c>
      <c r="C94" s="466">
        <v>31925937.505323324</v>
      </c>
      <c r="D94" s="466">
        <v>1229348.0648035817</v>
      </c>
      <c r="E94" s="467">
        <v>4.0048360003826104E-2</v>
      </c>
      <c r="F94" s="468">
        <v>69833611.354324192</v>
      </c>
      <c r="G94" s="468">
        <v>4240324.9601722956</v>
      </c>
      <c r="H94" s="467">
        <v>6.4645715945562843E-2</v>
      </c>
      <c r="L94" s="26" t="s">
        <v>197</v>
      </c>
      <c r="M94" s="465" t="s">
        <v>197</v>
      </c>
      <c r="N94" s="466">
        <v>31925937.505323324</v>
      </c>
      <c r="O94" s="466">
        <v>1229348.0648035817</v>
      </c>
      <c r="P94" s="467">
        <v>4.0048360003826104E-2</v>
      </c>
      <c r="Q94" s="468">
        <v>69833611.354324192</v>
      </c>
      <c r="R94" s="468">
        <v>4240324.9601722956</v>
      </c>
      <c r="S94" s="467">
        <v>6.4645715945562843E-2</v>
      </c>
    </row>
    <row r="95" spans="1:19" x14ac:dyDescent="0.25">
      <c r="A95" s="539" t="s">
        <v>99</v>
      </c>
      <c r="B95" s="25" t="s">
        <v>198</v>
      </c>
      <c r="C95" s="462">
        <v>463952462.74210459</v>
      </c>
      <c r="D95" s="462">
        <v>19887907.328731298</v>
      </c>
      <c r="E95" s="463">
        <v>4.4786072399356287E-2</v>
      </c>
      <c r="F95" s="464">
        <v>1043513288.5725636</v>
      </c>
      <c r="G95" s="464">
        <v>73309805.442549467</v>
      </c>
      <c r="H95" s="463">
        <v>7.5561268040433768E-2</v>
      </c>
      <c r="L95" s="25" t="s">
        <v>198</v>
      </c>
      <c r="M95" s="461" t="s">
        <v>198</v>
      </c>
      <c r="N95" s="462">
        <v>463952462.74210459</v>
      </c>
      <c r="O95" s="462">
        <v>19887907.328731298</v>
      </c>
      <c r="P95" s="463">
        <v>4.4786072399356287E-2</v>
      </c>
      <c r="Q95" s="464">
        <v>1043513288.5725636</v>
      </c>
      <c r="R95" s="464">
        <v>73309805.442549467</v>
      </c>
      <c r="S95" s="463">
        <v>7.5561268040433768E-2</v>
      </c>
    </row>
    <row r="96" spans="1:19" x14ac:dyDescent="0.25">
      <c r="A96" s="539" t="s">
        <v>99</v>
      </c>
      <c r="B96" s="26" t="s">
        <v>199</v>
      </c>
      <c r="C96" s="466">
        <v>36006656.604035042</v>
      </c>
      <c r="D96" s="466">
        <v>2574444.6003847942</v>
      </c>
      <c r="E96" s="467">
        <v>7.7004913707286474E-2</v>
      </c>
      <c r="F96" s="468">
        <v>78909791.808283031</v>
      </c>
      <c r="G96" s="468">
        <v>7928436.2081900835</v>
      </c>
      <c r="H96" s="467">
        <v>0.11169744704311764</v>
      </c>
      <c r="L96" s="26" t="s">
        <v>199</v>
      </c>
      <c r="M96" s="465" t="s">
        <v>199</v>
      </c>
      <c r="N96" s="466">
        <v>36006656.604035042</v>
      </c>
      <c r="O96" s="466">
        <v>2574444.6003847942</v>
      </c>
      <c r="P96" s="467">
        <v>7.7004913707286474E-2</v>
      </c>
      <c r="Q96" s="468">
        <v>78909791.808283031</v>
      </c>
      <c r="R96" s="468">
        <v>7928436.2081900835</v>
      </c>
      <c r="S96" s="467">
        <v>0.11169744704311764</v>
      </c>
    </row>
    <row r="97" spans="1:19" x14ac:dyDescent="0.25">
      <c r="A97" s="539" t="s">
        <v>99</v>
      </c>
      <c r="B97" s="25" t="s">
        <v>200</v>
      </c>
      <c r="C97" s="462">
        <v>141330322.56432968</v>
      </c>
      <c r="D97" s="462">
        <v>4267055.3586550355</v>
      </c>
      <c r="E97" s="463">
        <v>3.1132012578191134E-2</v>
      </c>
      <c r="F97" s="464">
        <v>320488488.28154886</v>
      </c>
      <c r="G97" s="464">
        <v>20076867.303080678</v>
      </c>
      <c r="H97" s="463">
        <v>6.6831193938797981E-2</v>
      </c>
      <c r="L97" s="25" t="s">
        <v>200</v>
      </c>
      <c r="M97" s="461" t="s">
        <v>200</v>
      </c>
      <c r="N97" s="462">
        <v>141330322.56432968</v>
      </c>
      <c r="O97" s="462">
        <v>4267055.3586550355</v>
      </c>
      <c r="P97" s="463">
        <v>3.1132012578191134E-2</v>
      </c>
      <c r="Q97" s="464">
        <v>320488488.28154886</v>
      </c>
      <c r="R97" s="464">
        <v>20076867.303080678</v>
      </c>
      <c r="S97" s="463">
        <v>6.6831193938797981E-2</v>
      </c>
    </row>
    <row r="98" spans="1:19" x14ac:dyDescent="0.25">
      <c r="A98" s="539" t="s">
        <v>99</v>
      </c>
      <c r="B98" s="26" t="s">
        <v>201</v>
      </c>
      <c r="C98" s="466">
        <v>36742201.144621082</v>
      </c>
      <c r="D98" s="466">
        <v>1495958.2247772515</v>
      </c>
      <c r="E98" s="467">
        <v>4.2443054942886374E-2</v>
      </c>
      <c r="F98" s="468">
        <v>83328656.890628904</v>
      </c>
      <c r="G98" s="468">
        <v>5740502.7038616985</v>
      </c>
      <c r="H98" s="467">
        <v>7.3986844564485732E-2</v>
      </c>
      <c r="L98" s="26" t="s">
        <v>201</v>
      </c>
      <c r="M98" s="465" t="s">
        <v>201</v>
      </c>
      <c r="N98" s="466">
        <v>36742201.144621082</v>
      </c>
      <c r="O98" s="466">
        <v>1495958.2247772515</v>
      </c>
      <c r="P98" s="467">
        <v>4.2443054942886374E-2</v>
      </c>
      <c r="Q98" s="468">
        <v>83328656.890628904</v>
      </c>
      <c r="R98" s="468">
        <v>5740502.7038616985</v>
      </c>
      <c r="S98" s="467">
        <v>7.3986844564485732E-2</v>
      </c>
    </row>
    <row r="99" spans="1:19" x14ac:dyDescent="0.25">
      <c r="A99" s="539" t="s">
        <v>99</v>
      </c>
      <c r="B99" s="25" t="s">
        <v>202</v>
      </c>
      <c r="C99" s="462">
        <v>36398032.940656438</v>
      </c>
      <c r="D99" s="462">
        <v>1936503.1760390997</v>
      </c>
      <c r="E99" s="463">
        <v>5.6193186700242315E-2</v>
      </c>
      <c r="F99" s="464">
        <v>80664766.446147263</v>
      </c>
      <c r="G99" s="464">
        <v>6345297.7642820626</v>
      </c>
      <c r="H99" s="463">
        <v>8.5378675020457831E-2</v>
      </c>
      <c r="L99" s="25" t="s">
        <v>202</v>
      </c>
      <c r="M99" s="461" t="s">
        <v>202</v>
      </c>
      <c r="N99" s="462">
        <v>36398032.940656438</v>
      </c>
      <c r="O99" s="462">
        <v>1936503.1760390997</v>
      </c>
      <c r="P99" s="463">
        <v>5.6193186700242315E-2</v>
      </c>
      <c r="Q99" s="464">
        <v>80664766.446147263</v>
      </c>
      <c r="R99" s="464">
        <v>6345297.7642820626</v>
      </c>
      <c r="S99" s="463">
        <v>8.5378675020457831E-2</v>
      </c>
    </row>
    <row r="100" spans="1:19" x14ac:dyDescent="0.25">
      <c r="A100" s="539" t="s">
        <v>99</v>
      </c>
      <c r="B100" s="26" t="s">
        <v>203</v>
      </c>
      <c r="C100" s="466">
        <v>74486540.065754727</v>
      </c>
      <c r="D100" s="466">
        <v>2475309.6709034592</v>
      </c>
      <c r="E100" s="467">
        <v>3.4373939416544694E-2</v>
      </c>
      <c r="F100" s="468">
        <v>170409124.12089741</v>
      </c>
      <c r="G100" s="468">
        <v>9598176.7787499428</v>
      </c>
      <c r="H100" s="467">
        <v>5.9686090638646001E-2</v>
      </c>
      <c r="L100" s="26" t="s">
        <v>203</v>
      </c>
      <c r="M100" s="465" t="s">
        <v>203</v>
      </c>
      <c r="N100" s="466">
        <v>74486540.065754727</v>
      </c>
      <c r="O100" s="466">
        <v>2475309.6709034592</v>
      </c>
      <c r="P100" s="467">
        <v>3.4373939416544694E-2</v>
      </c>
      <c r="Q100" s="468">
        <v>170409124.12089741</v>
      </c>
      <c r="R100" s="468">
        <v>9598176.7787499428</v>
      </c>
      <c r="S100" s="467">
        <v>5.9686090638646001E-2</v>
      </c>
    </row>
    <row r="101" spans="1:19" x14ac:dyDescent="0.25">
      <c r="A101" s="539" t="s">
        <v>99</v>
      </c>
      <c r="B101" s="25" t="s">
        <v>204</v>
      </c>
      <c r="C101" s="462">
        <v>78367854.344085425</v>
      </c>
      <c r="D101" s="462">
        <v>4676324.2200420797</v>
      </c>
      <c r="E101" s="463">
        <v>6.3458096366984448E-2</v>
      </c>
      <c r="F101" s="464">
        <v>172347717.48651338</v>
      </c>
      <c r="G101" s="464">
        <v>14616802.921846569</v>
      </c>
      <c r="H101" s="463">
        <v>9.2669233309072993E-2</v>
      </c>
      <c r="L101" s="25" t="s">
        <v>204</v>
      </c>
      <c r="M101" s="461" t="s">
        <v>204</v>
      </c>
      <c r="N101" s="462">
        <v>78367854.344085425</v>
      </c>
      <c r="O101" s="462">
        <v>4676324.2200420797</v>
      </c>
      <c r="P101" s="463">
        <v>6.3458096366984448E-2</v>
      </c>
      <c r="Q101" s="464">
        <v>172347717.48651338</v>
      </c>
      <c r="R101" s="464">
        <v>14616802.921846569</v>
      </c>
      <c r="S101" s="463">
        <v>9.2669233309072993E-2</v>
      </c>
    </row>
    <row r="102" spans="1:19" x14ac:dyDescent="0.25">
      <c r="A102" s="539" t="s">
        <v>99</v>
      </c>
      <c r="B102" s="26" t="s">
        <v>205</v>
      </c>
      <c r="C102" s="466">
        <v>23837194.950229928</v>
      </c>
      <c r="D102" s="466">
        <v>1154603.5066233538</v>
      </c>
      <c r="E102" s="467">
        <v>5.0902627660244525E-2</v>
      </c>
      <c r="F102" s="468">
        <v>53873111.51635205</v>
      </c>
      <c r="G102" s="468">
        <v>3873829.2063829079</v>
      </c>
      <c r="H102" s="467">
        <v>7.7477696227062076E-2</v>
      </c>
      <c r="L102" s="26" t="s">
        <v>205</v>
      </c>
      <c r="M102" s="465" t="s">
        <v>205</v>
      </c>
      <c r="N102" s="466">
        <v>23837194.950229928</v>
      </c>
      <c r="O102" s="466">
        <v>1154603.5066233538</v>
      </c>
      <c r="P102" s="467">
        <v>5.0902627660244525E-2</v>
      </c>
      <c r="Q102" s="468">
        <v>53873111.51635205</v>
      </c>
      <c r="R102" s="468">
        <v>3873829.2063829079</v>
      </c>
      <c r="S102" s="467">
        <v>7.7477696227062076E-2</v>
      </c>
    </row>
    <row r="103" spans="1:19" x14ac:dyDescent="0.25">
      <c r="A103" s="539" t="s">
        <v>99</v>
      </c>
      <c r="B103" s="25" t="s">
        <v>206</v>
      </c>
      <c r="C103" s="462">
        <v>11546541.854512166</v>
      </c>
      <c r="D103" s="462">
        <v>425181.9676697515</v>
      </c>
      <c r="E103" s="463">
        <v>3.8231113100905996E-2</v>
      </c>
      <c r="F103" s="464">
        <v>26327666.923877697</v>
      </c>
      <c r="G103" s="464">
        <v>1841000.9445341639</v>
      </c>
      <c r="H103" s="463">
        <v>7.518381416592998E-2</v>
      </c>
      <c r="L103" s="25" t="s">
        <v>206</v>
      </c>
      <c r="M103" s="461" t="s">
        <v>206</v>
      </c>
      <c r="N103" s="462">
        <v>11546541.854512166</v>
      </c>
      <c r="O103" s="462">
        <v>425181.9676697515</v>
      </c>
      <c r="P103" s="463">
        <v>3.8231113100905996E-2</v>
      </c>
      <c r="Q103" s="464">
        <v>26327666.923877697</v>
      </c>
      <c r="R103" s="464">
        <v>1841000.9445341639</v>
      </c>
      <c r="S103" s="463">
        <v>7.518381416592998E-2</v>
      </c>
    </row>
    <row r="104" spans="1:19" x14ac:dyDescent="0.25">
      <c r="A104" s="539" t="s">
        <v>99</v>
      </c>
      <c r="B104" s="26" t="s">
        <v>207</v>
      </c>
      <c r="C104" s="466">
        <v>13546035.277711701</v>
      </c>
      <c r="D104" s="466">
        <v>535298.19340260699</v>
      </c>
      <c r="E104" s="467">
        <v>4.1142803050580039E-2</v>
      </c>
      <c r="F104" s="468">
        <v>30427947.822128572</v>
      </c>
      <c r="G104" s="468">
        <v>1586271.4227972291</v>
      </c>
      <c r="H104" s="467">
        <v>5.4999279543750959E-2</v>
      </c>
      <c r="L104" s="26" t="s">
        <v>207</v>
      </c>
      <c r="M104" s="465" t="s">
        <v>207</v>
      </c>
      <c r="N104" s="466">
        <v>13546035.277711701</v>
      </c>
      <c r="O104" s="466">
        <v>535298.19340260699</v>
      </c>
      <c r="P104" s="467">
        <v>4.1142803050580039E-2</v>
      </c>
      <c r="Q104" s="468">
        <v>30427947.822128572</v>
      </c>
      <c r="R104" s="468">
        <v>1586271.4227972291</v>
      </c>
      <c r="S104" s="467">
        <v>5.4999279543750959E-2</v>
      </c>
    </row>
    <row r="105" spans="1:19" x14ac:dyDescent="0.25">
      <c r="A105" s="539" t="s">
        <v>99</v>
      </c>
      <c r="B105" s="25" t="s">
        <v>208</v>
      </c>
      <c r="C105" s="469">
        <v>11691082.99617595</v>
      </c>
      <c r="D105" s="469">
        <v>347228.41023515537</v>
      </c>
      <c r="E105" s="469">
        <v>3.0609384808713874E-2</v>
      </c>
      <c r="F105" s="469">
        <v>26736017.276186202</v>
      </c>
      <c r="G105" s="469">
        <v>1702620.1888242587</v>
      </c>
      <c r="H105" s="469">
        <v>6.8013948841318977E-2</v>
      </c>
      <c r="L105" s="25" t="s">
        <v>208</v>
      </c>
      <c r="M105" s="461" t="s">
        <v>208</v>
      </c>
      <c r="N105" s="469">
        <v>11691082.99617595</v>
      </c>
      <c r="O105" s="469">
        <v>347228.41023515537</v>
      </c>
      <c r="P105" s="469">
        <v>3.0609384808713874E-2</v>
      </c>
      <c r="Q105" s="469">
        <v>26736017.276186202</v>
      </c>
      <c r="R105" s="469">
        <v>1702620.1888242587</v>
      </c>
      <c r="S105" s="469">
        <v>6.8013948841318977E-2</v>
      </c>
    </row>
    <row r="106" spans="1:19" x14ac:dyDescent="0.25">
      <c r="A106" s="539" t="s">
        <v>99</v>
      </c>
      <c r="B106" s="26" t="s">
        <v>209</v>
      </c>
      <c r="C106" s="466">
        <v>163897266.68125418</v>
      </c>
      <c r="D106" s="466">
        <v>6299617.8158783615</v>
      </c>
      <c r="E106" s="467">
        <v>3.9972790591943828E-2</v>
      </c>
      <c r="F106" s="468">
        <v>352306523.32903445</v>
      </c>
      <c r="G106" s="468">
        <v>22131816.019017696</v>
      </c>
      <c r="H106" s="467">
        <v>6.7030622058633582E-2</v>
      </c>
      <c r="L106" s="26" t="s">
        <v>209</v>
      </c>
      <c r="M106" s="465" t="s">
        <v>209</v>
      </c>
      <c r="N106" s="466">
        <v>163897266.68125418</v>
      </c>
      <c r="O106" s="466">
        <v>6299617.8158783615</v>
      </c>
      <c r="P106" s="467">
        <v>3.9972790591943828E-2</v>
      </c>
      <c r="Q106" s="468">
        <v>352306523.32903445</v>
      </c>
      <c r="R106" s="468">
        <v>22131816.019017696</v>
      </c>
      <c r="S106" s="467">
        <v>6.7030622058633582E-2</v>
      </c>
    </row>
    <row r="107" spans="1:19" x14ac:dyDescent="0.25">
      <c r="A107" s="539" t="s">
        <v>99</v>
      </c>
      <c r="B107" s="25" t="s">
        <v>210</v>
      </c>
      <c r="C107" s="462">
        <v>47209486.889065087</v>
      </c>
      <c r="D107" s="462">
        <v>1420215.9259525016</v>
      </c>
      <c r="E107" s="463">
        <v>3.1016347194010023E-2</v>
      </c>
      <c r="F107" s="464">
        <v>102984831.55391341</v>
      </c>
      <c r="G107" s="464">
        <v>5630685.9142617285</v>
      </c>
      <c r="H107" s="463">
        <v>5.7837145786305257E-2</v>
      </c>
      <c r="L107" s="25" t="s">
        <v>210</v>
      </c>
      <c r="M107" s="461" t="s">
        <v>210</v>
      </c>
      <c r="N107" s="462">
        <v>47209486.889065087</v>
      </c>
      <c r="O107" s="462">
        <v>1420215.9259525016</v>
      </c>
      <c r="P107" s="463">
        <v>3.1016347194010023E-2</v>
      </c>
      <c r="Q107" s="464">
        <v>102984831.55391341</v>
      </c>
      <c r="R107" s="464">
        <v>5630685.9142617285</v>
      </c>
      <c r="S107" s="463">
        <v>5.7837145786305257E-2</v>
      </c>
    </row>
    <row r="108" spans="1:19" x14ac:dyDescent="0.25">
      <c r="A108" s="539" t="s">
        <v>99</v>
      </c>
      <c r="B108" s="26" t="s">
        <v>211</v>
      </c>
      <c r="C108" s="466">
        <v>116687779.7921892</v>
      </c>
      <c r="D108" s="466">
        <v>4879401.8899259865</v>
      </c>
      <c r="E108" s="467">
        <v>4.3640753774205489E-2</v>
      </c>
      <c r="F108" s="468">
        <v>249321691.77512091</v>
      </c>
      <c r="G108" s="468">
        <v>16501130.104755849</v>
      </c>
      <c r="H108" s="467">
        <v>7.0874883156233789E-2</v>
      </c>
      <c r="L108" s="26" t="s">
        <v>211</v>
      </c>
      <c r="M108" s="465" t="s">
        <v>211</v>
      </c>
      <c r="N108" s="466">
        <v>116687779.7921892</v>
      </c>
      <c r="O108" s="466">
        <v>4879401.8899259865</v>
      </c>
      <c r="P108" s="467">
        <v>4.3640753774205489E-2</v>
      </c>
      <c r="Q108" s="468">
        <v>249321691.77512091</v>
      </c>
      <c r="R108" s="468">
        <v>16501130.104755849</v>
      </c>
      <c r="S108" s="467">
        <v>7.0874883156233789E-2</v>
      </c>
    </row>
    <row r="109" spans="1:19" x14ac:dyDescent="0.25">
      <c r="A109" s="539" t="s">
        <v>99</v>
      </c>
      <c r="B109" s="25" t="s">
        <v>212</v>
      </c>
      <c r="C109" s="462">
        <v>202021253.35291761</v>
      </c>
      <c r="D109" s="462">
        <v>2872131.6057656407</v>
      </c>
      <c r="E109" s="463">
        <v>1.4422014923129908E-2</v>
      </c>
      <c r="F109" s="464">
        <v>471261165.27848589</v>
      </c>
      <c r="G109" s="464">
        <v>14879625.971538365</v>
      </c>
      <c r="H109" s="463">
        <v>3.2603479084921547E-2</v>
      </c>
      <c r="L109" s="25" t="s">
        <v>212</v>
      </c>
      <c r="M109" s="461" t="s">
        <v>212</v>
      </c>
      <c r="N109" s="462">
        <v>202021253.35291761</v>
      </c>
      <c r="O109" s="462">
        <v>2872131.6057656407</v>
      </c>
      <c r="P109" s="463">
        <v>1.4422014923129908E-2</v>
      </c>
      <c r="Q109" s="464">
        <v>471261165.27848589</v>
      </c>
      <c r="R109" s="464">
        <v>14879625.971538365</v>
      </c>
      <c r="S109" s="463">
        <v>3.2603479084921547E-2</v>
      </c>
    </row>
    <row r="110" spans="1:19" x14ac:dyDescent="0.25">
      <c r="A110" s="539" t="s">
        <v>99</v>
      </c>
      <c r="B110" s="26" t="s">
        <v>213</v>
      </c>
      <c r="C110" s="466">
        <v>54017505.32350909</v>
      </c>
      <c r="D110" s="466">
        <v>726246.36574081331</v>
      </c>
      <c r="E110" s="467">
        <v>1.3627870310144893E-2</v>
      </c>
      <c r="F110" s="468">
        <v>128562921.72158521</v>
      </c>
      <c r="G110" s="468">
        <v>3972435.13310574</v>
      </c>
      <c r="H110" s="467">
        <v>3.1883936260933263E-2</v>
      </c>
      <c r="L110" s="26" t="s">
        <v>213</v>
      </c>
      <c r="M110" s="465" t="s">
        <v>213</v>
      </c>
      <c r="N110" s="466">
        <v>54017505.32350909</v>
      </c>
      <c r="O110" s="466">
        <v>726246.36574081331</v>
      </c>
      <c r="P110" s="467">
        <v>1.3627870310144893E-2</v>
      </c>
      <c r="Q110" s="468">
        <v>128562921.72158521</v>
      </c>
      <c r="R110" s="468">
        <v>3972435.13310574</v>
      </c>
      <c r="S110" s="467">
        <v>3.1883936260933263E-2</v>
      </c>
    </row>
    <row r="111" spans="1:19" x14ac:dyDescent="0.25">
      <c r="A111" s="539" t="s">
        <v>99</v>
      </c>
      <c r="B111" s="25" t="s">
        <v>214</v>
      </c>
      <c r="C111" s="462">
        <v>91757061.853260651</v>
      </c>
      <c r="D111" s="462">
        <v>1029187.004047811</v>
      </c>
      <c r="E111" s="463">
        <v>1.1343669250032481E-2</v>
      </c>
      <c r="F111" s="464">
        <v>218414469.00130439</v>
      </c>
      <c r="G111" s="464">
        <v>5945719.2592656612</v>
      </c>
      <c r="H111" s="463">
        <v>2.7983970661494651E-2</v>
      </c>
      <c r="L111" s="25" t="s">
        <v>214</v>
      </c>
      <c r="M111" s="461" t="s">
        <v>214</v>
      </c>
      <c r="N111" s="462">
        <v>91757061.853260651</v>
      </c>
      <c r="O111" s="462">
        <v>1029187.004047811</v>
      </c>
      <c r="P111" s="463">
        <v>1.1343669250032481E-2</v>
      </c>
      <c r="Q111" s="464">
        <v>218414469.00130439</v>
      </c>
      <c r="R111" s="464">
        <v>5945719.2592656612</v>
      </c>
      <c r="S111" s="463">
        <v>2.7983970661494651E-2</v>
      </c>
    </row>
    <row r="112" spans="1:19" x14ac:dyDescent="0.25">
      <c r="A112" s="539" t="s">
        <v>99</v>
      </c>
      <c r="B112" s="26" t="s">
        <v>215</v>
      </c>
      <c r="C112" s="466">
        <v>33317892.346070319</v>
      </c>
      <c r="D112" s="466">
        <v>519691.44012803584</v>
      </c>
      <c r="E112" s="467">
        <v>1.5845120335057149E-2</v>
      </c>
      <c r="F112" s="468">
        <v>70467153.775812298</v>
      </c>
      <c r="G112" s="468">
        <v>2602790.7755389065</v>
      </c>
      <c r="H112" s="467">
        <v>3.8352835869518459E-2</v>
      </c>
      <c r="L112" s="26" t="s">
        <v>215</v>
      </c>
      <c r="M112" s="465" t="s">
        <v>215</v>
      </c>
      <c r="N112" s="466">
        <v>33317892.346070319</v>
      </c>
      <c r="O112" s="466">
        <v>519691.44012803584</v>
      </c>
      <c r="P112" s="467">
        <v>1.5845120335057149E-2</v>
      </c>
      <c r="Q112" s="468">
        <v>70467153.775812298</v>
      </c>
      <c r="R112" s="468">
        <v>2602790.7755389065</v>
      </c>
      <c r="S112" s="467">
        <v>3.8352835869518459E-2</v>
      </c>
    </row>
    <row r="113" spans="1:19" x14ac:dyDescent="0.25">
      <c r="A113" s="539" t="s">
        <v>99</v>
      </c>
      <c r="B113" s="25" t="s">
        <v>216</v>
      </c>
      <c r="C113" s="462">
        <v>13394281.744336104</v>
      </c>
      <c r="D113" s="462">
        <v>426912.54741916247</v>
      </c>
      <c r="E113" s="463">
        <v>3.2922063136805201E-2</v>
      </c>
      <c r="F113" s="464">
        <v>32008153.872260191</v>
      </c>
      <c r="G113" s="464">
        <v>1452271.6613951214</v>
      </c>
      <c r="H113" s="463">
        <v>4.7528382632615405E-2</v>
      </c>
      <c r="L113" s="25" t="s">
        <v>216</v>
      </c>
      <c r="M113" s="461" t="s">
        <v>216</v>
      </c>
      <c r="N113" s="462">
        <v>13394281.744336104</v>
      </c>
      <c r="O113" s="462">
        <v>426912.54741916247</v>
      </c>
      <c r="P113" s="463">
        <v>3.2922063136805201E-2</v>
      </c>
      <c r="Q113" s="464">
        <v>32008153.872260191</v>
      </c>
      <c r="R113" s="464">
        <v>1452271.6613951214</v>
      </c>
      <c r="S113" s="463">
        <v>4.7528382632615405E-2</v>
      </c>
    </row>
    <row r="114" spans="1:19" x14ac:dyDescent="0.25">
      <c r="A114" s="539" t="s">
        <v>99</v>
      </c>
      <c r="B114" s="26" t="s">
        <v>217</v>
      </c>
      <c r="C114" s="466">
        <v>9534512.0857422743</v>
      </c>
      <c r="D114" s="466">
        <v>170094.24842965417</v>
      </c>
      <c r="E114" s="467">
        <v>1.8163889243804549E-2</v>
      </c>
      <c r="F114" s="468">
        <v>21808466.907523993</v>
      </c>
      <c r="G114" s="468">
        <v>906409.14223310351</v>
      </c>
      <c r="H114" s="467">
        <v>4.3364588903693962E-2</v>
      </c>
      <c r="L114" s="26" t="s">
        <v>217</v>
      </c>
      <c r="M114" s="465" t="s">
        <v>217</v>
      </c>
      <c r="N114" s="466">
        <v>9534512.0857422743</v>
      </c>
      <c r="O114" s="466">
        <v>170094.24842965417</v>
      </c>
      <c r="P114" s="467">
        <v>1.8163889243804549E-2</v>
      </c>
      <c r="Q114" s="468">
        <v>21808466.907523993</v>
      </c>
      <c r="R114" s="468">
        <v>906409.14223310351</v>
      </c>
      <c r="S114" s="467">
        <v>4.3364588903693962E-2</v>
      </c>
    </row>
    <row r="115" spans="1:19" x14ac:dyDescent="0.25">
      <c r="A115" s="539" t="s">
        <v>99</v>
      </c>
      <c r="B115" s="25" t="s">
        <v>218</v>
      </c>
      <c r="C115" s="462">
        <v>461900781.25068206</v>
      </c>
      <c r="D115" s="462">
        <v>9844661.1246114373</v>
      </c>
      <c r="E115" s="463">
        <v>2.1777519839496769E-2</v>
      </c>
      <c r="F115" s="464">
        <v>1086533250.1241918</v>
      </c>
      <c r="G115" s="464">
        <v>48732325.369924664</v>
      </c>
      <c r="H115" s="463">
        <v>4.6957296151440238E-2</v>
      </c>
      <c r="L115" s="25" t="s">
        <v>218</v>
      </c>
      <c r="M115" s="461" t="s">
        <v>218</v>
      </c>
      <c r="N115" s="462">
        <v>461900781.25068206</v>
      </c>
      <c r="O115" s="462">
        <v>9844661.1246114373</v>
      </c>
      <c r="P115" s="463">
        <v>2.1777519839496769E-2</v>
      </c>
      <c r="Q115" s="464">
        <v>1086533250.1241918</v>
      </c>
      <c r="R115" s="464">
        <v>48732325.369924664</v>
      </c>
      <c r="S115" s="463">
        <v>4.6957296151440238E-2</v>
      </c>
    </row>
    <row r="116" spans="1:19" x14ac:dyDescent="0.25">
      <c r="A116" s="539" t="s">
        <v>99</v>
      </c>
      <c r="B116" s="26" t="s">
        <v>219</v>
      </c>
      <c r="C116" s="466">
        <v>461900781.25068182</v>
      </c>
      <c r="D116" s="466">
        <v>9844661.1246112585</v>
      </c>
      <c r="E116" s="467">
        <v>2.1777519839496377E-2</v>
      </c>
      <c r="F116" s="468">
        <v>1086533250.1241908</v>
      </c>
      <c r="G116" s="468">
        <v>48732325.369923949</v>
      </c>
      <c r="H116" s="467">
        <v>4.6957296151439558E-2</v>
      </c>
      <c r="L116" s="26" t="s">
        <v>219</v>
      </c>
      <c r="M116" s="465" t="s">
        <v>219</v>
      </c>
      <c r="N116" s="466">
        <v>461900781.25068182</v>
      </c>
      <c r="O116" s="466">
        <v>9844661.1246112585</v>
      </c>
      <c r="P116" s="467">
        <v>2.1777519839496377E-2</v>
      </c>
      <c r="Q116" s="468">
        <v>1086533250.1241908</v>
      </c>
      <c r="R116" s="468">
        <v>48732325.369923949</v>
      </c>
      <c r="S116" s="467">
        <v>4.6957296151439558E-2</v>
      </c>
    </row>
    <row r="117" spans="1:19" x14ac:dyDescent="0.25">
      <c r="A117" s="539" t="s">
        <v>99</v>
      </c>
      <c r="B117" s="25" t="s">
        <v>220</v>
      </c>
      <c r="C117" s="462">
        <v>221368519.1931003</v>
      </c>
      <c r="D117" s="462">
        <v>6894230.373627305</v>
      </c>
      <c r="E117" s="463">
        <v>3.214478719838678E-2</v>
      </c>
      <c r="F117" s="464">
        <v>507022894.31598997</v>
      </c>
      <c r="G117" s="464">
        <v>26747780.19925344</v>
      </c>
      <c r="H117" s="463">
        <v>5.5692621610105068E-2</v>
      </c>
      <c r="L117" s="25" t="s">
        <v>220</v>
      </c>
      <c r="M117" s="461" t="s">
        <v>220</v>
      </c>
      <c r="N117" s="462">
        <v>221368519.1931003</v>
      </c>
      <c r="O117" s="462">
        <v>6894230.373627305</v>
      </c>
      <c r="P117" s="463">
        <v>3.214478719838678E-2</v>
      </c>
      <c r="Q117" s="464">
        <v>507022894.31598997</v>
      </c>
      <c r="R117" s="464">
        <v>26747780.19925344</v>
      </c>
      <c r="S117" s="463">
        <v>5.5692621610105068E-2</v>
      </c>
    </row>
    <row r="118" spans="1:19" x14ac:dyDescent="0.25">
      <c r="A118" s="539" t="s">
        <v>99</v>
      </c>
      <c r="B118" s="26" t="s">
        <v>221</v>
      </c>
      <c r="C118" s="466">
        <v>29518143.44729184</v>
      </c>
      <c r="D118" s="466">
        <v>1379752.3252104297</v>
      </c>
      <c r="E118" s="467">
        <v>4.9034513708485578E-2</v>
      </c>
      <c r="F118" s="468">
        <v>67532511.095432237</v>
      </c>
      <c r="G118" s="468">
        <v>4574705.169296518</v>
      </c>
      <c r="H118" s="467">
        <v>7.2663033630233562E-2</v>
      </c>
      <c r="L118" s="26" t="s">
        <v>221</v>
      </c>
      <c r="M118" s="465" t="s">
        <v>221</v>
      </c>
      <c r="N118" s="466">
        <v>29518143.44729184</v>
      </c>
      <c r="O118" s="466">
        <v>1379752.3252104297</v>
      </c>
      <c r="P118" s="467">
        <v>4.9034513708485578E-2</v>
      </c>
      <c r="Q118" s="468">
        <v>67532511.095432237</v>
      </c>
      <c r="R118" s="468">
        <v>4574705.169296518</v>
      </c>
      <c r="S118" s="467">
        <v>7.2663033630233562E-2</v>
      </c>
    </row>
    <row r="119" spans="1:19" x14ac:dyDescent="0.25">
      <c r="A119" s="539" t="s">
        <v>99</v>
      </c>
      <c r="B119" s="25" t="s">
        <v>222</v>
      </c>
      <c r="C119" s="462">
        <v>60449531.168485641</v>
      </c>
      <c r="D119" s="462">
        <v>1137066.0194987729</v>
      </c>
      <c r="E119" s="463">
        <v>1.917077660897383E-2</v>
      </c>
      <c r="F119" s="464">
        <v>144919959.33345726</v>
      </c>
      <c r="G119" s="464">
        <v>5575044.3929714561</v>
      </c>
      <c r="H119" s="463">
        <v>4.0008954724702776E-2</v>
      </c>
      <c r="L119" s="25" t="s">
        <v>222</v>
      </c>
      <c r="M119" s="461" t="s">
        <v>222</v>
      </c>
      <c r="N119" s="462">
        <v>60449531.168485641</v>
      </c>
      <c r="O119" s="462">
        <v>1137066.0194987729</v>
      </c>
      <c r="P119" s="463">
        <v>1.917077660897383E-2</v>
      </c>
      <c r="Q119" s="464">
        <v>144919959.33345726</v>
      </c>
      <c r="R119" s="464">
        <v>5575044.3929714561</v>
      </c>
      <c r="S119" s="463">
        <v>4.0008954724702776E-2</v>
      </c>
    </row>
    <row r="120" spans="1:19" x14ac:dyDescent="0.25">
      <c r="A120" s="539" t="s">
        <v>99</v>
      </c>
      <c r="B120" s="26" t="s">
        <v>223</v>
      </c>
      <c r="C120" s="466">
        <v>62049827.801174738</v>
      </c>
      <c r="D120" s="466">
        <v>2337932.6333070844</v>
      </c>
      <c r="E120" s="467">
        <v>3.9153549334424408E-2</v>
      </c>
      <c r="F120" s="468">
        <v>139020784.53351313</v>
      </c>
      <c r="G120" s="468">
        <v>8388935.7794040889</v>
      </c>
      <c r="H120" s="467">
        <v>6.4218150928834761E-2</v>
      </c>
      <c r="L120" s="26" t="s">
        <v>223</v>
      </c>
      <c r="M120" s="465" t="s">
        <v>223</v>
      </c>
      <c r="N120" s="466">
        <v>62049827.801174738</v>
      </c>
      <c r="O120" s="466">
        <v>2337932.6333070844</v>
      </c>
      <c r="P120" s="467">
        <v>3.9153549334424408E-2</v>
      </c>
      <c r="Q120" s="468">
        <v>139020784.53351313</v>
      </c>
      <c r="R120" s="468">
        <v>8388935.7794040889</v>
      </c>
      <c r="S120" s="467">
        <v>6.4218150928834761E-2</v>
      </c>
    </row>
    <row r="121" spans="1:19" x14ac:dyDescent="0.25">
      <c r="A121" s="539" t="s">
        <v>99</v>
      </c>
      <c r="B121" s="25" t="s">
        <v>224</v>
      </c>
      <c r="C121" s="462">
        <v>69351016.776149392</v>
      </c>
      <c r="D121" s="462">
        <v>2039479.395611316</v>
      </c>
      <c r="E121" s="463">
        <v>3.0299105843941024E-2</v>
      </c>
      <c r="F121" s="464">
        <v>155549639.35358727</v>
      </c>
      <c r="G121" s="464">
        <v>8209094.8575813472</v>
      </c>
      <c r="H121" s="463">
        <v>5.5715111449203839E-2</v>
      </c>
      <c r="L121" s="25" t="s">
        <v>224</v>
      </c>
      <c r="M121" s="461" t="s">
        <v>224</v>
      </c>
      <c r="N121" s="462">
        <v>69351016.776149392</v>
      </c>
      <c r="O121" s="462">
        <v>2039479.395611316</v>
      </c>
      <c r="P121" s="463">
        <v>3.0299105843941024E-2</v>
      </c>
      <c r="Q121" s="464">
        <v>155549639.35358727</v>
      </c>
      <c r="R121" s="464">
        <v>8209094.8575813472</v>
      </c>
      <c r="S121" s="463">
        <v>5.5715111449203839E-2</v>
      </c>
    </row>
    <row r="122" spans="1:19" x14ac:dyDescent="0.25">
      <c r="A122" s="539" t="s">
        <v>99</v>
      </c>
      <c r="B122" s="26" t="s">
        <v>225</v>
      </c>
      <c r="C122" s="466">
        <v>26962153.916675545</v>
      </c>
      <c r="D122" s="466">
        <v>720676.30264405161</v>
      </c>
      <c r="E122" s="467">
        <v>2.746325162187899E-2</v>
      </c>
      <c r="F122" s="468">
        <v>58656255.727045357</v>
      </c>
      <c r="G122" s="468">
        <v>2826487.2771330923</v>
      </c>
      <c r="H122" s="467">
        <v>5.0626885183464053E-2</v>
      </c>
      <c r="L122" s="26" t="s">
        <v>225</v>
      </c>
      <c r="M122" s="465" t="s">
        <v>225</v>
      </c>
      <c r="N122" s="466">
        <v>26962153.916675545</v>
      </c>
      <c r="O122" s="466">
        <v>720676.30264405161</v>
      </c>
      <c r="P122" s="467">
        <v>2.746325162187899E-2</v>
      </c>
      <c r="Q122" s="468">
        <v>58656255.727045357</v>
      </c>
      <c r="R122" s="468">
        <v>2826487.2771330923</v>
      </c>
      <c r="S122" s="467">
        <v>5.0626885183464053E-2</v>
      </c>
    </row>
    <row r="123" spans="1:19" x14ac:dyDescent="0.25">
      <c r="A123" s="539" t="s">
        <v>99</v>
      </c>
      <c r="B123" s="25" t="s">
        <v>226</v>
      </c>
      <c r="C123" s="462">
        <v>26962153.916675534</v>
      </c>
      <c r="D123" s="462">
        <v>720676.30264404416</v>
      </c>
      <c r="E123" s="463">
        <v>2.7463251621878709E-2</v>
      </c>
      <c r="F123" s="464">
        <v>58656255.727045394</v>
      </c>
      <c r="G123" s="464">
        <v>2826487.2771331295</v>
      </c>
      <c r="H123" s="463">
        <v>5.0626885183464726E-2</v>
      </c>
      <c r="L123" s="25" t="s">
        <v>226</v>
      </c>
      <c r="M123" s="461" t="s">
        <v>226</v>
      </c>
      <c r="N123" s="462">
        <v>26962153.916675534</v>
      </c>
      <c r="O123" s="462">
        <v>720676.30264404416</v>
      </c>
      <c r="P123" s="463">
        <v>2.7463251621878709E-2</v>
      </c>
      <c r="Q123" s="464">
        <v>58656255.727045394</v>
      </c>
      <c r="R123" s="464">
        <v>2826487.2771331295</v>
      </c>
      <c r="S123" s="463">
        <v>5.0626885183464726E-2</v>
      </c>
    </row>
    <row r="124" spans="1:19" x14ac:dyDescent="0.25">
      <c r="A124" s="539" t="s">
        <v>99</v>
      </c>
      <c r="B124" s="26" t="s">
        <v>227</v>
      </c>
      <c r="C124" s="466">
        <v>85613848.618660659</v>
      </c>
      <c r="D124" s="466">
        <v>4234488.9821991622</v>
      </c>
      <c r="E124" s="467">
        <v>5.2033943264182765E-2</v>
      </c>
      <c r="F124" s="468">
        <v>187543149.70379031</v>
      </c>
      <c r="G124" s="468">
        <v>15598716.267290682</v>
      </c>
      <c r="H124" s="467">
        <v>9.0719518832526824E-2</v>
      </c>
      <c r="L124" s="26" t="s">
        <v>227</v>
      </c>
      <c r="M124" s="465" t="s">
        <v>227</v>
      </c>
      <c r="N124" s="466">
        <v>85613848.618660659</v>
      </c>
      <c r="O124" s="466">
        <v>4234488.9821991622</v>
      </c>
      <c r="P124" s="467">
        <v>5.2033943264182765E-2</v>
      </c>
      <c r="Q124" s="468">
        <v>187543149.70379031</v>
      </c>
      <c r="R124" s="468">
        <v>15598716.267290682</v>
      </c>
      <c r="S124" s="467">
        <v>9.0719518832526824E-2</v>
      </c>
    </row>
    <row r="125" spans="1:19" x14ac:dyDescent="0.25">
      <c r="A125" s="539" t="s">
        <v>99</v>
      </c>
      <c r="B125" s="25" t="s">
        <v>228</v>
      </c>
      <c r="C125" s="462">
        <v>85613848.618660688</v>
      </c>
      <c r="D125" s="462">
        <v>4234488.9821991622</v>
      </c>
      <c r="E125" s="463">
        <v>5.2033943264182744E-2</v>
      </c>
      <c r="F125" s="464">
        <v>187543149.70379031</v>
      </c>
      <c r="G125" s="464">
        <v>15598716.267290622</v>
      </c>
      <c r="H125" s="463">
        <v>9.0719518832526436E-2</v>
      </c>
      <c r="L125" s="25" t="s">
        <v>228</v>
      </c>
      <c r="M125" s="461" t="s">
        <v>228</v>
      </c>
      <c r="N125" s="462">
        <v>85613848.618660688</v>
      </c>
      <c r="O125" s="462">
        <v>4234488.9821991622</v>
      </c>
      <c r="P125" s="463">
        <v>5.2033943264182744E-2</v>
      </c>
      <c r="Q125" s="464">
        <v>187543149.70379031</v>
      </c>
      <c r="R125" s="464">
        <v>15598716.267290622</v>
      </c>
      <c r="S125" s="463">
        <v>9.0719518832526436E-2</v>
      </c>
    </row>
    <row r="126" spans="1:19" x14ac:dyDescent="0.25">
      <c r="A126" s="539" t="s">
        <v>99</v>
      </c>
      <c r="B126" s="26" t="s">
        <v>229</v>
      </c>
      <c r="C126" s="466">
        <v>70365379.576783434</v>
      </c>
      <c r="D126" s="466">
        <v>1838278.6014884412</v>
      </c>
      <c r="E126" s="467">
        <v>2.6825570837312483E-2</v>
      </c>
      <c r="F126" s="468">
        <v>162325883.18332398</v>
      </c>
      <c r="G126" s="468">
        <v>9761780.6525488794</v>
      </c>
      <c r="H126" s="467">
        <v>6.3984780761776786E-2</v>
      </c>
      <c r="L126" s="26" t="s">
        <v>229</v>
      </c>
      <c r="M126" s="465" t="s">
        <v>229</v>
      </c>
      <c r="N126" s="466">
        <v>70365379.576783434</v>
      </c>
      <c r="O126" s="466">
        <v>1838278.6014884412</v>
      </c>
      <c r="P126" s="467">
        <v>2.6825570837312483E-2</v>
      </c>
      <c r="Q126" s="468">
        <v>162325883.18332398</v>
      </c>
      <c r="R126" s="468">
        <v>9761780.6525488794</v>
      </c>
      <c r="S126" s="467">
        <v>6.3984780761776786E-2</v>
      </c>
    </row>
    <row r="127" spans="1:19" x14ac:dyDescent="0.25">
      <c r="A127" s="539" t="s">
        <v>99</v>
      </c>
      <c r="B127" s="25" t="s">
        <v>230</v>
      </c>
      <c r="C127" s="462">
        <v>70365379.576783448</v>
      </c>
      <c r="D127" s="462">
        <v>1838278.6014884412</v>
      </c>
      <c r="E127" s="463">
        <v>2.682557083731248E-2</v>
      </c>
      <c r="F127" s="464">
        <v>162325883.18332395</v>
      </c>
      <c r="G127" s="464">
        <v>9761780.6525489092</v>
      </c>
      <c r="H127" s="463">
        <v>6.3984780761777008E-2</v>
      </c>
      <c r="L127" s="25" t="s">
        <v>230</v>
      </c>
      <c r="M127" s="461" t="s">
        <v>230</v>
      </c>
      <c r="N127" s="462">
        <v>70365379.576783448</v>
      </c>
      <c r="O127" s="462">
        <v>1838278.6014884412</v>
      </c>
      <c r="P127" s="463">
        <v>2.682557083731248E-2</v>
      </c>
      <c r="Q127" s="464">
        <v>162325883.18332395</v>
      </c>
      <c r="R127" s="464">
        <v>9761780.6525489092</v>
      </c>
      <c r="S127" s="463">
        <v>6.3984780761777008E-2</v>
      </c>
    </row>
    <row r="128" spans="1:19" x14ac:dyDescent="0.25">
      <c r="A128" s="539" t="s">
        <v>99</v>
      </c>
      <c r="B128" s="26" t="s">
        <v>231</v>
      </c>
      <c r="C128" s="466">
        <v>139616256.61602396</v>
      </c>
      <c r="D128" s="466">
        <v>4859618.574038744</v>
      </c>
      <c r="E128" s="467">
        <v>3.6062183241204533E-2</v>
      </c>
      <c r="F128" s="468">
        <v>302341598.19124526</v>
      </c>
      <c r="G128" s="468">
        <v>20120575.008184195</v>
      </c>
      <c r="H128" s="467">
        <v>7.1293678909005648E-2</v>
      </c>
      <c r="L128" s="26" t="s">
        <v>231</v>
      </c>
      <c r="M128" s="465" t="s">
        <v>231</v>
      </c>
      <c r="N128" s="466">
        <v>139616256.61602396</v>
      </c>
      <c r="O128" s="466">
        <v>4859618.574038744</v>
      </c>
      <c r="P128" s="467">
        <v>3.6062183241204533E-2</v>
      </c>
      <c r="Q128" s="468">
        <v>302341598.19124526</v>
      </c>
      <c r="R128" s="468">
        <v>20120575.008184195</v>
      </c>
      <c r="S128" s="467">
        <v>7.1293678909005648E-2</v>
      </c>
    </row>
    <row r="129" spans="1:19" x14ac:dyDescent="0.25">
      <c r="A129" s="539" t="s">
        <v>99</v>
      </c>
      <c r="B129" s="25" t="s">
        <v>232</v>
      </c>
      <c r="C129" s="462">
        <v>139616256.61602399</v>
      </c>
      <c r="D129" s="462">
        <v>4859618.5740388036</v>
      </c>
      <c r="E129" s="463">
        <v>3.6062183241204977E-2</v>
      </c>
      <c r="F129" s="464">
        <v>302341598.19124514</v>
      </c>
      <c r="G129" s="464">
        <v>20120575.008184195</v>
      </c>
      <c r="H129" s="463">
        <v>7.1293678909005676E-2</v>
      </c>
      <c r="L129" s="25" t="s">
        <v>232</v>
      </c>
      <c r="M129" s="461" t="s">
        <v>232</v>
      </c>
      <c r="N129" s="462">
        <v>139616256.61602399</v>
      </c>
      <c r="O129" s="462">
        <v>4859618.5740388036</v>
      </c>
      <c r="P129" s="463">
        <v>3.6062183241204977E-2</v>
      </c>
      <c r="Q129" s="464">
        <v>302341598.19124514</v>
      </c>
      <c r="R129" s="464">
        <v>20120575.008184195</v>
      </c>
      <c r="S129" s="463">
        <v>7.1293678909005676E-2</v>
      </c>
    </row>
    <row r="130" spans="1:19" x14ac:dyDescent="0.25">
      <c r="A130" s="539" t="s">
        <v>99</v>
      </c>
      <c r="B130" s="26" t="s">
        <v>233</v>
      </c>
      <c r="C130" s="466">
        <v>118084434.90311909</v>
      </c>
      <c r="D130" s="466">
        <v>3221928.5895635933</v>
      </c>
      <c r="E130" s="467">
        <v>2.8050307214856216E-2</v>
      </c>
      <c r="F130" s="468">
        <v>272095739.25016081</v>
      </c>
      <c r="G130" s="468">
        <v>14748896.58384639</v>
      </c>
      <c r="H130" s="467">
        <v>5.7311356265483171E-2</v>
      </c>
      <c r="L130" s="26" t="s">
        <v>233</v>
      </c>
      <c r="M130" s="465" t="s">
        <v>233</v>
      </c>
      <c r="N130" s="466">
        <v>118084434.90311909</v>
      </c>
      <c r="O130" s="466">
        <v>3221928.5895635933</v>
      </c>
      <c r="P130" s="467">
        <v>2.8050307214856216E-2</v>
      </c>
      <c r="Q130" s="468">
        <v>272095739.25016081</v>
      </c>
      <c r="R130" s="468">
        <v>14748896.58384639</v>
      </c>
      <c r="S130" s="467">
        <v>5.7311356265483171E-2</v>
      </c>
    </row>
    <row r="131" spans="1:19" x14ac:dyDescent="0.25">
      <c r="A131" s="539" t="s">
        <v>99</v>
      </c>
      <c r="B131" s="25" t="s">
        <v>234</v>
      </c>
      <c r="C131" s="462">
        <v>118084434.90311904</v>
      </c>
      <c r="D131" s="462">
        <v>3221928.5895635486</v>
      </c>
      <c r="E131" s="463">
        <v>2.8050307214855828E-2</v>
      </c>
      <c r="F131" s="464">
        <v>272095739.25016075</v>
      </c>
      <c r="G131" s="464">
        <v>14748896.583846331</v>
      </c>
      <c r="H131" s="463">
        <v>5.7311356265482935E-2</v>
      </c>
      <c r="L131" s="25" t="s">
        <v>234</v>
      </c>
      <c r="M131" s="461" t="s">
        <v>234</v>
      </c>
      <c r="N131" s="462">
        <v>118084434.90311904</v>
      </c>
      <c r="O131" s="462">
        <v>3221928.5895635486</v>
      </c>
      <c r="P131" s="463">
        <v>2.8050307214855828E-2</v>
      </c>
      <c r="Q131" s="464">
        <v>272095739.25016075</v>
      </c>
      <c r="R131" s="464">
        <v>14748896.583846331</v>
      </c>
      <c r="S131" s="463">
        <v>5.7311356265482935E-2</v>
      </c>
    </row>
    <row r="132" spans="1:19" x14ac:dyDescent="0.25">
      <c r="A132" s="539" t="s">
        <v>99</v>
      </c>
      <c r="B132" s="26" t="s">
        <v>235</v>
      </c>
      <c r="C132" s="466">
        <v>66369276.265914559</v>
      </c>
      <c r="D132" s="466">
        <v>2818686.6980667785</v>
      </c>
      <c r="E132" s="467">
        <v>4.4353431136268162E-2</v>
      </c>
      <c r="F132" s="468">
        <v>147650365.09842503</v>
      </c>
      <c r="G132" s="468">
        <v>10772350.783252954</v>
      </c>
      <c r="H132" s="467">
        <v>7.8700373008398522E-2</v>
      </c>
      <c r="L132" s="26" t="s">
        <v>235</v>
      </c>
      <c r="M132" s="465" t="s">
        <v>235</v>
      </c>
      <c r="N132" s="466">
        <v>66369276.265914559</v>
      </c>
      <c r="O132" s="466">
        <v>2818686.6980667785</v>
      </c>
      <c r="P132" s="467">
        <v>4.4353431136268162E-2</v>
      </c>
      <c r="Q132" s="468">
        <v>147650365.09842503</v>
      </c>
      <c r="R132" s="468">
        <v>10772350.783252954</v>
      </c>
      <c r="S132" s="467">
        <v>7.8700373008398522E-2</v>
      </c>
    </row>
    <row r="133" spans="1:19" x14ac:dyDescent="0.25">
      <c r="A133" s="539" t="s">
        <v>99</v>
      </c>
      <c r="B133" s="25" t="s">
        <v>236</v>
      </c>
      <c r="C133" s="462">
        <v>66369276.265914544</v>
      </c>
      <c r="D133" s="462">
        <v>2818686.6980667636</v>
      </c>
      <c r="E133" s="463">
        <v>4.4353431136267926E-2</v>
      </c>
      <c r="F133" s="464">
        <v>147650365.09842503</v>
      </c>
      <c r="G133" s="464">
        <v>10772350.783252895</v>
      </c>
      <c r="H133" s="463">
        <v>7.870037300839805E-2</v>
      </c>
      <c r="L133" s="25" t="s">
        <v>236</v>
      </c>
      <c r="M133" s="461" t="s">
        <v>236</v>
      </c>
      <c r="N133" s="462">
        <v>66369276.265914544</v>
      </c>
      <c r="O133" s="462">
        <v>2818686.6980667636</v>
      </c>
      <c r="P133" s="463">
        <v>4.4353431136267926E-2</v>
      </c>
      <c r="Q133" s="464">
        <v>147650365.09842503</v>
      </c>
      <c r="R133" s="464">
        <v>10772350.783252895</v>
      </c>
      <c r="S133" s="463">
        <v>7.870037300839805E-2</v>
      </c>
    </row>
    <row r="134" spans="1:19" x14ac:dyDescent="0.25">
      <c r="A134" s="539" t="s">
        <v>99</v>
      </c>
      <c r="B134" s="26" t="s">
        <v>237</v>
      </c>
      <c r="C134" s="466">
        <v>65093729.751804538</v>
      </c>
      <c r="D134" s="466">
        <v>2554074.0165344104</v>
      </c>
      <c r="E134" s="467">
        <v>4.0839272082753154E-2</v>
      </c>
      <c r="F134" s="468">
        <v>151201552.39221901</v>
      </c>
      <c r="G134" s="468">
        <v>11835421.698525965</v>
      </c>
      <c r="H134" s="467">
        <v>8.4923228044111676E-2</v>
      </c>
      <c r="L134" s="26" t="s">
        <v>237</v>
      </c>
      <c r="M134" s="465" t="s">
        <v>237</v>
      </c>
      <c r="N134" s="466">
        <v>65093729.751804538</v>
      </c>
      <c r="O134" s="466">
        <v>2554074.0165344104</v>
      </c>
      <c r="P134" s="467">
        <v>4.0839272082753154E-2</v>
      </c>
      <c r="Q134" s="468">
        <v>151201552.39221901</v>
      </c>
      <c r="R134" s="468">
        <v>11835421.698525965</v>
      </c>
      <c r="S134" s="467">
        <v>8.4923228044111676E-2</v>
      </c>
    </row>
    <row r="135" spans="1:19" x14ac:dyDescent="0.25">
      <c r="A135" s="539" t="s">
        <v>99</v>
      </c>
      <c r="B135" s="25" t="s">
        <v>238</v>
      </c>
      <c r="C135" s="462">
        <v>28579576.902648434</v>
      </c>
      <c r="D135" s="462">
        <v>1363689.3192062676</v>
      </c>
      <c r="E135" s="463">
        <v>5.0106369488236734E-2</v>
      </c>
      <c r="F135" s="464">
        <v>65442624.886545725</v>
      </c>
      <c r="G135" s="464">
        <v>5488941.1061987653</v>
      </c>
      <c r="H135" s="463">
        <v>9.1553024936860683E-2</v>
      </c>
      <c r="L135" s="25" t="s">
        <v>238</v>
      </c>
      <c r="M135" s="461" t="s">
        <v>238</v>
      </c>
      <c r="N135" s="462">
        <v>28579576.902648434</v>
      </c>
      <c r="O135" s="462">
        <v>1363689.3192062676</v>
      </c>
      <c r="P135" s="463">
        <v>5.0106369488236734E-2</v>
      </c>
      <c r="Q135" s="464">
        <v>65442624.886545725</v>
      </c>
      <c r="R135" s="464">
        <v>5488941.1061987653</v>
      </c>
      <c r="S135" s="463">
        <v>9.1553024936860683E-2</v>
      </c>
    </row>
    <row r="136" spans="1:19" x14ac:dyDescent="0.25">
      <c r="A136" s="539" t="s">
        <v>99</v>
      </c>
      <c r="B136" s="26" t="s">
        <v>239</v>
      </c>
      <c r="C136" s="466">
        <v>36514152.849156089</v>
      </c>
      <c r="D136" s="466">
        <v>1190384.6973281279</v>
      </c>
      <c r="E136" s="467">
        <v>3.3699255759228136E-2</v>
      </c>
      <c r="F136" s="468">
        <v>85758927.505673274</v>
      </c>
      <c r="G136" s="468">
        <v>6346480.5923271477</v>
      </c>
      <c r="H136" s="467">
        <v>7.9917957939922804E-2</v>
      </c>
      <c r="L136" s="26" t="s">
        <v>239</v>
      </c>
      <c r="M136" s="465" t="s">
        <v>239</v>
      </c>
      <c r="N136" s="466">
        <v>36514152.849156089</v>
      </c>
      <c r="O136" s="466">
        <v>1190384.6973281279</v>
      </c>
      <c r="P136" s="467">
        <v>3.3699255759228136E-2</v>
      </c>
      <c r="Q136" s="468">
        <v>85758927.505673274</v>
      </c>
      <c r="R136" s="468">
        <v>6346480.5923271477</v>
      </c>
      <c r="S136" s="467">
        <v>7.9917957939922804E-2</v>
      </c>
    </row>
    <row r="137" spans="1:19" x14ac:dyDescent="0.25">
      <c r="A137" s="539" t="s">
        <v>99</v>
      </c>
      <c r="B137" s="25" t="s">
        <v>240</v>
      </c>
      <c r="C137" s="462">
        <v>627708304.64408958</v>
      </c>
      <c r="D137" s="462">
        <v>15163716.997811556</v>
      </c>
      <c r="E137" s="463">
        <v>2.4755286886263446E-2</v>
      </c>
      <c r="F137" s="464">
        <v>1440377523.6131144</v>
      </c>
      <c r="G137" s="464">
        <v>77458379.604972601</v>
      </c>
      <c r="H137" s="463">
        <v>5.6832703499327973E-2</v>
      </c>
      <c r="L137" s="25" t="s">
        <v>240</v>
      </c>
      <c r="M137" s="461" t="s">
        <v>240</v>
      </c>
      <c r="N137" s="462">
        <v>627708304.64408958</v>
      </c>
      <c r="O137" s="462">
        <v>15163716.997811556</v>
      </c>
      <c r="P137" s="463">
        <v>2.4755286886263446E-2</v>
      </c>
      <c r="Q137" s="464">
        <v>1440377523.6131144</v>
      </c>
      <c r="R137" s="464">
        <v>77458379.604972601</v>
      </c>
      <c r="S137" s="463">
        <v>5.6832703499327973E-2</v>
      </c>
    </row>
    <row r="138" spans="1:19" x14ac:dyDescent="0.25">
      <c r="A138" s="539" t="s">
        <v>99</v>
      </c>
      <c r="B138" s="26" t="s">
        <v>241</v>
      </c>
      <c r="C138" s="466">
        <v>184890712.70840299</v>
      </c>
      <c r="D138" s="466">
        <v>5521961.4423033893</v>
      </c>
      <c r="E138" s="467">
        <v>3.0785526482878686E-2</v>
      </c>
      <c r="F138" s="468">
        <v>407988926.41161501</v>
      </c>
      <c r="G138" s="468">
        <v>27925575.156352937</v>
      </c>
      <c r="H138" s="467">
        <v>7.3476106191562973E-2</v>
      </c>
      <c r="L138" s="26" t="s">
        <v>241</v>
      </c>
      <c r="M138" s="465" t="s">
        <v>241</v>
      </c>
      <c r="N138" s="466">
        <v>184890712.70840299</v>
      </c>
      <c r="O138" s="466">
        <v>5521961.4423033893</v>
      </c>
      <c r="P138" s="467">
        <v>3.0785526482878686E-2</v>
      </c>
      <c r="Q138" s="468">
        <v>407988926.41161501</v>
      </c>
      <c r="R138" s="468">
        <v>27925575.156352937</v>
      </c>
      <c r="S138" s="467">
        <v>7.3476106191562973E-2</v>
      </c>
    </row>
    <row r="139" spans="1:19" x14ac:dyDescent="0.25">
      <c r="A139" s="539" t="s">
        <v>99</v>
      </c>
      <c r="B139" s="25" t="s">
        <v>242</v>
      </c>
      <c r="C139" s="462">
        <v>117290854.72660969</v>
      </c>
      <c r="D139" s="462">
        <v>2058139.1210355014</v>
      </c>
      <c r="E139" s="463">
        <v>1.7860718722278748E-2</v>
      </c>
      <c r="F139" s="464">
        <v>269821837.35728985</v>
      </c>
      <c r="G139" s="464">
        <v>13071598.524673969</v>
      </c>
      <c r="H139" s="463">
        <v>5.0911728784002352E-2</v>
      </c>
      <c r="L139" s="25" t="s">
        <v>242</v>
      </c>
      <c r="M139" s="461" t="s">
        <v>242</v>
      </c>
      <c r="N139" s="462">
        <v>117290854.72660969</v>
      </c>
      <c r="O139" s="462">
        <v>2058139.1210355014</v>
      </c>
      <c r="P139" s="463">
        <v>1.7860718722278748E-2</v>
      </c>
      <c r="Q139" s="464">
        <v>269821837.35728985</v>
      </c>
      <c r="R139" s="464">
        <v>13071598.524673969</v>
      </c>
      <c r="S139" s="463">
        <v>5.0911728784002352E-2</v>
      </c>
    </row>
    <row r="140" spans="1:19" x14ac:dyDescent="0.25">
      <c r="A140" s="539" t="s">
        <v>99</v>
      </c>
      <c r="B140" s="26" t="s">
        <v>243</v>
      </c>
      <c r="C140" s="466">
        <v>215514775.58940217</v>
      </c>
      <c r="D140" s="466">
        <v>5435685.323428005</v>
      </c>
      <c r="E140" s="467">
        <v>2.5874470974460446E-2</v>
      </c>
      <c r="F140" s="468">
        <v>502544881.71129382</v>
      </c>
      <c r="G140" s="468">
        <v>25118178.990714908</v>
      </c>
      <c r="H140" s="467">
        <v>5.2611592203747545E-2</v>
      </c>
      <c r="L140" s="26" t="s">
        <v>243</v>
      </c>
      <c r="M140" s="465" t="s">
        <v>243</v>
      </c>
      <c r="N140" s="466">
        <v>215514775.58940217</v>
      </c>
      <c r="O140" s="466">
        <v>5435685.323428005</v>
      </c>
      <c r="P140" s="467">
        <v>2.5874470974460446E-2</v>
      </c>
      <c r="Q140" s="468">
        <v>502544881.71129382</v>
      </c>
      <c r="R140" s="468">
        <v>25118178.990714908</v>
      </c>
      <c r="S140" s="467">
        <v>5.2611592203747545E-2</v>
      </c>
    </row>
    <row r="141" spans="1:19" x14ac:dyDescent="0.25">
      <c r="A141" s="539" t="s">
        <v>99</v>
      </c>
      <c r="B141" s="25" t="s">
        <v>244</v>
      </c>
      <c r="C141" s="462">
        <v>15024051.32776933</v>
      </c>
      <c r="D141" s="462">
        <v>341183.73349875212</v>
      </c>
      <c r="E141" s="463">
        <v>2.3236859646673234E-2</v>
      </c>
      <c r="F141" s="464">
        <v>33534808.278668303</v>
      </c>
      <c r="G141" s="464">
        <v>1850188.1581527293</v>
      </c>
      <c r="H141" s="463">
        <v>5.839388798462334E-2</v>
      </c>
      <c r="L141" s="25" t="s">
        <v>244</v>
      </c>
      <c r="M141" s="461" t="s">
        <v>244</v>
      </c>
      <c r="N141" s="462">
        <v>15024051.32776933</v>
      </c>
      <c r="O141" s="462">
        <v>341183.73349875212</v>
      </c>
      <c r="P141" s="463">
        <v>2.3236859646673234E-2</v>
      </c>
      <c r="Q141" s="464">
        <v>33534808.278668303</v>
      </c>
      <c r="R141" s="464">
        <v>1850188.1581527293</v>
      </c>
      <c r="S141" s="463">
        <v>5.839388798462334E-2</v>
      </c>
    </row>
    <row r="142" spans="1:19" x14ac:dyDescent="0.25">
      <c r="A142" s="539" t="s">
        <v>99</v>
      </c>
      <c r="B142" s="26" t="s">
        <v>245</v>
      </c>
      <c r="C142" s="466">
        <v>94987910.291915938</v>
      </c>
      <c r="D142" s="466">
        <v>1806747.3775472045</v>
      </c>
      <c r="E142" s="467">
        <v>1.9389620402221877E-2</v>
      </c>
      <c r="F142" s="468">
        <v>226487069.8542476</v>
      </c>
      <c r="G142" s="468">
        <v>9492838.7750786841</v>
      </c>
      <c r="H142" s="467">
        <v>4.374696381497481E-2</v>
      </c>
      <c r="L142" s="26" t="s">
        <v>245</v>
      </c>
      <c r="M142" s="465" t="s">
        <v>245</v>
      </c>
      <c r="N142" s="466">
        <v>94987910.291915938</v>
      </c>
      <c r="O142" s="466">
        <v>1806747.3775472045</v>
      </c>
      <c r="P142" s="467">
        <v>1.9389620402221877E-2</v>
      </c>
      <c r="Q142" s="468">
        <v>226487069.8542476</v>
      </c>
      <c r="R142" s="468">
        <v>9492838.7750786841</v>
      </c>
      <c r="S142" s="467">
        <v>4.374696381497481E-2</v>
      </c>
    </row>
    <row r="143" spans="1:19" x14ac:dyDescent="0.25">
      <c r="A143" s="539" t="s">
        <v>99</v>
      </c>
      <c r="B143" s="25" t="s">
        <v>246</v>
      </c>
      <c r="C143" s="462">
        <v>171444807.26728797</v>
      </c>
      <c r="D143" s="462">
        <v>6363682.300873071</v>
      </c>
      <c r="E143" s="463">
        <v>3.8548818359262681E-2</v>
      </c>
      <c r="F143" s="464">
        <v>380669679.57182479</v>
      </c>
      <c r="G143" s="464">
        <v>27142677.616930127</v>
      </c>
      <c r="H143" s="463">
        <v>7.6776816104115214E-2</v>
      </c>
      <c r="L143" s="25" t="s">
        <v>246</v>
      </c>
      <c r="M143" s="461" t="s">
        <v>246</v>
      </c>
      <c r="N143" s="462">
        <v>171444807.26728797</v>
      </c>
      <c r="O143" s="462">
        <v>6363682.300873071</v>
      </c>
      <c r="P143" s="463">
        <v>3.8548818359262681E-2</v>
      </c>
      <c r="Q143" s="464">
        <v>380669679.57182479</v>
      </c>
      <c r="R143" s="464">
        <v>27142677.616930127</v>
      </c>
      <c r="S143" s="463">
        <v>7.6776816104115214E-2</v>
      </c>
    </row>
    <row r="144" spans="1:19" x14ac:dyDescent="0.25">
      <c r="A144" s="539" t="s">
        <v>99</v>
      </c>
      <c r="B144" s="26" t="s">
        <v>247</v>
      </c>
      <c r="C144" s="466">
        <v>147480257.73927706</v>
      </c>
      <c r="D144" s="466">
        <v>5168241.1288723648</v>
      </c>
      <c r="E144" s="467">
        <v>3.6316266552676377E-2</v>
      </c>
      <c r="F144" s="468">
        <v>328690993.8025682</v>
      </c>
      <c r="G144" s="468">
        <v>22668563.638842523</v>
      </c>
      <c r="H144" s="467">
        <v>7.4074843555469352E-2</v>
      </c>
      <c r="L144" s="26" t="s">
        <v>247</v>
      </c>
      <c r="M144" s="465" t="s">
        <v>247</v>
      </c>
      <c r="N144" s="466">
        <v>147480257.73927706</v>
      </c>
      <c r="O144" s="466">
        <v>5168241.1288723648</v>
      </c>
      <c r="P144" s="467">
        <v>3.6316266552676377E-2</v>
      </c>
      <c r="Q144" s="468">
        <v>328690993.8025682</v>
      </c>
      <c r="R144" s="468">
        <v>22668563.638842523</v>
      </c>
      <c r="S144" s="467">
        <v>7.4074843555469352E-2</v>
      </c>
    </row>
    <row r="145" spans="1:19" x14ac:dyDescent="0.25">
      <c r="A145" s="539" t="s">
        <v>99</v>
      </c>
      <c r="B145" s="25" t="s">
        <v>248</v>
      </c>
      <c r="C145" s="462">
        <v>23964549.528011326</v>
      </c>
      <c r="D145" s="462">
        <v>1195441.1720009558</v>
      </c>
      <c r="E145" s="463">
        <v>5.2502766173774862E-2</v>
      </c>
      <c r="F145" s="464">
        <v>51978685.769256443</v>
      </c>
      <c r="G145" s="464">
        <v>4474113.9780875072</v>
      </c>
      <c r="H145" s="463">
        <v>9.4182808293816506E-2</v>
      </c>
      <c r="L145" s="25" t="s">
        <v>248</v>
      </c>
      <c r="M145" s="461" t="s">
        <v>248</v>
      </c>
      <c r="N145" s="462">
        <v>23964549.528011326</v>
      </c>
      <c r="O145" s="462">
        <v>1195441.1720009558</v>
      </c>
      <c r="P145" s="463">
        <v>5.2502766173774862E-2</v>
      </c>
      <c r="Q145" s="464">
        <v>51978685.769256443</v>
      </c>
      <c r="R145" s="464">
        <v>4474113.9780875072</v>
      </c>
      <c r="S145" s="463">
        <v>9.4182808293816506E-2</v>
      </c>
    </row>
    <row r="146" spans="1:19" x14ac:dyDescent="0.25">
      <c r="A146" s="539" t="s">
        <v>99</v>
      </c>
      <c r="B146" s="26" t="s">
        <v>111</v>
      </c>
      <c r="C146" s="466">
        <v>4192025929.0448809</v>
      </c>
      <c r="D146" s="466">
        <v>153484359.29262686</v>
      </c>
      <c r="E146" s="467">
        <v>3.800489771906506E-2</v>
      </c>
      <c r="F146" s="468">
        <v>9519734092.8059616</v>
      </c>
      <c r="G146" s="468">
        <v>617267205.44601631</v>
      </c>
      <c r="H146" s="467">
        <v>6.9336647162646051E-2</v>
      </c>
      <c r="L146" s="26" t="s">
        <v>111</v>
      </c>
      <c r="M146" s="465" t="s">
        <v>111</v>
      </c>
      <c r="N146" s="466">
        <v>4192025929.0448809</v>
      </c>
      <c r="O146" s="466">
        <v>153484359.29262686</v>
      </c>
      <c r="P146" s="467">
        <v>3.800489771906506E-2</v>
      </c>
      <c r="Q146" s="468">
        <v>9519734092.8059616</v>
      </c>
      <c r="R146" s="468">
        <v>617267205.44601631</v>
      </c>
      <c r="S146" s="467">
        <v>6.9336647162646051E-2</v>
      </c>
    </row>
    <row r="147" spans="1:19" x14ac:dyDescent="0.25">
      <c r="A147" s="539" t="s">
        <v>100</v>
      </c>
      <c r="B147" s="25" t="s">
        <v>46</v>
      </c>
      <c r="C147" s="462">
        <v>696025191.20621705</v>
      </c>
      <c r="D147" s="462">
        <v>34455966.157544971</v>
      </c>
      <c r="E147" s="463">
        <v>5.2082178029079301E-2</v>
      </c>
      <c r="F147" s="464">
        <v>1576881995.2662742</v>
      </c>
      <c r="G147" s="464">
        <v>135412456.34643817</v>
      </c>
      <c r="H147" s="463">
        <v>9.3940560442164728E-2</v>
      </c>
      <c r="L147" s="25" t="s">
        <v>46</v>
      </c>
      <c r="M147" s="461" t="s">
        <v>46</v>
      </c>
      <c r="N147" s="462">
        <v>696025191.20621705</v>
      </c>
      <c r="O147" s="462">
        <v>34455966.157544971</v>
      </c>
      <c r="P147" s="463">
        <v>5.2082178029079301E-2</v>
      </c>
      <c r="Q147" s="464">
        <v>1576881995.2662742</v>
      </c>
      <c r="R147" s="464">
        <v>135412456.34643817</v>
      </c>
      <c r="S147" s="463">
        <v>9.3940560442164728E-2</v>
      </c>
    </row>
    <row r="148" spans="1:19" x14ac:dyDescent="0.25">
      <c r="A148" s="539" t="s">
        <v>100</v>
      </c>
      <c r="B148" s="26" t="s">
        <v>182</v>
      </c>
      <c r="C148" s="466">
        <v>57564244.916629083</v>
      </c>
      <c r="D148" s="466">
        <v>3556020.195530802</v>
      </c>
      <c r="E148" s="467">
        <v>6.5842197441117606E-2</v>
      </c>
      <c r="F148" s="468">
        <v>129969931.94631447</v>
      </c>
      <c r="G148" s="468">
        <v>11755536.951704785</v>
      </c>
      <c r="H148" s="467">
        <v>9.9442516727686267E-2</v>
      </c>
      <c r="L148" s="26" t="s">
        <v>182</v>
      </c>
      <c r="M148" s="465" t="s">
        <v>182</v>
      </c>
      <c r="N148" s="466">
        <v>57564244.916629083</v>
      </c>
      <c r="O148" s="466">
        <v>3556020.195530802</v>
      </c>
      <c r="P148" s="467">
        <v>6.5842197441117606E-2</v>
      </c>
      <c r="Q148" s="468">
        <v>129969931.94631447</v>
      </c>
      <c r="R148" s="468">
        <v>11755536.951704785</v>
      </c>
      <c r="S148" s="467">
        <v>9.9442516727686267E-2</v>
      </c>
    </row>
    <row r="149" spans="1:19" x14ac:dyDescent="0.25">
      <c r="A149" s="539" t="s">
        <v>100</v>
      </c>
      <c r="B149" s="25" t="s">
        <v>183</v>
      </c>
      <c r="C149" s="462">
        <v>130243163.11459231</v>
      </c>
      <c r="D149" s="462">
        <v>6871981.1456181407</v>
      </c>
      <c r="E149" s="463">
        <v>5.5701672270160554E-2</v>
      </c>
      <c r="F149" s="464">
        <v>297707800.05388737</v>
      </c>
      <c r="G149" s="464">
        <v>25303666.63657105</v>
      </c>
      <c r="H149" s="463">
        <v>9.2890171375654071E-2</v>
      </c>
      <c r="L149" s="25" t="s">
        <v>183</v>
      </c>
      <c r="M149" s="461" t="s">
        <v>183</v>
      </c>
      <c r="N149" s="462">
        <v>130243163.11459231</v>
      </c>
      <c r="O149" s="462">
        <v>6871981.1456181407</v>
      </c>
      <c r="P149" s="463">
        <v>5.5701672270160554E-2</v>
      </c>
      <c r="Q149" s="464">
        <v>297707800.05388737</v>
      </c>
      <c r="R149" s="464">
        <v>25303666.63657105</v>
      </c>
      <c r="S149" s="463">
        <v>9.2890171375654071E-2</v>
      </c>
    </row>
    <row r="150" spans="1:19" x14ac:dyDescent="0.25">
      <c r="A150" s="539" t="s">
        <v>100</v>
      </c>
      <c r="B150" s="26" t="s">
        <v>184</v>
      </c>
      <c r="C150" s="466">
        <v>55208603.560359322</v>
      </c>
      <c r="D150" s="466">
        <v>3447763.9044714496</v>
      </c>
      <c r="E150" s="467">
        <v>6.660950493447533E-2</v>
      </c>
      <c r="F150" s="468">
        <v>121482965.33391741</v>
      </c>
      <c r="G150" s="468">
        <v>11879707.863898933</v>
      </c>
      <c r="H150" s="467">
        <v>0.1083882736528025</v>
      </c>
      <c r="L150" s="26" t="s">
        <v>184</v>
      </c>
      <c r="M150" s="465" t="s">
        <v>184</v>
      </c>
      <c r="N150" s="466">
        <v>55208603.560359322</v>
      </c>
      <c r="O150" s="466">
        <v>3447763.9044714496</v>
      </c>
      <c r="P150" s="467">
        <v>6.660950493447533E-2</v>
      </c>
      <c r="Q150" s="468">
        <v>121482965.33391741</v>
      </c>
      <c r="R150" s="468">
        <v>11879707.863898933</v>
      </c>
      <c r="S150" s="467">
        <v>0.1083882736528025</v>
      </c>
    </row>
    <row r="151" spans="1:19" x14ac:dyDescent="0.25">
      <c r="A151" s="539" t="s">
        <v>100</v>
      </c>
      <c r="B151" s="25" t="s">
        <v>185</v>
      </c>
      <c r="C151" s="462">
        <v>28365579.581536181</v>
      </c>
      <c r="D151" s="462">
        <v>2070382.4616320841</v>
      </c>
      <c r="E151" s="463">
        <v>7.8736145319287687E-2</v>
      </c>
      <c r="F151" s="464">
        <v>64941197.130329363</v>
      </c>
      <c r="G151" s="464">
        <v>6778654.4511215389</v>
      </c>
      <c r="H151" s="463">
        <v>0.11654673504404406</v>
      </c>
      <c r="L151" s="25" t="s">
        <v>185</v>
      </c>
      <c r="M151" s="461" t="s">
        <v>185</v>
      </c>
      <c r="N151" s="462">
        <v>28365579.581536181</v>
      </c>
      <c r="O151" s="462">
        <v>2070382.4616320841</v>
      </c>
      <c r="P151" s="463">
        <v>7.8736145319287687E-2</v>
      </c>
      <c r="Q151" s="464">
        <v>64941197.130329363</v>
      </c>
      <c r="R151" s="464">
        <v>6778654.4511215389</v>
      </c>
      <c r="S151" s="463">
        <v>0.11654673504404406</v>
      </c>
    </row>
    <row r="152" spans="1:19" x14ac:dyDescent="0.25">
      <c r="A152" s="539" t="s">
        <v>100</v>
      </c>
      <c r="B152" s="26" t="s">
        <v>186</v>
      </c>
      <c r="C152" s="466">
        <v>144427379.78428984</v>
      </c>
      <c r="D152" s="466">
        <v>5433078.085942626</v>
      </c>
      <c r="E152" s="467">
        <v>3.9088495136540058E-2</v>
      </c>
      <c r="F152" s="468">
        <v>328341394.52985007</v>
      </c>
      <c r="G152" s="468">
        <v>26173117.536508441</v>
      </c>
      <c r="H152" s="467">
        <v>8.6617687988091399E-2</v>
      </c>
      <c r="L152" s="26" t="s">
        <v>186</v>
      </c>
      <c r="M152" s="465" t="s">
        <v>186</v>
      </c>
      <c r="N152" s="466">
        <v>144427379.78428984</v>
      </c>
      <c r="O152" s="466">
        <v>5433078.085942626</v>
      </c>
      <c r="P152" s="467">
        <v>3.9088495136540058E-2</v>
      </c>
      <c r="Q152" s="468">
        <v>328341394.52985007</v>
      </c>
      <c r="R152" s="468">
        <v>26173117.536508441</v>
      </c>
      <c r="S152" s="467">
        <v>8.6617687988091399E-2</v>
      </c>
    </row>
    <row r="153" spans="1:19" x14ac:dyDescent="0.25">
      <c r="A153" s="539" t="s">
        <v>100</v>
      </c>
      <c r="B153" s="25" t="s">
        <v>187</v>
      </c>
      <c r="C153" s="462">
        <v>74119397.115936235</v>
      </c>
      <c r="D153" s="462">
        <v>4302976.8072925061</v>
      </c>
      <c r="E153" s="463">
        <v>6.1632733220493827E-2</v>
      </c>
      <c r="F153" s="464">
        <v>166861851.33183581</v>
      </c>
      <c r="G153" s="464">
        <v>16332463.895341307</v>
      </c>
      <c r="H153" s="463">
        <v>0.10850016846199992</v>
      </c>
      <c r="L153" s="25" t="s">
        <v>187</v>
      </c>
      <c r="M153" s="461" t="s">
        <v>187</v>
      </c>
      <c r="N153" s="462">
        <v>74119397.115936235</v>
      </c>
      <c r="O153" s="462">
        <v>4302976.8072925061</v>
      </c>
      <c r="P153" s="463">
        <v>6.1632733220493827E-2</v>
      </c>
      <c r="Q153" s="464">
        <v>166861851.33183581</v>
      </c>
      <c r="R153" s="464">
        <v>16332463.895341307</v>
      </c>
      <c r="S153" s="463">
        <v>0.10850016846199992</v>
      </c>
    </row>
    <row r="154" spans="1:19" x14ac:dyDescent="0.25">
      <c r="A154" s="539" t="s">
        <v>100</v>
      </c>
      <c r="B154" s="26" t="s">
        <v>188</v>
      </c>
      <c r="C154" s="466">
        <v>90259160.180312306</v>
      </c>
      <c r="D154" s="466">
        <v>5247511.9608658552</v>
      </c>
      <c r="E154" s="467">
        <v>6.172697590005654E-2</v>
      </c>
      <c r="F154" s="468">
        <v>203709418.89429101</v>
      </c>
      <c r="G154" s="468">
        <v>18856569.045805782</v>
      </c>
      <c r="H154" s="467">
        <v>0.10200853847404345</v>
      </c>
      <c r="L154" s="26" t="s">
        <v>188</v>
      </c>
      <c r="M154" s="465" t="s">
        <v>188</v>
      </c>
      <c r="N154" s="466">
        <v>90259160.180312306</v>
      </c>
      <c r="O154" s="466">
        <v>5247511.9608658552</v>
      </c>
      <c r="P154" s="467">
        <v>6.172697590005654E-2</v>
      </c>
      <c r="Q154" s="468">
        <v>203709418.89429101</v>
      </c>
      <c r="R154" s="468">
        <v>18856569.045805782</v>
      </c>
      <c r="S154" s="467">
        <v>0.10200853847404345</v>
      </c>
    </row>
    <row r="155" spans="1:19" x14ac:dyDescent="0.25">
      <c r="A155" s="539" t="s">
        <v>100</v>
      </c>
      <c r="B155" s="25" t="s">
        <v>189</v>
      </c>
      <c r="C155" s="462">
        <v>115837662.95258735</v>
      </c>
      <c r="D155" s="462">
        <v>3526251.5961936861</v>
      </c>
      <c r="E155" s="463">
        <v>3.1397090942112391E-2</v>
      </c>
      <c r="F155" s="464">
        <v>263867436.04584846</v>
      </c>
      <c r="G155" s="464">
        <v>18332739.965486109</v>
      </c>
      <c r="H155" s="463">
        <v>7.4664559665677102E-2</v>
      </c>
      <c r="L155" s="25" t="s">
        <v>189</v>
      </c>
      <c r="M155" s="461" t="s">
        <v>189</v>
      </c>
      <c r="N155" s="462">
        <v>115837662.95258735</v>
      </c>
      <c r="O155" s="462">
        <v>3526251.5961936861</v>
      </c>
      <c r="P155" s="463">
        <v>3.1397090942112391E-2</v>
      </c>
      <c r="Q155" s="464">
        <v>263867436.04584846</v>
      </c>
      <c r="R155" s="464">
        <v>18332739.965486109</v>
      </c>
      <c r="S155" s="463">
        <v>7.4664559665677102E-2</v>
      </c>
    </row>
    <row r="156" spans="1:19" x14ac:dyDescent="0.25">
      <c r="A156" s="539" t="s">
        <v>100</v>
      </c>
      <c r="B156" s="26" t="s">
        <v>190</v>
      </c>
      <c r="C156" s="466">
        <v>546168041.2989459</v>
      </c>
      <c r="D156" s="466">
        <v>28365389.032384038</v>
      </c>
      <c r="E156" s="467">
        <v>5.4780308498268752E-2</v>
      </c>
      <c r="F156" s="468">
        <v>1237734793.3448129</v>
      </c>
      <c r="G156" s="468">
        <v>94481741.341288567</v>
      </c>
      <c r="H156" s="467">
        <v>8.2642894480545251E-2</v>
      </c>
      <c r="L156" s="26" t="s">
        <v>190</v>
      </c>
      <c r="M156" s="465" t="s">
        <v>190</v>
      </c>
      <c r="N156" s="466">
        <v>546168041.2989459</v>
      </c>
      <c r="O156" s="466">
        <v>28365389.032384038</v>
      </c>
      <c r="P156" s="467">
        <v>5.4780308498268752E-2</v>
      </c>
      <c r="Q156" s="468">
        <v>1237734793.3448129</v>
      </c>
      <c r="R156" s="468">
        <v>94481741.341288567</v>
      </c>
      <c r="S156" s="467">
        <v>8.2642894480545251E-2</v>
      </c>
    </row>
    <row r="157" spans="1:19" x14ac:dyDescent="0.25">
      <c r="A157" s="539" t="s">
        <v>100</v>
      </c>
      <c r="B157" s="25" t="s">
        <v>191</v>
      </c>
      <c r="C157" s="462">
        <v>45693793.190015569</v>
      </c>
      <c r="D157" s="462">
        <v>2682670.7359959036</v>
      </c>
      <c r="E157" s="463">
        <v>6.237155840012705E-2</v>
      </c>
      <c r="F157" s="464">
        <v>107838554.45143868</v>
      </c>
      <c r="G157" s="464">
        <v>9107757.9773231298</v>
      </c>
      <c r="H157" s="463">
        <v>9.2248399714985885E-2</v>
      </c>
      <c r="L157" s="25" t="s">
        <v>191</v>
      </c>
      <c r="M157" s="461" t="s">
        <v>191</v>
      </c>
      <c r="N157" s="462">
        <v>45693793.190015569</v>
      </c>
      <c r="O157" s="462">
        <v>2682670.7359959036</v>
      </c>
      <c r="P157" s="463">
        <v>6.237155840012705E-2</v>
      </c>
      <c r="Q157" s="464">
        <v>107838554.45143868</v>
      </c>
      <c r="R157" s="464">
        <v>9107757.9773231298</v>
      </c>
      <c r="S157" s="463">
        <v>9.2248399714985885E-2</v>
      </c>
    </row>
    <row r="158" spans="1:19" x14ac:dyDescent="0.25">
      <c r="A158" s="539" t="s">
        <v>100</v>
      </c>
      <c r="B158" s="26" t="s">
        <v>192</v>
      </c>
      <c r="C158" s="466">
        <v>46085604.030226156</v>
      </c>
      <c r="D158" s="466">
        <v>2473516.6332739219</v>
      </c>
      <c r="E158" s="467">
        <v>5.6716309191079443E-2</v>
      </c>
      <c r="F158" s="468">
        <v>103474306.11650752</v>
      </c>
      <c r="G158" s="468">
        <v>7369107.2734939009</v>
      </c>
      <c r="H158" s="467">
        <v>7.6677509252451842E-2</v>
      </c>
      <c r="L158" s="26" t="s">
        <v>192</v>
      </c>
      <c r="M158" s="465" t="s">
        <v>192</v>
      </c>
      <c r="N158" s="466">
        <v>46085604.030226156</v>
      </c>
      <c r="O158" s="466">
        <v>2473516.6332739219</v>
      </c>
      <c r="P158" s="467">
        <v>5.6716309191079443E-2</v>
      </c>
      <c r="Q158" s="468">
        <v>103474306.11650752</v>
      </c>
      <c r="R158" s="468">
        <v>7369107.2734939009</v>
      </c>
      <c r="S158" s="467">
        <v>7.6677509252451842E-2</v>
      </c>
    </row>
    <row r="159" spans="1:19" x14ac:dyDescent="0.25">
      <c r="A159" s="539" t="s">
        <v>100</v>
      </c>
      <c r="B159" s="25" t="s">
        <v>193</v>
      </c>
      <c r="C159" s="462">
        <v>300751191.73290324</v>
      </c>
      <c r="D159" s="462">
        <v>17604356.096719921</v>
      </c>
      <c r="E159" s="463">
        <v>6.2173946098199873E-2</v>
      </c>
      <c r="F159" s="464">
        <v>685341349.37068021</v>
      </c>
      <c r="G159" s="464">
        <v>56758380.368624091</v>
      </c>
      <c r="H159" s="463">
        <v>9.0295765503691894E-2</v>
      </c>
      <c r="L159" s="25" t="s">
        <v>193</v>
      </c>
      <c r="M159" s="461" t="s">
        <v>193</v>
      </c>
      <c r="N159" s="462">
        <v>300751191.73290324</v>
      </c>
      <c r="O159" s="462">
        <v>17604356.096719921</v>
      </c>
      <c r="P159" s="463">
        <v>6.2173946098199873E-2</v>
      </c>
      <c r="Q159" s="464">
        <v>685341349.37068021</v>
      </c>
      <c r="R159" s="464">
        <v>56758380.368624091</v>
      </c>
      <c r="S159" s="463">
        <v>9.0295765503691894E-2</v>
      </c>
    </row>
    <row r="160" spans="1:19" x14ac:dyDescent="0.25">
      <c r="A160" s="539" t="s">
        <v>100</v>
      </c>
      <c r="B160" s="26" t="s">
        <v>194</v>
      </c>
      <c r="C160" s="466">
        <v>93179402.462201938</v>
      </c>
      <c r="D160" s="466">
        <v>3231643.6327984035</v>
      </c>
      <c r="E160" s="467">
        <v>3.5928006154412301E-2</v>
      </c>
      <c r="F160" s="468">
        <v>206642035.54814616</v>
      </c>
      <c r="G160" s="468">
        <v>11589375.218929112</v>
      </c>
      <c r="H160" s="467">
        <v>5.9416647788182633E-2</v>
      </c>
      <c r="L160" s="26" t="s">
        <v>194</v>
      </c>
      <c r="M160" s="465" t="s">
        <v>194</v>
      </c>
      <c r="N160" s="466">
        <v>93179402.462201938</v>
      </c>
      <c r="O160" s="466">
        <v>3231643.6327984035</v>
      </c>
      <c r="P160" s="467">
        <v>3.5928006154412301E-2</v>
      </c>
      <c r="Q160" s="468">
        <v>206642035.54814616</v>
      </c>
      <c r="R160" s="468">
        <v>11589375.218929112</v>
      </c>
      <c r="S160" s="467">
        <v>5.9416647788182633E-2</v>
      </c>
    </row>
    <row r="161" spans="1:19" x14ac:dyDescent="0.25">
      <c r="A161" s="539" t="s">
        <v>100</v>
      </c>
      <c r="B161" s="25" t="s">
        <v>195</v>
      </c>
      <c r="C161" s="469">
        <v>18356852.326099038</v>
      </c>
      <c r="D161" s="469">
        <v>712075.64123386145</v>
      </c>
      <c r="E161" s="469">
        <v>4.0356171911466864E-2</v>
      </c>
      <c r="F161" s="469">
        <v>42320050.765734434</v>
      </c>
      <c r="G161" s="469">
        <v>3727883.8109288216</v>
      </c>
      <c r="H161" s="469">
        <v>9.6596903078659965E-2</v>
      </c>
      <c r="L161" s="25" t="s">
        <v>195</v>
      </c>
      <c r="M161" s="461" t="s">
        <v>195</v>
      </c>
      <c r="N161" s="469">
        <v>18356852.326099038</v>
      </c>
      <c r="O161" s="469">
        <v>712075.64123386145</v>
      </c>
      <c r="P161" s="469">
        <v>4.0356171911466864E-2</v>
      </c>
      <c r="Q161" s="469">
        <v>42320050.765734434</v>
      </c>
      <c r="R161" s="469">
        <v>3727883.8109288216</v>
      </c>
      <c r="S161" s="469">
        <v>9.6596903078659965E-2</v>
      </c>
    </row>
    <row r="162" spans="1:19" x14ac:dyDescent="0.25">
      <c r="A162" s="539" t="s">
        <v>100</v>
      </c>
      <c r="B162" s="26" t="s">
        <v>196</v>
      </c>
      <c r="C162" s="466">
        <v>10100667.374873709</v>
      </c>
      <c r="D162" s="466">
        <v>334696.06321015954</v>
      </c>
      <c r="E162" s="467">
        <v>3.4271661520286295E-2</v>
      </c>
      <c r="F162" s="468">
        <v>22562852.265781868</v>
      </c>
      <c r="G162" s="468">
        <v>1443084.800741639</v>
      </c>
      <c r="H162" s="467">
        <v>6.8328631133386872E-2</v>
      </c>
      <c r="L162" s="26" t="s">
        <v>196</v>
      </c>
      <c r="M162" s="465" t="s">
        <v>196</v>
      </c>
      <c r="N162" s="466">
        <v>10100667.374873709</v>
      </c>
      <c r="O162" s="466">
        <v>334696.06321015954</v>
      </c>
      <c r="P162" s="467">
        <v>3.4271661520286295E-2</v>
      </c>
      <c r="Q162" s="468">
        <v>22562852.265781868</v>
      </c>
      <c r="R162" s="468">
        <v>1443084.800741639</v>
      </c>
      <c r="S162" s="467">
        <v>6.8328631133386872E-2</v>
      </c>
    </row>
    <row r="163" spans="1:19" x14ac:dyDescent="0.25">
      <c r="A163" s="539" t="s">
        <v>100</v>
      </c>
      <c r="B163" s="25" t="s">
        <v>197</v>
      </c>
      <c r="C163" s="462">
        <v>31925937.505323336</v>
      </c>
      <c r="D163" s="462">
        <v>1229348.0648035891</v>
      </c>
      <c r="E163" s="463">
        <v>4.0048360003826347E-2</v>
      </c>
      <c r="F163" s="464">
        <v>69833611.354324281</v>
      </c>
      <c r="G163" s="464">
        <v>4240324.9601724148</v>
      </c>
      <c r="H163" s="463">
        <v>6.4645715945564688E-2</v>
      </c>
      <c r="L163" s="25" t="s">
        <v>197</v>
      </c>
      <c r="M163" s="461" t="s">
        <v>197</v>
      </c>
      <c r="N163" s="462">
        <v>31925937.505323336</v>
      </c>
      <c r="O163" s="462">
        <v>1229348.0648035891</v>
      </c>
      <c r="P163" s="463">
        <v>4.0048360003826347E-2</v>
      </c>
      <c r="Q163" s="464">
        <v>69833611.354324281</v>
      </c>
      <c r="R163" s="464">
        <v>4240324.9601724148</v>
      </c>
      <c r="S163" s="463">
        <v>6.4645715945564688E-2</v>
      </c>
    </row>
    <row r="164" spans="1:19" x14ac:dyDescent="0.25">
      <c r="A164" s="539" t="s">
        <v>100</v>
      </c>
      <c r="B164" s="26" t="s">
        <v>198</v>
      </c>
      <c r="C164" s="466">
        <v>463952462.74210459</v>
      </c>
      <c r="D164" s="466">
        <v>19887907.328731298</v>
      </c>
      <c r="E164" s="467">
        <v>4.4786072399356287E-2</v>
      </c>
      <c r="F164" s="468">
        <v>1043513288.5725635</v>
      </c>
      <c r="G164" s="468">
        <v>73309805.442549348</v>
      </c>
      <c r="H164" s="467">
        <v>7.5561268040433643E-2</v>
      </c>
      <c r="L164" s="26" t="s">
        <v>198</v>
      </c>
      <c r="M164" s="465" t="s">
        <v>198</v>
      </c>
      <c r="N164" s="466">
        <v>463952462.74210459</v>
      </c>
      <c r="O164" s="466">
        <v>19887907.328731298</v>
      </c>
      <c r="P164" s="467">
        <v>4.4786072399356287E-2</v>
      </c>
      <c r="Q164" s="468">
        <v>1043513288.5725635</v>
      </c>
      <c r="R164" s="468">
        <v>73309805.442549348</v>
      </c>
      <c r="S164" s="467">
        <v>7.5561268040433643E-2</v>
      </c>
    </row>
    <row r="165" spans="1:19" x14ac:dyDescent="0.25">
      <c r="A165" s="539" t="s">
        <v>100</v>
      </c>
      <c r="B165" s="25" t="s">
        <v>199</v>
      </c>
      <c r="C165" s="462">
        <v>36006656.60403505</v>
      </c>
      <c r="D165" s="462">
        <v>2574444.6003847942</v>
      </c>
      <c r="E165" s="463">
        <v>7.7004913707286446E-2</v>
      </c>
      <c r="F165" s="464">
        <v>78909791.808283046</v>
      </c>
      <c r="G165" s="464">
        <v>7928436.2081901133</v>
      </c>
      <c r="H165" s="463">
        <v>0.11169744704311808</v>
      </c>
      <c r="L165" s="25" t="s">
        <v>199</v>
      </c>
      <c r="M165" s="461" t="s">
        <v>199</v>
      </c>
      <c r="N165" s="462">
        <v>36006656.60403505</v>
      </c>
      <c r="O165" s="462">
        <v>2574444.6003847942</v>
      </c>
      <c r="P165" s="463">
        <v>7.7004913707286446E-2</v>
      </c>
      <c r="Q165" s="464">
        <v>78909791.808283046</v>
      </c>
      <c r="R165" s="464">
        <v>7928436.2081901133</v>
      </c>
      <c r="S165" s="463">
        <v>0.11169744704311808</v>
      </c>
    </row>
    <row r="166" spans="1:19" x14ac:dyDescent="0.25">
      <c r="A166" s="539" t="s">
        <v>100</v>
      </c>
      <c r="B166" s="26" t="s">
        <v>200</v>
      </c>
      <c r="C166" s="466">
        <v>141330322.56432965</v>
      </c>
      <c r="D166" s="466">
        <v>4267055.3586549461</v>
      </c>
      <c r="E166" s="467">
        <v>3.1132012578190468E-2</v>
      </c>
      <c r="F166" s="468">
        <v>320488488.28154886</v>
      </c>
      <c r="G166" s="468">
        <v>20076867.303080559</v>
      </c>
      <c r="H166" s="467">
        <v>6.6831193938797551E-2</v>
      </c>
      <c r="L166" s="26" t="s">
        <v>200</v>
      </c>
      <c r="M166" s="465" t="s">
        <v>200</v>
      </c>
      <c r="N166" s="466">
        <v>141330322.56432965</v>
      </c>
      <c r="O166" s="466">
        <v>4267055.3586549461</v>
      </c>
      <c r="P166" s="467">
        <v>3.1132012578190468E-2</v>
      </c>
      <c r="Q166" s="468">
        <v>320488488.28154886</v>
      </c>
      <c r="R166" s="468">
        <v>20076867.303080559</v>
      </c>
      <c r="S166" s="467">
        <v>6.6831193938797551E-2</v>
      </c>
    </row>
    <row r="167" spans="1:19" x14ac:dyDescent="0.25">
      <c r="A167" s="539" t="s">
        <v>100</v>
      </c>
      <c r="B167" s="25" t="s">
        <v>201</v>
      </c>
      <c r="C167" s="462">
        <v>36742201.144621074</v>
      </c>
      <c r="D167" s="462">
        <v>1495958.2247772366</v>
      </c>
      <c r="E167" s="463">
        <v>4.2443054942885944E-2</v>
      </c>
      <c r="F167" s="464">
        <v>83328656.890628904</v>
      </c>
      <c r="G167" s="464">
        <v>5740502.7038616836</v>
      </c>
      <c r="H167" s="463">
        <v>7.3986844564485538E-2</v>
      </c>
      <c r="L167" s="25" t="s">
        <v>201</v>
      </c>
      <c r="M167" s="461" t="s">
        <v>201</v>
      </c>
      <c r="N167" s="462">
        <v>36742201.144621074</v>
      </c>
      <c r="O167" s="462">
        <v>1495958.2247772366</v>
      </c>
      <c r="P167" s="463">
        <v>4.2443054942885944E-2</v>
      </c>
      <c r="Q167" s="464">
        <v>83328656.890628904</v>
      </c>
      <c r="R167" s="464">
        <v>5740502.7038616836</v>
      </c>
      <c r="S167" s="463">
        <v>7.3986844564485538E-2</v>
      </c>
    </row>
    <row r="168" spans="1:19" x14ac:dyDescent="0.25">
      <c r="A168" s="539" t="s">
        <v>100</v>
      </c>
      <c r="B168" s="26" t="s">
        <v>202</v>
      </c>
      <c r="C168" s="466">
        <v>36398032.940656446</v>
      </c>
      <c r="D168" s="466">
        <v>1936503.1760390922</v>
      </c>
      <c r="E168" s="467">
        <v>5.6193186700242072E-2</v>
      </c>
      <c r="F168" s="468">
        <v>80664766.446147248</v>
      </c>
      <c r="G168" s="468">
        <v>6345297.7642820477</v>
      </c>
      <c r="H168" s="467">
        <v>8.5378675020457637E-2</v>
      </c>
      <c r="L168" s="26" t="s">
        <v>202</v>
      </c>
      <c r="M168" s="465" t="s">
        <v>202</v>
      </c>
      <c r="N168" s="466">
        <v>36398032.940656446</v>
      </c>
      <c r="O168" s="466">
        <v>1936503.1760390922</v>
      </c>
      <c r="P168" s="467">
        <v>5.6193186700242072E-2</v>
      </c>
      <c r="Q168" s="468">
        <v>80664766.446147248</v>
      </c>
      <c r="R168" s="468">
        <v>6345297.7642820477</v>
      </c>
      <c r="S168" s="467">
        <v>8.5378675020457637E-2</v>
      </c>
    </row>
    <row r="169" spans="1:19" x14ac:dyDescent="0.25">
      <c r="A169" s="539" t="s">
        <v>100</v>
      </c>
      <c r="B169" s="25" t="s">
        <v>203</v>
      </c>
      <c r="C169" s="462">
        <v>74486540.065754697</v>
      </c>
      <c r="D169" s="462">
        <v>2475309.6709033549</v>
      </c>
      <c r="E169" s="463">
        <v>3.4373939416543209E-2</v>
      </c>
      <c r="F169" s="464">
        <v>170409124.12089738</v>
      </c>
      <c r="G169" s="464">
        <v>9598176.7787498534</v>
      </c>
      <c r="H169" s="463">
        <v>5.9686090638645418E-2</v>
      </c>
      <c r="L169" s="25" t="s">
        <v>203</v>
      </c>
      <c r="M169" s="461" t="s">
        <v>203</v>
      </c>
      <c r="N169" s="462">
        <v>74486540.065754697</v>
      </c>
      <c r="O169" s="462">
        <v>2475309.6709033549</v>
      </c>
      <c r="P169" s="463">
        <v>3.4373939416543209E-2</v>
      </c>
      <c r="Q169" s="464">
        <v>170409124.12089738</v>
      </c>
      <c r="R169" s="464">
        <v>9598176.7787498534</v>
      </c>
      <c r="S169" s="463">
        <v>5.9686090638645418E-2</v>
      </c>
    </row>
    <row r="170" spans="1:19" x14ac:dyDescent="0.25">
      <c r="A170" s="539" t="s">
        <v>100</v>
      </c>
      <c r="B170" s="26" t="s">
        <v>204</v>
      </c>
      <c r="C170" s="466">
        <v>78367854.34408544</v>
      </c>
      <c r="D170" s="466">
        <v>4676324.2200421244</v>
      </c>
      <c r="E170" s="467">
        <v>6.3458096366985073E-2</v>
      </c>
      <c r="F170" s="468">
        <v>172347717.48651344</v>
      </c>
      <c r="G170" s="468">
        <v>14616802.921846598</v>
      </c>
      <c r="H170" s="467">
        <v>9.2669233309073173E-2</v>
      </c>
      <c r="L170" s="26" t="s">
        <v>204</v>
      </c>
      <c r="M170" s="465" t="s">
        <v>204</v>
      </c>
      <c r="N170" s="466">
        <v>78367854.34408544</v>
      </c>
      <c r="O170" s="466">
        <v>4676324.2200421244</v>
      </c>
      <c r="P170" s="467">
        <v>6.3458096366985073E-2</v>
      </c>
      <c r="Q170" s="468">
        <v>172347717.48651344</v>
      </c>
      <c r="R170" s="468">
        <v>14616802.921846598</v>
      </c>
      <c r="S170" s="467">
        <v>9.2669233309073173E-2</v>
      </c>
    </row>
    <row r="171" spans="1:19" x14ac:dyDescent="0.25">
      <c r="A171" s="539" t="s">
        <v>100</v>
      </c>
      <c r="B171" s="25" t="s">
        <v>205</v>
      </c>
      <c r="C171" s="462">
        <v>23837194.950229928</v>
      </c>
      <c r="D171" s="462">
        <v>1154603.5066233538</v>
      </c>
      <c r="E171" s="463">
        <v>5.0902627660244525E-2</v>
      </c>
      <c r="F171" s="464">
        <v>53873111.51635205</v>
      </c>
      <c r="G171" s="464">
        <v>3873829.2063829079</v>
      </c>
      <c r="H171" s="463">
        <v>7.7477696227062076E-2</v>
      </c>
      <c r="L171" s="25" t="s">
        <v>205</v>
      </c>
      <c r="M171" s="461" t="s">
        <v>205</v>
      </c>
      <c r="N171" s="462">
        <v>23837194.950229928</v>
      </c>
      <c r="O171" s="462">
        <v>1154603.5066233538</v>
      </c>
      <c r="P171" s="463">
        <v>5.0902627660244525E-2</v>
      </c>
      <c r="Q171" s="464">
        <v>53873111.51635205</v>
      </c>
      <c r="R171" s="464">
        <v>3873829.2063829079</v>
      </c>
      <c r="S171" s="463">
        <v>7.7477696227062076E-2</v>
      </c>
    </row>
    <row r="172" spans="1:19" x14ac:dyDescent="0.25">
      <c r="A172" s="539" t="s">
        <v>100</v>
      </c>
      <c r="B172" s="26" t="s">
        <v>206</v>
      </c>
      <c r="C172" s="466">
        <v>11546541.854512164</v>
      </c>
      <c r="D172" s="466">
        <v>425181.9676697515</v>
      </c>
      <c r="E172" s="467">
        <v>3.8231113100906003E-2</v>
      </c>
      <c r="F172" s="468">
        <v>26327666.923877712</v>
      </c>
      <c r="G172" s="468">
        <v>1841000.9445341825</v>
      </c>
      <c r="H172" s="467">
        <v>7.5183814165930743E-2</v>
      </c>
      <c r="L172" s="26" t="s">
        <v>206</v>
      </c>
      <c r="M172" s="465" t="s">
        <v>206</v>
      </c>
      <c r="N172" s="466">
        <v>11546541.854512164</v>
      </c>
      <c r="O172" s="466">
        <v>425181.9676697515</v>
      </c>
      <c r="P172" s="467">
        <v>3.8231113100906003E-2</v>
      </c>
      <c r="Q172" s="468">
        <v>26327666.923877712</v>
      </c>
      <c r="R172" s="468">
        <v>1841000.9445341825</v>
      </c>
      <c r="S172" s="467">
        <v>7.5183814165930743E-2</v>
      </c>
    </row>
    <row r="173" spans="1:19" x14ac:dyDescent="0.25">
      <c r="A173" s="539" t="s">
        <v>100</v>
      </c>
      <c r="B173" s="25" t="s">
        <v>207</v>
      </c>
      <c r="C173" s="462">
        <v>13546035.277711701</v>
      </c>
      <c r="D173" s="462">
        <v>535298.19340260886</v>
      </c>
      <c r="E173" s="463">
        <v>4.1142803050580184E-2</v>
      </c>
      <c r="F173" s="464">
        <v>30427947.822128583</v>
      </c>
      <c r="G173" s="464">
        <v>1586271.4227972478</v>
      </c>
      <c r="H173" s="463">
        <v>5.4999279543751618E-2</v>
      </c>
      <c r="L173" s="25" t="s">
        <v>207</v>
      </c>
      <c r="M173" s="461" t="s">
        <v>207</v>
      </c>
      <c r="N173" s="462">
        <v>13546035.277711701</v>
      </c>
      <c r="O173" s="462">
        <v>535298.19340260886</v>
      </c>
      <c r="P173" s="463">
        <v>4.1142803050580184E-2</v>
      </c>
      <c r="Q173" s="464">
        <v>30427947.822128583</v>
      </c>
      <c r="R173" s="464">
        <v>1586271.4227972478</v>
      </c>
      <c r="S173" s="463">
        <v>5.4999279543751618E-2</v>
      </c>
    </row>
    <row r="174" spans="1:19" x14ac:dyDescent="0.25">
      <c r="A174" s="539" t="s">
        <v>100</v>
      </c>
      <c r="B174" s="26" t="s">
        <v>208</v>
      </c>
      <c r="C174" s="470">
        <v>11691082.996176034</v>
      </c>
      <c r="D174" s="470">
        <v>347228.41023511812</v>
      </c>
      <c r="E174" s="470">
        <v>3.0609384808710262E-2</v>
      </c>
      <c r="F174" s="470">
        <v>26736017.276186284</v>
      </c>
      <c r="G174" s="470">
        <v>1702620.188824039</v>
      </c>
      <c r="H174" s="470">
        <v>6.8013948841309374E-2</v>
      </c>
      <c r="L174" s="26" t="s">
        <v>208</v>
      </c>
      <c r="M174" s="465" t="s">
        <v>208</v>
      </c>
      <c r="N174" s="470">
        <v>11691082.996176034</v>
      </c>
      <c r="O174" s="470">
        <v>347228.41023511812</v>
      </c>
      <c r="P174" s="470">
        <v>3.0609384808710262E-2</v>
      </c>
      <c r="Q174" s="470">
        <v>26736017.276186284</v>
      </c>
      <c r="R174" s="470">
        <v>1702620.188824039</v>
      </c>
      <c r="S174" s="470">
        <v>6.8013948841309374E-2</v>
      </c>
    </row>
    <row r="175" spans="1:19" x14ac:dyDescent="0.25">
      <c r="A175" s="539" t="s">
        <v>100</v>
      </c>
      <c r="B175" s="25" t="s">
        <v>209</v>
      </c>
      <c r="C175" s="462">
        <v>163897266.68125418</v>
      </c>
      <c r="D175" s="462">
        <v>6299617.8158785403</v>
      </c>
      <c r="E175" s="463">
        <v>3.9972790591945008E-2</v>
      </c>
      <c r="F175" s="464">
        <v>352306523.32903445</v>
      </c>
      <c r="G175" s="464">
        <v>22131816.019017577</v>
      </c>
      <c r="H175" s="463">
        <v>6.7030622058633194E-2</v>
      </c>
      <c r="L175" s="25" t="s">
        <v>209</v>
      </c>
      <c r="M175" s="461" t="s">
        <v>209</v>
      </c>
      <c r="N175" s="462">
        <v>163897266.68125418</v>
      </c>
      <c r="O175" s="462">
        <v>6299617.8158785403</v>
      </c>
      <c r="P175" s="463">
        <v>3.9972790591945008E-2</v>
      </c>
      <c r="Q175" s="464">
        <v>352306523.32903445</v>
      </c>
      <c r="R175" s="464">
        <v>22131816.019017577</v>
      </c>
      <c r="S175" s="463">
        <v>6.7030622058633194E-2</v>
      </c>
    </row>
    <row r="176" spans="1:19" x14ac:dyDescent="0.25">
      <c r="A176" s="539" t="s">
        <v>100</v>
      </c>
      <c r="B176" s="26" t="s">
        <v>210</v>
      </c>
      <c r="C176" s="466">
        <v>47209486.889065109</v>
      </c>
      <c r="D176" s="466">
        <v>1420215.925952509</v>
      </c>
      <c r="E176" s="467">
        <v>3.1016347194010176E-2</v>
      </c>
      <c r="F176" s="468">
        <v>102984831.55391346</v>
      </c>
      <c r="G176" s="468">
        <v>5630685.914261803</v>
      </c>
      <c r="H176" s="467">
        <v>5.7837145786306034E-2</v>
      </c>
      <c r="L176" s="26" t="s">
        <v>210</v>
      </c>
      <c r="M176" s="465" t="s">
        <v>210</v>
      </c>
      <c r="N176" s="466">
        <v>47209486.889065109</v>
      </c>
      <c r="O176" s="466">
        <v>1420215.925952509</v>
      </c>
      <c r="P176" s="467">
        <v>3.1016347194010176E-2</v>
      </c>
      <c r="Q176" s="468">
        <v>102984831.55391346</v>
      </c>
      <c r="R176" s="468">
        <v>5630685.914261803</v>
      </c>
      <c r="S176" s="467">
        <v>5.7837145786306034E-2</v>
      </c>
    </row>
    <row r="177" spans="1:19" x14ac:dyDescent="0.25">
      <c r="A177" s="539" t="s">
        <v>100</v>
      </c>
      <c r="B177" s="25" t="s">
        <v>211</v>
      </c>
      <c r="C177" s="462">
        <v>116687779.79218921</v>
      </c>
      <c r="D177" s="462">
        <v>4879401.8899260163</v>
      </c>
      <c r="E177" s="463">
        <v>4.3640753774205759E-2</v>
      </c>
      <c r="F177" s="464">
        <v>249321691.77512097</v>
      </c>
      <c r="G177" s="464">
        <v>16501130.104755908</v>
      </c>
      <c r="H177" s="463">
        <v>7.0874883156234053E-2</v>
      </c>
      <c r="L177" s="25" t="s">
        <v>211</v>
      </c>
      <c r="M177" s="461" t="s">
        <v>211</v>
      </c>
      <c r="N177" s="462">
        <v>116687779.79218921</v>
      </c>
      <c r="O177" s="462">
        <v>4879401.8899260163</v>
      </c>
      <c r="P177" s="463">
        <v>4.3640753774205759E-2</v>
      </c>
      <c r="Q177" s="464">
        <v>249321691.77512097</v>
      </c>
      <c r="R177" s="464">
        <v>16501130.104755908</v>
      </c>
      <c r="S177" s="463">
        <v>7.0874883156234053E-2</v>
      </c>
    </row>
    <row r="178" spans="1:19" x14ac:dyDescent="0.25">
      <c r="A178" s="539" t="s">
        <v>100</v>
      </c>
      <c r="B178" s="26" t="s">
        <v>212</v>
      </c>
      <c r="C178" s="466">
        <v>202021253.35291752</v>
      </c>
      <c r="D178" s="466">
        <v>2872131.6057656407</v>
      </c>
      <c r="E178" s="467">
        <v>1.4422014923129915E-2</v>
      </c>
      <c r="F178" s="468">
        <v>471261165.27848601</v>
      </c>
      <c r="G178" s="468">
        <v>14879625.971538246</v>
      </c>
      <c r="H178" s="467">
        <v>3.2603479084921269E-2</v>
      </c>
      <c r="L178" s="26" t="s">
        <v>212</v>
      </c>
      <c r="M178" s="465" t="s">
        <v>212</v>
      </c>
      <c r="N178" s="466">
        <v>202021253.35291752</v>
      </c>
      <c r="O178" s="466">
        <v>2872131.6057656407</v>
      </c>
      <c r="P178" s="467">
        <v>1.4422014923129915E-2</v>
      </c>
      <c r="Q178" s="468">
        <v>471261165.27848601</v>
      </c>
      <c r="R178" s="468">
        <v>14879625.971538246</v>
      </c>
      <c r="S178" s="467">
        <v>3.2603479084921269E-2</v>
      </c>
    </row>
    <row r="179" spans="1:19" x14ac:dyDescent="0.25">
      <c r="A179" s="539" t="s">
        <v>100</v>
      </c>
      <c r="B179" s="25" t="s">
        <v>213</v>
      </c>
      <c r="C179" s="462">
        <v>54017505.323509067</v>
      </c>
      <c r="D179" s="462">
        <v>726246.36574082822</v>
      </c>
      <c r="E179" s="463">
        <v>1.3627870310145181E-2</v>
      </c>
      <c r="F179" s="464">
        <v>128562921.72158518</v>
      </c>
      <c r="G179" s="464">
        <v>3972435.1331056505</v>
      </c>
      <c r="H179" s="463">
        <v>3.1883936260932527E-2</v>
      </c>
      <c r="L179" s="25" t="s">
        <v>213</v>
      </c>
      <c r="M179" s="461" t="s">
        <v>213</v>
      </c>
      <c r="N179" s="462">
        <v>54017505.323509067</v>
      </c>
      <c r="O179" s="462">
        <v>726246.36574082822</v>
      </c>
      <c r="P179" s="463">
        <v>1.3627870310145181E-2</v>
      </c>
      <c r="Q179" s="464">
        <v>128562921.72158518</v>
      </c>
      <c r="R179" s="464">
        <v>3972435.1331056505</v>
      </c>
      <c r="S179" s="463">
        <v>3.1883936260932527E-2</v>
      </c>
    </row>
    <row r="180" spans="1:19" x14ac:dyDescent="0.25">
      <c r="A180" s="539" t="s">
        <v>100</v>
      </c>
      <c r="B180" s="26" t="s">
        <v>214</v>
      </c>
      <c r="C180" s="466">
        <v>91757061.853260681</v>
      </c>
      <c r="D180" s="466">
        <v>1029187.0040478557</v>
      </c>
      <c r="E180" s="467">
        <v>1.1343669250032976E-2</v>
      </c>
      <c r="F180" s="468">
        <v>218414469.00130445</v>
      </c>
      <c r="G180" s="468">
        <v>5945719.2592656016</v>
      </c>
      <c r="H180" s="467">
        <v>2.7983970661494356E-2</v>
      </c>
      <c r="L180" s="26" t="s">
        <v>214</v>
      </c>
      <c r="M180" s="465" t="s">
        <v>214</v>
      </c>
      <c r="N180" s="466">
        <v>91757061.853260681</v>
      </c>
      <c r="O180" s="466">
        <v>1029187.0040478557</v>
      </c>
      <c r="P180" s="467">
        <v>1.1343669250032976E-2</v>
      </c>
      <c r="Q180" s="468">
        <v>218414469.00130445</v>
      </c>
      <c r="R180" s="468">
        <v>5945719.2592656016</v>
      </c>
      <c r="S180" s="467">
        <v>2.7983970661494356E-2</v>
      </c>
    </row>
    <row r="181" spans="1:19" x14ac:dyDescent="0.25">
      <c r="A181" s="539" t="s">
        <v>100</v>
      </c>
      <c r="B181" s="25" t="s">
        <v>215</v>
      </c>
      <c r="C181" s="462">
        <v>33317892.346070331</v>
      </c>
      <c r="D181" s="462">
        <v>519691.44012805074</v>
      </c>
      <c r="E181" s="463">
        <v>1.5845120335057604E-2</v>
      </c>
      <c r="F181" s="464">
        <v>70467153.775812238</v>
      </c>
      <c r="G181" s="464">
        <v>2602790.7755388618</v>
      </c>
      <c r="H181" s="463">
        <v>3.8352835869517807E-2</v>
      </c>
      <c r="L181" s="25" t="s">
        <v>215</v>
      </c>
      <c r="M181" s="461" t="s">
        <v>215</v>
      </c>
      <c r="N181" s="462">
        <v>33317892.346070331</v>
      </c>
      <c r="O181" s="462">
        <v>519691.44012805074</v>
      </c>
      <c r="P181" s="463">
        <v>1.5845120335057604E-2</v>
      </c>
      <c r="Q181" s="464">
        <v>70467153.775812238</v>
      </c>
      <c r="R181" s="464">
        <v>2602790.7755388618</v>
      </c>
      <c r="S181" s="463">
        <v>3.8352835869517807E-2</v>
      </c>
    </row>
    <row r="182" spans="1:19" x14ac:dyDescent="0.25">
      <c r="A182" s="539" t="s">
        <v>100</v>
      </c>
      <c r="B182" s="26" t="s">
        <v>216</v>
      </c>
      <c r="C182" s="466">
        <v>13394281.7443361</v>
      </c>
      <c r="D182" s="466">
        <v>426912.54741916433</v>
      </c>
      <c r="E182" s="467">
        <v>3.2922063136805353E-2</v>
      </c>
      <c r="F182" s="468">
        <v>32008153.872260183</v>
      </c>
      <c r="G182" s="468">
        <v>1452271.6613951139</v>
      </c>
      <c r="H182" s="467">
        <v>4.7528382632615163E-2</v>
      </c>
      <c r="L182" s="26" t="s">
        <v>216</v>
      </c>
      <c r="M182" s="465" t="s">
        <v>216</v>
      </c>
      <c r="N182" s="466">
        <v>13394281.7443361</v>
      </c>
      <c r="O182" s="466">
        <v>426912.54741916433</v>
      </c>
      <c r="P182" s="467">
        <v>3.2922063136805353E-2</v>
      </c>
      <c r="Q182" s="468">
        <v>32008153.872260183</v>
      </c>
      <c r="R182" s="468">
        <v>1452271.6613951139</v>
      </c>
      <c r="S182" s="467">
        <v>4.7528382632615163E-2</v>
      </c>
    </row>
    <row r="183" spans="1:19" x14ac:dyDescent="0.25">
      <c r="A183" s="539" t="s">
        <v>100</v>
      </c>
      <c r="B183" s="25" t="s">
        <v>217</v>
      </c>
      <c r="C183" s="462">
        <v>9534512.0857422799</v>
      </c>
      <c r="D183" s="462">
        <v>170094.24842965603</v>
      </c>
      <c r="E183" s="463">
        <v>1.8163889243804743E-2</v>
      </c>
      <c r="F183" s="464">
        <v>21808466.907523986</v>
      </c>
      <c r="G183" s="464">
        <v>906409.14223309979</v>
      </c>
      <c r="H183" s="463">
        <v>4.3364588903693789E-2</v>
      </c>
      <c r="L183" s="25" t="s">
        <v>217</v>
      </c>
      <c r="M183" s="461" t="s">
        <v>217</v>
      </c>
      <c r="N183" s="462">
        <v>9534512.0857422799</v>
      </c>
      <c r="O183" s="462">
        <v>170094.24842965603</v>
      </c>
      <c r="P183" s="463">
        <v>1.8163889243804743E-2</v>
      </c>
      <c r="Q183" s="464">
        <v>21808466.907523986</v>
      </c>
      <c r="R183" s="464">
        <v>906409.14223309979</v>
      </c>
      <c r="S183" s="463">
        <v>4.3364588903693789E-2</v>
      </c>
    </row>
    <row r="184" spans="1:19" x14ac:dyDescent="0.25">
      <c r="A184" s="539" t="s">
        <v>100</v>
      </c>
      <c r="B184" s="26" t="s">
        <v>218</v>
      </c>
      <c r="C184" s="466">
        <v>461900781.250682</v>
      </c>
      <c r="D184" s="466">
        <v>9844661.1246114373</v>
      </c>
      <c r="E184" s="467">
        <v>2.1777519839496773E-2</v>
      </c>
      <c r="F184" s="468">
        <v>1086533250.1241918</v>
      </c>
      <c r="G184" s="468">
        <v>48732325.369924903</v>
      </c>
      <c r="H184" s="467">
        <v>4.6957296151440474E-2</v>
      </c>
      <c r="L184" s="26" t="s">
        <v>218</v>
      </c>
      <c r="M184" s="465" t="s">
        <v>218</v>
      </c>
      <c r="N184" s="466">
        <v>461900781.250682</v>
      </c>
      <c r="O184" s="466">
        <v>9844661.1246114373</v>
      </c>
      <c r="P184" s="467">
        <v>2.1777519839496773E-2</v>
      </c>
      <c r="Q184" s="468">
        <v>1086533250.1241918</v>
      </c>
      <c r="R184" s="468">
        <v>48732325.369924903</v>
      </c>
      <c r="S184" s="467">
        <v>4.6957296151440474E-2</v>
      </c>
    </row>
    <row r="185" spans="1:19" x14ac:dyDescent="0.25">
      <c r="A185" s="539" t="s">
        <v>100</v>
      </c>
      <c r="B185" s="25" t="s">
        <v>219</v>
      </c>
      <c r="C185" s="462">
        <v>461900781.25068188</v>
      </c>
      <c r="D185" s="462">
        <v>9844661.1246113777</v>
      </c>
      <c r="E185" s="463">
        <v>2.1777519839496641E-2</v>
      </c>
      <c r="F185" s="464">
        <v>1086533250.124192</v>
      </c>
      <c r="G185" s="464">
        <v>48732325.369925141</v>
      </c>
      <c r="H185" s="463">
        <v>4.695729615144071E-2</v>
      </c>
      <c r="L185" s="25" t="s">
        <v>219</v>
      </c>
      <c r="M185" s="461" t="s">
        <v>219</v>
      </c>
      <c r="N185" s="462">
        <v>461900781.25068188</v>
      </c>
      <c r="O185" s="462">
        <v>9844661.1246113777</v>
      </c>
      <c r="P185" s="463">
        <v>2.1777519839496641E-2</v>
      </c>
      <c r="Q185" s="464">
        <v>1086533250.124192</v>
      </c>
      <c r="R185" s="464">
        <v>48732325.369925141</v>
      </c>
      <c r="S185" s="463">
        <v>4.695729615144071E-2</v>
      </c>
    </row>
    <row r="186" spans="1:19" x14ac:dyDescent="0.25">
      <c r="A186" s="539" t="s">
        <v>100</v>
      </c>
      <c r="B186" s="26" t="s">
        <v>220</v>
      </c>
      <c r="C186" s="466">
        <v>221368519.19310033</v>
      </c>
      <c r="D186" s="466">
        <v>6894230.3736271858</v>
      </c>
      <c r="E186" s="467">
        <v>3.2144787198386204E-2</v>
      </c>
      <c r="F186" s="468">
        <v>507022894.31598991</v>
      </c>
      <c r="G186" s="468">
        <v>26747780.19925344</v>
      </c>
      <c r="H186" s="467">
        <v>5.5692621610105075E-2</v>
      </c>
      <c r="L186" s="26" t="s">
        <v>220</v>
      </c>
      <c r="M186" s="465" t="s">
        <v>220</v>
      </c>
      <c r="N186" s="466">
        <v>221368519.19310033</v>
      </c>
      <c r="O186" s="466">
        <v>6894230.3736271858</v>
      </c>
      <c r="P186" s="467">
        <v>3.2144787198386204E-2</v>
      </c>
      <c r="Q186" s="468">
        <v>507022894.31598991</v>
      </c>
      <c r="R186" s="468">
        <v>26747780.19925344</v>
      </c>
      <c r="S186" s="467">
        <v>5.5692621610105075E-2</v>
      </c>
    </row>
    <row r="187" spans="1:19" x14ac:dyDescent="0.25">
      <c r="A187" s="539" t="s">
        <v>100</v>
      </c>
      <c r="B187" s="25" t="s">
        <v>221</v>
      </c>
      <c r="C187" s="462">
        <v>29518143.447291844</v>
      </c>
      <c r="D187" s="462">
        <v>1379752.3252104297</v>
      </c>
      <c r="E187" s="463">
        <v>4.9034513708485571E-2</v>
      </c>
      <c r="F187" s="464">
        <v>67532511.095432222</v>
      </c>
      <c r="G187" s="464">
        <v>4574705.169296518</v>
      </c>
      <c r="H187" s="463">
        <v>7.2663033630233589E-2</v>
      </c>
      <c r="L187" s="25" t="s">
        <v>221</v>
      </c>
      <c r="M187" s="461" t="s">
        <v>221</v>
      </c>
      <c r="N187" s="462">
        <v>29518143.447291844</v>
      </c>
      <c r="O187" s="462">
        <v>1379752.3252104297</v>
      </c>
      <c r="P187" s="463">
        <v>4.9034513708485571E-2</v>
      </c>
      <c r="Q187" s="464">
        <v>67532511.095432222</v>
      </c>
      <c r="R187" s="464">
        <v>4574705.169296518</v>
      </c>
      <c r="S187" s="463">
        <v>7.2663033630233589E-2</v>
      </c>
    </row>
    <row r="188" spans="1:19" x14ac:dyDescent="0.25">
      <c r="A188" s="539" t="s">
        <v>100</v>
      </c>
      <c r="B188" s="26" t="s">
        <v>222</v>
      </c>
      <c r="C188" s="466">
        <v>60449531.168485641</v>
      </c>
      <c r="D188" s="466">
        <v>1137066.0194987953</v>
      </c>
      <c r="E188" s="467">
        <v>1.9170776608974212E-2</v>
      </c>
      <c r="F188" s="468">
        <v>144919959.33345729</v>
      </c>
      <c r="G188" s="468">
        <v>5575044.3929715455</v>
      </c>
      <c r="H188" s="467">
        <v>4.0008954724703436E-2</v>
      </c>
      <c r="L188" s="26" t="s">
        <v>222</v>
      </c>
      <c r="M188" s="465" t="s">
        <v>222</v>
      </c>
      <c r="N188" s="466">
        <v>60449531.168485641</v>
      </c>
      <c r="O188" s="466">
        <v>1137066.0194987953</v>
      </c>
      <c r="P188" s="467">
        <v>1.9170776608974212E-2</v>
      </c>
      <c r="Q188" s="468">
        <v>144919959.33345729</v>
      </c>
      <c r="R188" s="468">
        <v>5575044.3929715455</v>
      </c>
      <c r="S188" s="467">
        <v>4.0008954724703436E-2</v>
      </c>
    </row>
    <row r="189" spans="1:19" x14ac:dyDescent="0.25">
      <c r="A189" s="539" t="s">
        <v>100</v>
      </c>
      <c r="B189" s="25" t="s">
        <v>223</v>
      </c>
      <c r="C189" s="462">
        <v>62049827.801174752</v>
      </c>
      <c r="D189" s="462">
        <v>2337932.6333071068</v>
      </c>
      <c r="E189" s="463">
        <v>3.9153549334424782E-2</v>
      </c>
      <c r="F189" s="464">
        <v>139020784.53351307</v>
      </c>
      <c r="G189" s="464">
        <v>8388935.7794041038</v>
      </c>
      <c r="H189" s="463">
        <v>6.4218150928834913E-2</v>
      </c>
      <c r="L189" s="25" t="s">
        <v>223</v>
      </c>
      <c r="M189" s="461" t="s">
        <v>223</v>
      </c>
      <c r="N189" s="462">
        <v>62049827.801174752</v>
      </c>
      <c r="O189" s="462">
        <v>2337932.6333071068</v>
      </c>
      <c r="P189" s="463">
        <v>3.9153549334424782E-2</v>
      </c>
      <c r="Q189" s="464">
        <v>139020784.53351307</v>
      </c>
      <c r="R189" s="464">
        <v>8388935.7794041038</v>
      </c>
      <c r="S189" s="463">
        <v>6.4218150928834913E-2</v>
      </c>
    </row>
    <row r="190" spans="1:19" x14ac:dyDescent="0.25">
      <c r="A190" s="539" t="s">
        <v>100</v>
      </c>
      <c r="B190" s="26" t="s">
        <v>224</v>
      </c>
      <c r="C190" s="466">
        <v>69351016.776149392</v>
      </c>
      <c r="D190" s="466">
        <v>2039479.395611316</v>
      </c>
      <c r="E190" s="467">
        <v>3.0299105843941024E-2</v>
      </c>
      <c r="F190" s="468">
        <v>155549639.35358727</v>
      </c>
      <c r="G190" s="468">
        <v>8209094.8575812876</v>
      </c>
      <c r="H190" s="467">
        <v>5.5715111449203408E-2</v>
      </c>
      <c r="L190" s="26" t="s">
        <v>224</v>
      </c>
      <c r="M190" s="465" t="s">
        <v>224</v>
      </c>
      <c r="N190" s="466">
        <v>69351016.776149392</v>
      </c>
      <c r="O190" s="466">
        <v>2039479.395611316</v>
      </c>
      <c r="P190" s="467">
        <v>3.0299105843941024E-2</v>
      </c>
      <c r="Q190" s="468">
        <v>155549639.35358727</v>
      </c>
      <c r="R190" s="468">
        <v>8209094.8575812876</v>
      </c>
      <c r="S190" s="467">
        <v>5.5715111449203408E-2</v>
      </c>
    </row>
    <row r="191" spans="1:19" x14ac:dyDescent="0.25">
      <c r="A191" s="539" t="s">
        <v>100</v>
      </c>
      <c r="B191" s="25" t="s">
        <v>225</v>
      </c>
      <c r="C191" s="462">
        <v>26962153.91667553</v>
      </c>
      <c r="D191" s="462">
        <v>720676.30264402926</v>
      </c>
      <c r="E191" s="463">
        <v>2.746325162187813E-2</v>
      </c>
      <c r="F191" s="464">
        <v>58656255.727045365</v>
      </c>
      <c r="G191" s="464">
        <v>2826487.2771330997</v>
      </c>
      <c r="H191" s="463">
        <v>5.0626885183464192E-2</v>
      </c>
      <c r="L191" s="25" t="s">
        <v>225</v>
      </c>
      <c r="M191" s="461" t="s">
        <v>225</v>
      </c>
      <c r="N191" s="462">
        <v>26962153.91667553</v>
      </c>
      <c r="O191" s="462">
        <v>720676.30264402926</v>
      </c>
      <c r="P191" s="463">
        <v>2.746325162187813E-2</v>
      </c>
      <c r="Q191" s="464">
        <v>58656255.727045365</v>
      </c>
      <c r="R191" s="464">
        <v>2826487.2771330997</v>
      </c>
      <c r="S191" s="463">
        <v>5.0626885183464192E-2</v>
      </c>
    </row>
    <row r="192" spans="1:19" x14ac:dyDescent="0.25">
      <c r="A192" s="539" t="s">
        <v>100</v>
      </c>
      <c r="B192" s="26" t="s">
        <v>226</v>
      </c>
      <c r="C192" s="466">
        <v>26962153.916675538</v>
      </c>
      <c r="D192" s="466">
        <v>720676.30264404789</v>
      </c>
      <c r="E192" s="467">
        <v>2.7463251621878852E-2</v>
      </c>
      <c r="F192" s="468">
        <v>58656255.727045387</v>
      </c>
      <c r="G192" s="468">
        <v>2826487.2771331668</v>
      </c>
      <c r="H192" s="467">
        <v>5.0626885183465434E-2</v>
      </c>
      <c r="L192" s="26" t="s">
        <v>226</v>
      </c>
      <c r="M192" s="465" t="s">
        <v>226</v>
      </c>
      <c r="N192" s="466">
        <v>26962153.916675538</v>
      </c>
      <c r="O192" s="466">
        <v>720676.30264404789</v>
      </c>
      <c r="P192" s="467">
        <v>2.7463251621878852E-2</v>
      </c>
      <c r="Q192" s="468">
        <v>58656255.727045387</v>
      </c>
      <c r="R192" s="468">
        <v>2826487.2771331668</v>
      </c>
      <c r="S192" s="467">
        <v>5.0626885183465434E-2</v>
      </c>
    </row>
    <row r="193" spans="1:19" x14ac:dyDescent="0.25">
      <c r="A193" s="539" t="s">
        <v>100</v>
      </c>
      <c r="B193" s="25" t="s">
        <v>227</v>
      </c>
      <c r="C193" s="462">
        <v>85613848.618660673</v>
      </c>
      <c r="D193" s="462">
        <v>4234488.9821991473</v>
      </c>
      <c r="E193" s="463">
        <v>5.2033943264182557E-2</v>
      </c>
      <c r="F193" s="464">
        <v>187543149.70379028</v>
      </c>
      <c r="G193" s="464">
        <v>15598716.267290652</v>
      </c>
      <c r="H193" s="463">
        <v>9.0719518832526644E-2</v>
      </c>
      <c r="L193" s="25" t="s">
        <v>227</v>
      </c>
      <c r="M193" s="461" t="s">
        <v>227</v>
      </c>
      <c r="N193" s="462">
        <v>85613848.618660673</v>
      </c>
      <c r="O193" s="462">
        <v>4234488.9821991473</v>
      </c>
      <c r="P193" s="463">
        <v>5.2033943264182557E-2</v>
      </c>
      <c r="Q193" s="464">
        <v>187543149.70379028</v>
      </c>
      <c r="R193" s="464">
        <v>15598716.267290652</v>
      </c>
      <c r="S193" s="463">
        <v>9.0719518832526644E-2</v>
      </c>
    </row>
    <row r="194" spans="1:19" x14ac:dyDescent="0.25">
      <c r="A194" s="539" t="s">
        <v>100</v>
      </c>
      <c r="B194" s="26" t="s">
        <v>228</v>
      </c>
      <c r="C194" s="466">
        <v>85613848.618660673</v>
      </c>
      <c r="D194" s="466">
        <v>4234488.9821991473</v>
      </c>
      <c r="E194" s="467">
        <v>5.2033943264182557E-2</v>
      </c>
      <c r="F194" s="468">
        <v>187543149.70379037</v>
      </c>
      <c r="G194" s="468">
        <v>15598716.267290622</v>
      </c>
      <c r="H194" s="467">
        <v>9.0719518832526408E-2</v>
      </c>
      <c r="L194" s="26" t="s">
        <v>228</v>
      </c>
      <c r="M194" s="465" t="s">
        <v>228</v>
      </c>
      <c r="N194" s="466">
        <v>85613848.618660673</v>
      </c>
      <c r="O194" s="466">
        <v>4234488.9821991473</v>
      </c>
      <c r="P194" s="467">
        <v>5.2033943264182557E-2</v>
      </c>
      <c r="Q194" s="468">
        <v>187543149.70379037</v>
      </c>
      <c r="R194" s="468">
        <v>15598716.267290622</v>
      </c>
      <c r="S194" s="467">
        <v>9.0719518832526408E-2</v>
      </c>
    </row>
    <row r="195" spans="1:19" x14ac:dyDescent="0.25">
      <c r="A195" s="539" t="s">
        <v>100</v>
      </c>
      <c r="B195" s="25" t="s">
        <v>229</v>
      </c>
      <c r="C195" s="462">
        <v>70365379.576783434</v>
      </c>
      <c r="D195" s="462">
        <v>1838278.6014884412</v>
      </c>
      <c r="E195" s="463">
        <v>2.6825570837312483E-2</v>
      </c>
      <c r="F195" s="464">
        <v>162325883.18332392</v>
      </c>
      <c r="G195" s="464">
        <v>9761780.6525488794</v>
      </c>
      <c r="H195" s="463">
        <v>6.3984780761776813E-2</v>
      </c>
      <c r="L195" s="25" t="s">
        <v>229</v>
      </c>
      <c r="M195" s="461" t="s">
        <v>229</v>
      </c>
      <c r="N195" s="462">
        <v>70365379.576783434</v>
      </c>
      <c r="O195" s="462">
        <v>1838278.6014884412</v>
      </c>
      <c r="P195" s="463">
        <v>2.6825570837312483E-2</v>
      </c>
      <c r="Q195" s="464">
        <v>162325883.18332392</v>
      </c>
      <c r="R195" s="464">
        <v>9761780.6525488794</v>
      </c>
      <c r="S195" s="463">
        <v>6.3984780761776813E-2</v>
      </c>
    </row>
    <row r="196" spans="1:19" x14ac:dyDescent="0.25">
      <c r="A196" s="539" t="s">
        <v>100</v>
      </c>
      <c r="B196" s="26" t="s">
        <v>230</v>
      </c>
      <c r="C196" s="466">
        <v>70365379.576783448</v>
      </c>
      <c r="D196" s="466">
        <v>1838278.6014884263</v>
      </c>
      <c r="E196" s="467">
        <v>2.6825570837312254E-2</v>
      </c>
      <c r="F196" s="468">
        <v>162325883.18332395</v>
      </c>
      <c r="G196" s="468">
        <v>9761780.6525488496</v>
      </c>
      <c r="H196" s="467">
        <v>6.3984780761776591E-2</v>
      </c>
      <c r="L196" s="26" t="s">
        <v>230</v>
      </c>
      <c r="M196" s="465" t="s">
        <v>230</v>
      </c>
      <c r="N196" s="466">
        <v>70365379.576783448</v>
      </c>
      <c r="O196" s="466">
        <v>1838278.6014884263</v>
      </c>
      <c r="P196" s="467">
        <v>2.6825570837312254E-2</v>
      </c>
      <c r="Q196" s="468">
        <v>162325883.18332395</v>
      </c>
      <c r="R196" s="468">
        <v>9761780.6525488496</v>
      </c>
      <c r="S196" s="467">
        <v>6.3984780761776591E-2</v>
      </c>
    </row>
    <row r="197" spans="1:19" x14ac:dyDescent="0.25">
      <c r="A197" s="539" t="s">
        <v>100</v>
      </c>
      <c r="B197" s="25" t="s">
        <v>231</v>
      </c>
      <c r="C197" s="462">
        <v>139616256.61602393</v>
      </c>
      <c r="D197" s="462">
        <v>4859618.5740386844</v>
      </c>
      <c r="E197" s="463">
        <v>3.6062183241204082E-2</v>
      </c>
      <c r="F197" s="464">
        <v>302341598.19124526</v>
      </c>
      <c r="G197" s="464">
        <v>20120575.008184433</v>
      </c>
      <c r="H197" s="463">
        <v>7.129367890900655E-2</v>
      </c>
      <c r="L197" s="25" t="s">
        <v>231</v>
      </c>
      <c r="M197" s="461" t="s">
        <v>231</v>
      </c>
      <c r="N197" s="462">
        <v>139616256.61602393</v>
      </c>
      <c r="O197" s="462">
        <v>4859618.5740386844</v>
      </c>
      <c r="P197" s="463">
        <v>3.6062183241204082E-2</v>
      </c>
      <c r="Q197" s="464">
        <v>302341598.19124526</v>
      </c>
      <c r="R197" s="464">
        <v>20120575.008184433</v>
      </c>
      <c r="S197" s="463">
        <v>7.129367890900655E-2</v>
      </c>
    </row>
    <row r="198" spans="1:19" x14ac:dyDescent="0.25">
      <c r="A198" s="539" t="s">
        <v>100</v>
      </c>
      <c r="B198" s="26" t="s">
        <v>232</v>
      </c>
      <c r="C198" s="466">
        <v>139616256.61602393</v>
      </c>
      <c r="D198" s="466">
        <v>4859618.5740387142</v>
      </c>
      <c r="E198" s="467">
        <v>3.6062183241204311E-2</v>
      </c>
      <c r="F198" s="468">
        <v>302341598.19124526</v>
      </c>
      <c r="G198" s="468">
        <v>20120575.008184433</v>
      </c>
      <c r="H198" s="467">
        <v>7.129367890900655E-2</v>
      </c>
      <c r="L198" s="26" t="s">
        <v>232</v>
      </c>
      <c r="M198" s="465" t="s">
        <v>232</v>
      </c>
      <c r="N198" s="466">
        <v>139616256.61602393</v>
      </c>
      <c r="O198" s="466">
        <v>4859618.5740387142</v>
      </c>
      <c r="P198" s="467">
        <v>3.6062183241204311E-2</v>
      </c>
      <c r="Q198" s="468">
        <v>302341598.19124526</v>
      </c>
      <c r="R198" s="468">
        <v>20120575.008184433</v>
      </c>
      <c r="S198" s="467">
        <v>7.129367890900655E-2</v>
      </c>
    </row>
    <row r="199" spans="1:19" x14ac:dyDescent="0.25">
      <c r="A199" s="539" t="s">
        <v>100</v>
      </c>
      <c r="B199" s="25" t="s">
        <v>233</v>
      </c>
      <c r="C199" s="462">
        <v>118084434.90311906</v>
      </c>
      <c r="D199" s="462">
        <v>3221928.5895635933</v>
      </c>
      <c r="E199" s="463">
        <v>2.8050307214856223E-2</v>
      </c>
      <c r="F199" s="464">
        <v>272095739.25016069</v>
      </c>
      <c r="G199" s="464">
        <v>14748896.583846331</v>
      </c>
      <c r="H199" s="463">
        <v>5.7311356265482949E-2</v>
      </c>
      <c r="L199" s="25" t="s">
        <v>233</v>
      </c>
      <c r="M199" s="461" t="s">
        <v>233</v>
      </c>
      <c r="N199" s="462">
        <v>118084434.90311906</v>
      </c>
      <c r="O199" s="462">
        <v>3221928.5895635933</v>
      </c>
      <c r="P199" s="463">
        <v>2.8050307214856223E-2</v>
      </c>
      <c r="Q199" s="464">
        <v>272095739.25016069</v>
      </c>
      <c r="R199" s="464">
        <v>14748896.583846331</v>
      </c>
      <c r="S199" s="463">
        <v>5.7311356265482949E-2</v>
      </c>
    </row>
    <row r="200" spans="1:19" x14ac:dyDescent="0.25">
      <c r="A200" s="539" t="s">
        <v>100</v>
      </c>
      <c r="B200" s="26" t="s">
        <v>234</v>
      </c>
      <c r="C200" s="466">
        <v>118084434.90311907</v>
      </c>
      <c r="D200" s="466">
        <v>3221928.5895635933</v>
      </c>
      <c r="E200" s="467">
        <v>2.805030721485622E-2</v>
      </c>
      <c r="F200" s="468">
        <v>272095739.25016069</v>
      </c>
      <c r="G200" s="468">
        <v>14748896.58384639</v>
      </c>
      <c r="H200" s="467">
        <v>5.7311356265483192E-2</v>
      </c>
      <c r="L200" s="26" t="s">
        <v>234</v>
      </c>
      <c r="M200" s="465" t="s">
        <v>234</v>
      </c>
      <c r="N200" s="466">
        <v>118084434.90311907</v>
      </c>
      <c r="O200" s="466">
        <v>3221928.5895635933</v>
      </c>
      <c r="P200" s="467">
        <v>2.805030721485622E-2</v>
      </c>
      <c r="Q200" s="468">
        <v>272095739.25016069</v>
      </c>
      <c r="R200" s="468">
        <v>14748896.58384639</v>
      </c>
      <c r="S200" s="467">
        <v>5.7311356265483192E-2</v>
      </c>
    </row>
    <row r="201" spans="1:19" x14ac:dyDescent="0.25">
      <c r="A201" s="539" t="s">
        <v>100</v>
      </c>
      <c r="B201" s="25" t="s">
        <v>235</v>
      </c>
      <c r="C201" s="462">
        <v>66369276.265914537</v>
      </c>
      <c r="D201" s="462">
        <v>2818686.6980667636</v>
      </c>
      <c r="E201" s="463">
        <v>4.4353431136267933E-2</v>
      </c>
      <c r="F201" s="464">
        <v>147650365.09842503</v>
      </c>
      <c r="G201" s="464">
        <v>10772350.783252954</v>
      </c>
      <c r="H201" s="463">
        <v>7.8700373008398522E-2</v>
      </c>
      <c r="L201" s="25" t="s">
        <v>235</v>
      </c>
      <c r="M201" s="461" t="s">
        <v>235</v>
      </c>
      <c r="N201" s="462">
        <v>66369276.265914537</v>
      </c>
      <c r="O201" s="462">
        <v>2818686.6980667636</v>
      </c>
      <c r="P201" s="463">
        <v>4.4353431136267933E-2</v>
      </c>
      <c r="Q201" s="464">
        <v>147650365.09842503</v>
      </c>
      <c r="R201" s="464">
        <v>10772350.783252954</v>
      </c>
      <c r="S201" s="463">
        <v>7.8700373008398522E-2</v>
      </c>
    </row>
    <row r="202" spans="1:19" x14ac:dyDescent="0.25">
      <c r="A202" s="539" t="s">
        <v>100</v>
      </c>
      <c r="B202" s="26" t="s">
        <v>236</v>
      </c>
      <c r="C202" s="466">
        <v>66369276.265914582</v>
      </c>
      <c r="D202" s="466">
        <v>2818686.6980668083</v>
      </c>
      <c r="E202" s="467">
        <v>4.4353431136268634E-2</v>
      </c>
      <c r="F202" s="468">
        <v>147650365.09842503</v>
      </c>
      <c r="G202" s="468">
        <v>10772350.783252984</v>
      </c>
      <c r="H202" s="467">
        <v>7.8700373008398758E-2</v>
      </c>
      <c r="L202" s="26" t="s">
        <v>236</v>
      </c>
      <c r="M202" s="465" t="s">
        <v>236</v>
      </c>
      <c r="N202" s="466">
        <v>66369276.265914582</v>
      </c>
      <c r="O202" s="466">
        <v>2818686.6980668083</v>
      </c>
      <c r="P202" s="467">
        <v>4.4353431136268634E-2</v>
      </c>
      <c r="Q202" s="468">
        <v>147650365.09842503</v>
      </c>
      <c r="R202" s="468">
        <v>10772350.783252984</v>
      </c>
      <c r="S202" s="467">
        <v>7.8700373008398758E-2</v>
      </c>
    </row>
    <row r="203" spans="1:19" x14ac:dyDescent="0.25">
      <c r="A203" s="539" t="s">
        <v>100</v>
      </c>
      <c r="B203" s="25" t="s">
        <v>237</v>
      </c>
      <c r="C203" s="462">
        <v>65093729.751804531</v>
      </c>
      <c r="D203" s="462">
        <v>2554074.016534403</v>
      </c>
      <c r="E203" s="463">
        <v>4.0839272082753036E-2</v>
      </c>
      <c r="F203" s="464">
        <v>151201552.39221907</v>
      </c>
      <c r="G203" s="464">
        <v>11835421.698525935</v>
      </c>
      <c r="H203" s="463">
        <v>8.4923228044111398E-2</v>
      </c>
      <c r="L203" s="25" t="s">
        <v>237</v>
      </c>
      <c r="M203" s="461" t="s">
        <v>237</v>
      </c>
      <c r="N203" s="462">
        <v>65093729.751804531</v>
      </c>
      <c r="O203" s="462">
        <v>2554074.016534403</v>
      </c>
      <c r="P203" s="463">
        <v>4.0839272082753036E-2</v>
      </c>
      <c r="Q203" s="464">
        <v>151201552.39221907</v>
      </c>
      <c r="R203" s="464">
        <v>11835421.698525935</v>
      </c>
      <c r="S203" s="463">
        <v>8.4923228044111398E-2</v>
      </c>
    </row>
    <row r="204" spans="1:19" x14ac:dyDescent="0.25">
      <c r="A204" s="539" t="s">
        <v>100</v>
      </c>
      <c r="B204" s="26" t="s">
        <v>238</v>
      </c>
      <c r="C204" s="466">
        <v>28579576.90264843</v>
      </c>
      <c r="D204" s="466">
        <v>1363689.3192062564</v>
      </c>
      <c r="E204" s="467">
        <v>5.010636948823631E-2</v>
      </c>
      <c r="F204" s="468">
        <v>65442624.886545748</v>
      </c>
      <c r="G204" s="468">
        <v>5488941.1061987877</v>
      </c>
      <c r="H204" s="467">
        <v>9.1553024936861058E-2</v>
      </c>
      <c r="L204" s="26" t="s">
        <v>238</v>
      </c>
      <c r="M204" s="465" t="s">
        <v>238</v>
      </c>
      <c r="N204" s="466">
        <v>28579576.90264843</v>
      </c>
      <c r="O204" s="466">
        <v>1363689.3192062564</v>
      </c>
      <c r="P204" s="467">
        <v>5.010636948823631E-2</v>
      </c>
      <c r="Q204" s="468">
        <v>65442624.886545748</v>
      </c>
      <c r="R204" s="468">
        <v>5488941.1061987877</v>
      </c>
      <c r="S204" s="467">
        <v>9.1553024936861058E-2</v>
      </c>
    </row>
    <row r="205" spans="1:19" x14ac:dyDescent="0.25">
      <c r="A205" s="539" t="s">
        <v>100</v>
      </c>
      <c r="B205" s="25" t="s">
        <v>239</v>
      </c>
      <c r="C205" s="462">
        <v>36514152.849156067</v>
      </c>
      <c r="D205" s="462">
        <v>1190384.6973281056</v>
      </c>
      <c r="E205" s="463">
        <v>3.3699255759227505E-2</v>
      </c>
      <c r="F205" s="464">
        <v>85758927.505673274</v>
      </c>
      <c r="G205" s="464">
        <v>6346480.592327103</v>
      </c>
      <c r="H205" s="463">
        <v>7.9917957939922193E-2</v>
      </c>
      <c r="L205" s="25" t="s">
        <v>239</v>
      </c>
      <c r="M205" s="461" t="s">
        <v>239</v>
      </c>
      <c r="N205" s="462">
        <v>36514152.849156067</v>
      </c>
      <c r="O205" s="462">
        <v>1190384.6973281056</v>
      </c>
      <c r="P205" s="463">
        <v>3.3699255759227505E-2</v>
      </c>
      <c r="Q205" s="464">
        <v>85758927.505673274</v>
      </c>
      <c r="R205" s="464">
        <v>6346480.592327103</v>
      </c>
      <c r="S205" s="463">
        <v>7.9917957939922193E-2</v>
      </c>
    </row>
    <row r="206" spans="1:19" x14ac:dyDescent="0.25">
      <c r="A206" s="539" t="s">
        <v>100</v>
      </c>
      <c r="B206" s="26" t="s">
        <v>240</v>
      </c>
      <c r="C206" s="466">
        <v>627708304.64408946</v>
      </c>
      <c r="D206" s="466">
        <v>15163716.997811437</v>
      </c>
      <c r="E206" s="467">
        <v>2.4755286886263252E-2</v>
      </c>
      <c r="F206" s="468">
        <v>1440377523.6131144</v>
      </c>
      <c r="G206" s="468">
        <v>77458379.604973078</v>
      </c>
      <c r="H206" s="467">
        <v>5.6832703499328341E-2</v>
      </c>
      <c r="L206" s="26" t="s">
        <v>240</v>
      </c>
      <c r="M206" s="465" t="s">
        <v>240</v>
      </c>
      <c r="N206" s="466">
        <v>627708304.64408946</v>
      </c>
      <c r="O206" s="466">
        <v>15163716.997811437</v>
      </c>
      <c r="P206" s="467">
        <v>2.4755286886263252E-2</v>
      </c>
      <c r="Q206" s="468">
        <v>1440377523.6131144</v>
      </c>
      <c r="R206" s="468">
        <v>77458379.604973078</v>
      </c>
      <c r="S206" s="467">
        <v>5.6832703499328341E-2</v>
      </c>
    </row>
    <row r="207" spans="1:19" x14ac:dyDescent="0.25">
      <c r="A207" s="539" t="s">
        <v>100</v>
      </c>
      <c r="B207" s="25" t="s">
        <v>241</v>
      </c>
      <c r="C207" s="462">
        <v>184890712.70840287</v>
      </c>
      <c r="D207" s="462">
        <v>5521961.4423033297</v>
      </c>
      <c r="E207" s="463">
        <v>3.0785526482878366E-2</v>
      </c>
      <c r="F207" s="464">
        <v>407988926.41161501</v>
      </c>
      <c r="G207" s="464">
        <v>27925575.156352937</v>
      </c>
      <c r="H207" s="463">
        <v>7.3476106191562973E-2</v>
      </c>
      <c r="L207" s="25" t="s">
        <v>241</v>
      </c>
      <c r="M207" s="461" t="s">
        <v>241</v>
      </c>
      <c r="N207" s="462">
        <v>184890712.70840287</v>
      </c>
      <c r="O207" s="462">
        <v>5521961.4423033297</v>
      </c>
      <c r="P207" s="463">
        <v>3.0785526482878366E-2</v>
      </c>
      <c r="Q207" s="464">
        <v>407988926.41161501</v>
      </c>
      <c r="R207" s="464">
        <v>27925575.156352937</v>
      </c>
      <c r="S207" s="463">
        <v>7.3476106191562973E-2</v>
      </c>
    </row>
    <row r="208" spans="1:19" x14ac:dyDescent="0.25">
      <c r="A208" s="539" t="s">
        <v>100</v>
      </c>
      <c r="B208" s="26" t="s">
        <v>242</v>
      </c>
      <c r="C208" s="466">
        <v>117290854.72660969</v>
      </c>
      <c r="D208" s="466">
        <v>2058139.1210355163</v>
      </c>
      <c r="E208" s="467">
        <v>1.786071872227888E-2</v>
      </c>
      <c r="F208" s="468">
        <v>269821837.35728979</v>
      </c>
      <c r="G208" s="468">
        <v>13071598.524674088</v>
      </c>
      <c r="H208" s="467">
        <v>5.0911728784002852E-2</v>
      </c>
      <c r="L208" s="26" t="s">
        <v>242</v>
      </c>
      <c r="M208" s="465" t="s">
        <v>242</v>
      </c>
      <c r="N208" s="466">
        <v>117290854.72660969</v>
      </c>
      <c r="O208" s="466">
        <v>2058139.1210355163</v>
      </c>
      <c r="P208" s="467">
        <v>1.786071872227888E-2</v>
      </c>
      <c r="Q208" s="468">
        <v>269821837.35728979</v>
      </c>
      <c r="R208" s="468">
        <v>13071598.524674088</v>
      </c>
      <c r="S208" s="467">
        <v>5.0911728784002852E-2</v>
      </c>
    </row>
    <row r="209" spans="1:19" x14ac:dyDescent="0.25">
      <c r="A209" s="539" t="s">
        <v>100</v>
      </c>
      <c r="B209" s="25" t="s">
        <v>243</v>
      </c>
      <c r="C209" s="462">
        <v>215514775.58940217</v>
      </c>
      <c r="D209" s="462">
        <v>5435685.3234280348</v>
      </c>
      <c r="E209" s="463">
        <v>2.5874470974460592E-2</v>
      </c>
      <c r="F209" s="464">
        <v>502544881.71129394</v>
      </c>
      <c r="G209" s="464">
        <v>25118178.990715027</v>
      </c>
      <c r="H209" s="463">
        <v>5.2611592203747795E-2</v>
      </c>
      <c r="L209" s="25" t="s">
        <v>243</v>
      </c>
      <c r="M209" s="461" t="s">
        <v>243</v>
      </c>
      <c r="N209" s="462">
        <v>215514775.58940217</v>
      </c>
      <c r="O209" s="462">
        <v>5435685.3234280348</v>
      </c>
      <c r="P209" s="463">
        <v>2.5874470974460592E-2</v>
      </c>
      <c r="Q209" s="464">
        <v>502544881.71129394</v>
      </c>
      <c r="R209" s="464">
        <v>25118178.990715027</v>
      </c>
      <c r="S209" s="463">
        <v>5.2611592203747795E-2</v>
      </c>
    </row>
    <row r="210" spans="1:19" x14ac:dyDescent="0.25">
      <c r="A210" s="539" t="s">
        <v>100</v>
      </c>
      <c r="B210" s="26" t="s">
        <v>244</v>
      </c>
      <c r="C210" s="466">
        <v>15024051.327769332</v>
      </c>
      <c r="D210" s="466">
        <v>341183.73349874839</v>
      </c>
      <c r="E210" s="467">
        <v>2.3236859646672974E-2</v>
      </c>
      <c r="F210" s="468">
        <v>33534808.278668299</v>
      </c>
      <c r="G210" s="468">
        <v>1850188.1581527032</v>
      </c>
      <c r="H210" s="467">
        <v>5.8393887984622472E-2</v>
      </c>
      <c r="L210" s="26" t="s">
        <v>244</v>
      </c>
      <c r="M210" s="465" t="s">
        <v>244</v>
      </c>
      <c r="N210" s="466">
        <v>15024051.327769332</v>
      </c>
      <c r="O210" s="466">
        <v>341183.73349874839</v>
      </c>
      <c r="P210" s="467">
        <v>2.3236859646672974E-2</v>
      </c>
      <c r="Q210" s="468">
        <v>33534808.278668299</v>
      </c>
      <c r="R210" s="468">
        <v>1850188.1581527032</v>
      </c>
      <c r="S210" s="467">
        <v>5.8393887984622472E-2</v>
      </c>
    </row>
    <row r="211" spans="1:19" x14ac:dyDescent="0.25">
      <c r="A211" s="539" t="s">
        <v>100</v>
      </c>
      <c r="B211" s="25" t="s">
        <v>245</v>
      </c>
      <c r="C211" s="462">
        <v>94987910.291915968</v>
      </c>
      <c r="D211" s="462">
        <v>1806747.3775472939</v>
      </c>
      <c r="E211" s="463">
        <v>1.9389620402222849E-2</v>
      </c>
      <c r="F211" s="464">
        <v>226487069.85424745</v>
      </c>
      <c r="G211" s="464">
        <v>9492838.7750784755</v>
      </c>
      <c r="H211" s="463">
        <v>4.3746963814973831E-2</v>
      </c>
      <c r="L211" s="25" t="s">
        <v>245</v>
      </c>
      <c r="M211" s="461" t="s">
        <v>245</v>
      </c>
      <c r="N211" s="462">
        <v>94987910.291915968</v>
      </c>
      <c r="O211" s="462">
        <v>1806747.3775472939</v>
      </c>
      <c r="P211" s="463">
        <v>1.9389620402222849E-2</v>
      </c>
      <c r="Q211" s="464">
        <v>226487069.85424745</v>
      </c>
      <c r="R211" s="464">
        <v>9492838.7750784755</v>
      </c>
      <c r="S211" s="463">
        <v>4.3746963814973831E-2</v>
      </c>
    </row>
    <row r="212" spans="1:19" x14ac:dyDescent="0.25">
      <c r="A212" s="539" t="s">
        <v>100</v>
      </c>
      <c r="B212" s="26" t="s">
        <v>246</v>
      </c>
      <c r="C212" s="466">
        <v>171444807.26728818</v>
      </c>
      <c r="D212" s="466">
        <v>6363682.30087322</v>
      </c>
      <c r="E212" s="467">
        <v>3.8548818359263569E-2</v>
      </c>
      <c r="F212" s="468">
        <v>380669679.57182479</v>
      </c>
      <c r="G212" s="468">
        <v>27142677.616930127</v>
      </c>
      <c r="H212" s="467">
        <v>7.6776816104115214E-2</v>
      </c>
      <c r="L212" s="26" t="s">
        <v>246</v>
      </c>
      <c r="M212" s="465" t="s">
        <v>246</v>
      </c>
      <c r="N212" s="466">
        <v>171444807.26728818</v>
      </c>
      <c r="O212" s="466">
        <v>6363682.30087322</v>
      </c>
      <c r="P212" s="467">
        <v>3.8548818359263569E-2</v>
      </c>
      <c r="Q212" s="468">
        <v>380669679.57182479</v>
      </c>
      <c r="R212" s="468">
        <v>27142677.616930127</v>
      </c>
      <c r="S212" s="467">
        <v>7.6776816104115214E-2</v>
      </c>
    </row>
    <row r="213" spans="1:19" x14ac:dyDescent="0.25">
      <c r="A213" s="539" t="s">
        <v>100</v>
      </c>
      <c r="B213" s="25" t="s">
        <v>247</v>
      </c>
      <c r="C213" s="462">
        <v>147480257.73927712</v>
      </c>
      <c r="D213" s="462">
        <v>5168241.1288724244</v>
      </c>
      <c r="E213" s="463">
        <v>3.6316266552676793E-2</v>
      </c>
      <c r="F213" s="464">
        <v>328690993.8025682</v>
      </c>
      <c r="G213" s="464">
        <v>22668563.638842523</v>
      </c>
      <c r="H213" s="463">
        <v>7.4074843555469352E-2</v>
      </c>
      <c r="L213" s="25" t="s">
        <v>247</v>
      </c>
      <c r="M213" s="461" t="s">
        <v>247</v>
      </c>
      <c r="N213" s="462">
        <v>147480257.73927712</v>
      </c>
      <c r="O213" s="462">
        <v>5168241.1288724244</v>
      </c>
      <c r="P213" s="463">
        <v>3.6316266552676793E-2</v>
      </c>
      <c r="Q213" s="464">
        <v>328690993.8025682</v>
      </c>
      <c r="R213" s="464">
        <v>22668563.638842523</v>
      </c>
      <c r="S213" s="463">
        <v>7.4074843555469352E-2</v>
      </c>
    </row>
    <row r="214" spans="1:19" x14ac:dyDescent="0.25">
      <c r="A214" s="539" t="s">
        <v>100</v>
      </c>
      <c r="B214" s="26" t="s">
        <v>248</v>
      </c>
      <c r="C214" s="466">
        <v>23964549.528011333</v>
      </c>
      <c r="D214" s="466">
        <v>1195441.1720009558</v>
      </c>
      <c r="E214" s="467">
        <v>5.2502766173774841E-2</v>
      </c>
      <c r="F214" s="468">
        <v>51978685.76925642</v>
      </c>
      <c r="G214" s="468">
        <v>4474113.9780874848</v>
      </c>
      <c r="H214" s="467">
        <v>9.4182808293816034E-2</v>
      </c>
      <c r="L214" s="26" t="s">
        <v>248</v>
      </c>
      <c r="M214" s="465" t="s">
        <v>248</v>
      </c>
      <c r="N214" s="466">
        <v>23964549.528011333</v>
      </c>
      <c r="O214" s="466">
        <v>1195441.1720009558</v>
      </c>
      <c r="P214" s="467">
        <v>5.2502766173774841E-2</v>
      </c>
      <c r="Q214" s="468">
        <v>51978685.76925642</v>
      </c>
      <c r="R214" s="468">
        <v>4474113.9780874848</v>
      </c>
      <c r="S214" s="467">
        <v>9.4182808293816034E-2</v>
      </c>
    </row>
    <row r="215" spans="1:19" x14ac:dyDescent="0.25">
      <c r="A215" s="539" t="s">
        <v>100</v>
      </c>
      <c r="B215" s="25" t="s">
        <v>111</v>
      </c>
      <c r="C215" s="462">
        <v>4192025929.0448818</v>
      </c>
      <c r="D215" s="462">
        <v>153484359.29262781</v>
      </c>
      <c r="E215" s="463">
        <v>3.8004897719065296E-2</v>
      </c>
      <c r="F215" s="464">
        <v>9519734092.8059673</v>
      </c>
      <c r="G215" s="464">
        <v>617267205.44602394</v>
      </c>
      <c r="H215" s="463">
        <v>6.9336647162646911E-2</v>
      </c>
      <c r="L215" s="25" t="s">
        <v>111</v>
      </c>
      <c r="M215" s="461" t="s">
        <v>111</v>
      </c>
      <c r="N215" s="462">
        <v>4192025929.0448818</v>
      </c>
      <c r="O215" s="462">
        <v>153484359.29262781</v>
      </c>
      <c r="P215" s="463">
        <v>3.8004897719065296E-2</v>
      </c>
      <c r="Q215" s="464">
        <v>9519734092.8059673</v>
      </c>
      <c r="R215" s="464">
        <v>617267205.44602394</v>
      </c>
      <c r="S215" s="463">
        <v>6.9336647162646911E-2</v>
      </c>
    </row>
  </sheetData>
  <mergeCells count="3">
    <mergeCell ref="A9:A77"/>
    <mergeCell ref="A78:A146"/>
    <mergeCell ref="A147:A215"/>
  </mergeCells>
  <pageMargins left="0.7" right="0.7" top="0.75" bottom="0.75" header="0.3" footer="0.3"/>
  <colBreaks count="1" manualBreakCount="1">
    <brk id="9" max="1048575" man="1"/>
  </colBreaks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0AD9-83BA-4E38-80AD-AE3DB95D16F0}">
  <sheetPr>
    <tabColor theme="0" tint="-0.14999847407452621"/>
  </sheetPr>
  <dimension ref="B2:Q156"/>
  <sheetViews>
    <sheetView showGridLines="0" topLeftCell="A3" zoomScale="65" zoomScaleNormal="60" workbookViewId="0">
      <selection activeCell="K152" sqref="K152"/>
    </sheetView>
  </sheetViews>
  <sheetFormatPr defaultColWidth="13.26953125" defaultRowHeight="14.5" x14ac:dyDescent="0.35"/>
  <cols>
    <col min="1" max="1" width="3.7265625" style="28" customWidth="1"/>
    <col min="2" max="2" width="40" style="28" bestFit="1" customWidth="1"/>
    <col min="3" max="3" width="16.453125" style="28" bestFit="1" customWidth="1"/>
    <col min="4" max="4" width="16" style="99" bestFit="1" customWidth="1"/>
    <col min="5" max="5" width="12.453125" style="28" bestFit="1" customWidth="1"/>
    <col min="6" max="6" width="18.7265625" style="28" bestFit="1" customWidth="1"/>
    <col min="7" max="7" width="16.54296875" style="99" customWidth="1"/>
    <col min="8" max="8" width="12.453125" style="28" bestFit="1" customWidth="1"/>
    <col min="9" max="9" width="3.7265625" style="28" customWidth="1"/>
    <col min="10" max="10" width="44.1796875" style="28" bestFit="1" customWidth="1"/>
    <col min="11" max="11" width="17.54296875" style="28" customWidth="1"/>
    <col min="12" max="12" width="16" style="99" bestFit="1" customWidth="1"/>
    <col min="13" max="13" width="17.453125" style="28" bestFit="1" customWidth="1"/>
    <col min="14" max="14" width="18.7265625" style="28" bestFit="1" customWidth="1"/>
    <col min="15" max="15" width="16" style="99" bestFit="1" customWidth="1"/>
    <col min="16" max="16" width="12.453125" style="28" bestFit="1" customWidth="1"/>
    <col min="17" max="16384" width="13.26953125" style="28"/>
  </cols>
  <sheetData>
    <row r="2" spans="2:17" ht="23.5" x14ac:dyDescent="0.55000000000000004">
      <c r="B2" s="537" t="s">
        <v>249</v>
      </c>
      <c r="C2" s="537"/>
      <c r="D2" s="537"/>
      <c r="E2" s="537"/>
      <c r="F2" s="537"/>
      <c r="G2" s="537"/>
      <c r="H2" s="537"/>
      <c r="I2" s="537"/>
      <c r="J2" s="537"/>
      <c r="K2" s="537"/>
      <c r="L2" s="537"/>
      <c r="M2" s="537"/>
      <c r="N2" s="537"/>
      <c r="O2" s="537"/>
      <c r="P2" s="537"/>
    </row>
    <row r="3" spans="2:17" ht="15" customHeight="1" thickBot="1" x14ac:dyDescent="0.4">
      <c r="B3" s="543" t="str">
        <f>'HOME PAGE'!H5</f>
        <v>4 WEEKS ENDING 12-29-2024</v>
      </c>
      <c r="C3" s="543"/>
      <c r="D3" s="543"/>
      <c r="E3" s="543"/>
      <c r="F3" s="543"/>
      <c r="G3" s="543"/>
      <c r="H3" s="543"/>
      <c r="I3" s="543"/>
      <c r="J3" s="543"/>
      <c r="K3" s="543"/>
      <c r="L3" s="543"/>
      <c r="M3" s="543"/>
      <c r="N3" s="543"/>
      <c r="O3" s="543"/>
      <c r="P3" s="543"/>
    </row>
    <row r="4" spans="2:17" ht="15" customHeight="1" thickBot="1" x14ac:dyDescent="0.4">
      <c r="B4" s="542" t="s">
        <v>285</v>
      </c>
      <c r="C4" s="512" t="s">
        <v>266</v>
      </c>
      <c r="D4" s="513"/>
      <c r="E4" s="514"/>
      <c r="F4" s="536" t="s">
        <v>269</v>
      </c>
      <c r="G4" s="536"/>
      <c r="H4" s="536"/>
      <c r="I4" s="88"/>
      <c r="J4" s="540" t="s">
        <v>286</v>
      </c>
      <c r="K4" s="512" t="s">
        <v>266</v>
      </c>
      <c r="L4" s="513"/>
      <c r="M4" s="514"/>
      <c r="N4" s="530" t="s">
        <v>269</v>
      </c>
      <c r="O4" s="531"/>
      <c r="P4" s="532"/>
    </row>
    <row r="5" spans="2:17" ht="15.75" customHeight="1" thickBot="1" x14ac:dyDescent="0.4">
      <c r="B5" s="542"/>
      <c r="C5" s="89" t="s">
        <v>271</v>
      </c>
      <c r="D5" s="89" t="s">
        <v>272</v>
      </c>
      <c r="E5" s="89" t="s">
        <v>273</v>
      </c>
      <c r="F5" s="89" t="s">
        <v>271</v>
      </c>
      <c r="G5" s="89" t="s">
        <v>272</v>
      </c>
      <c r="H5" s="89" t="s">
        <v>273</v>
      </c>
      <c r="I5" s="90"/>
      <c r="J5" s="541"/>
      <c r="K5" s="89" t="s">
        <v>271</v>
      </c>
      <c r="L5" s="89" t="s">
        <v>272</v>
      </c>
      <c r="M5" s="89" t="s">
        <v>273</v>
      </c>
      <c r="N5" s="89" t="s">
        <v>271</v>
      </c>
      <c r="O5" s="89" t="s">
        <v>272</v>
      </c>
      <c r="P5" s="89" t="s">
        <v>273</v>
      </c>
    </row>
    <row r="6" spans="2:17" ht="15" customHeight="1" thickBot="1" x14ac:dyDescent="0.4">
      <c r="B6" s="91" t="s">
        <v>287</v>
      </c>
      <c r="C6" s="92">
        <f>'DMI SR Data'!C74</f>
        <v>15067846.98115911</v>
      </c>
      <c r="D6" s="92">
        <f>'DMI SR Data'!D74</f>
        <v>523583.7619114276</v>
      </c>
      <c r="E6" s="117">
        <f>'DMI SR Data'!E74</f>
        <v>3.5999332109069915E-2</v>
      </c>
      <c r="F6" s="92">
        <f>'DMI SR Data'!F74</f>
        <v>34598805.293448679</v>
      </c>
      <c r="G6" s="92">
        <f>'DMI SR Data'!G74</f>
        <v>3183698.7194076478</v>
      </c>
      <c r="H6" s="120">
        <f>'DMI SR Data'!H74</f>
        <v>0.10134292277201458</v>
      </c>
      <c r="I6" s="88"/>
      <c r="J6" s="91" t="s">
        <v>286</v>
      </c>
      <c r="K6" s="92">
        <f>'DMI SR Data'!C68</f>
        <v>54416745.749199398</v>
      </c>
      <c r="L6" s="92">
        <f>'DMI SR Data'!D68</f>
        <v>1187510.5676622093</v>
      </c>
      <c r="M6" s="117">
        <f>'DMI SR Data'!E68</f>
        <v>2.2309367467186585E-2</v>
      </c>
      <c r="N6" s="92">
        <f>'DMI SR Data'!F68</f>
        <v>128592943.03831552</v>
      </c>
      <c r="O6" s="92">
        <f>'DMI SR Data'!G68</f>
        <v>8597123.5523566455</v>
      </c>
      <c r="P6" s="120">
        <f>'DMI SR Data'!H68</f>
        <v>7.1645192217405743E-2</v>
      </c>
    </row>
    <row r="7" spans="2:17" ht="15" customHeight="1" x14ac:dyDescent="0.35">
      <c r="B7" s="93" t="s">
        <v>288</v>
      </c>
      <c r="C7" s="94">
        <f>'DMI SR Data'!C75</f>
        <v>12970199.044604536</v>
      </c>
      <c r="D7" s="94">
        <f>'DMI SR Data'!D75</f>
        <v>414058.19902427308</v>
      </c>
      <c r="E7" s="118">
        <f>'DMI SR Data'!E75</f>
        <v>3.2976549412474992E-2</v>
      </c>
      <c r="F7" s="94">
        <f>'DMI SR Data'!F75</f>
        <v>29915213.874040656</v>
      </c>
      <c r="G7" s="94">
        <f>'DMI SR Data'!G75</f>
        <v>2703455.3057748638</v>
      </c>
      <c r="H7" s="121">
        <f>'DMI SR Data'!H75</f>
        <v>9.9348790670501508E-2</v>
      </c>
      <c r="I7" s="88"/>
      <c r="J7" s="93" t="s">
        <v>289</v>
      </c>
      <c r="K7" s="105">
        <f>'DMI SR Data'!C69</f>
        <v>16105276.012896255</v>
      </c>
      <c r="L7" s="94">
        <f>'DMI SR Data'!D69</f>
        <v>406472.13094806112</v>
      </c>
      <c r="M7" s="118">
        <f>'DMI SR Data'!E69</f>
        <v>2.5891917244437776E-2</v>
      </c>
      <c r="N7" s="94">
        <f>'DMI SR Data'!F69</f>
        <v>36652172.040277652</v>
      </c>
      <c r="O7" s="94">
        <f>'DMI SR Data'!G69</f>
        <v>2855258.3971787393</v>
      </c>
      <c r="P7" s="121">
        <f>'DMI SR Data'!H69</f>
        <v>8.4482814831281575E-2</v>
      </c>
    </row>
    <row r="8" spans="2:17" ht="15" customHeight="1" thickBot="1" x14ac:dyDescent="0.4">
      <c r="B8" s="95" t="s">
        <v>290</v>
      </c>
      <c r="C8" s="96">
        <f>'DMI SR Data'!C76</f>
        <v>2097647.9365545688</v>
      </c>
      <c r="D8" s="96">
        <f>'DMI SR Data'!D76</f>
        <v>109525.56288716127</v>
      </c>
      <c r="E8" s="119">
        <f>'DMI SR Data'!E76</f>
        <v>5.508995036614571E-2</v>
      </c>
      <c r="F8" s="96">
        <f>'DMI SR Data'!F76</f>
        <v>4683591.4194080113</v>
      </c>
      <c r="G8" s="96">
        <f>'DMI SR Data'!G76</f>
        <v>480243.41363275889</v>
      </c>
      <c r="H8" s="122">
        <f>'DMI SR Data'!H76</f>
        <v>0.11425259411614773</v>
      </c>
      <c r="I8" s="88"/>
      <c r="J8" s="93" t="s">
        <v>291</v>
      </c>
      <c r="K8" s="105">
        <f>'DMI SR Data'!C70</f>
        <v>10087404.79738177</v>
      </c>
      <c r="L8" s="94">
        <f>'DMI SR Data'!D70</f>
        <v>76452.757148209959</v>
      </c>
      <c r="M8" s="118">
        <f>'DMI SR Data'!E70</f>
        <v>7.6369117383591305E-3</v>
      </c>
      <c r="N8" s="94">
        <f>'DMI SR Data'!F70</f>
        <v>24093296.881292611</v>
      </c>
      <c r="O8" s="94">
        <f>'DMI SR Data'!G70</f>
        <v>1386851.9970541522</v>
      </c>
      <c r="P8" s="121">
        <f>'DMI SR Data'!H70</f>
        <v>6.1077460788096644E-2</v>
      </c>
    </row>
    <row r="9" spans="2:17" ht="15" customHeight="1" thickBot="1" x14ac:dyDescent="0.4">
      <c r="B9" s="97"/>
      <c r="C9" s="97"/>
      <c r="D9" s="98"/>
      <c r="E9" s="97"/>
      <c r="F9" s="97"/>
      <c r="G9" s="98"/>
      <c r="H9" s="97"/>
      <c r="I9" s="88"/>
      <c r="J9" s="93" t="s">
        <v>292</v>
      </c>
      <c r="K9" s="105">
        <f>'DMI SR Data'!C71</f>
        <v>18552579.11957784</v>
      </c>
      <c r="L9" s="94">
        <f>'DMI SR Data'!D71</f>
        <v>518897.96700418368</v>
      </c>
      <c r="M9" s="118">
        <f>'DMI SR Data'!E71</f>
        <v>2.8773823969385739E-2</v>
      </c>
      <c r="N9" s="94">
        <f>'DMI SR Data'!F71</f>
        <v>44323226.253971882</v>
      </c>
      <c r="O9" s="94">
        <f>'DMI SR Data'!G71</f>
        <v>2988632.4435446188</v>
      </c>
      <c r="P9" s="121">
        <f>'DMI SR Data'!H71</f>
        <v>7.230341871148839E-2</v>
      </c>
    </row>
    <row r="10" spans="2:17" ht="15" customHeight="1" thickBot="1" x14ac:dyDescent="0.4">
      <c r="B10" s="540" t="s">
        <v>293</v>
      </c>
      <c r="C10" s="512" t="s">
        <v>266</v>
      </c>
      <c r="D10" s="513"/>
      <c r="E10" s="514"/>
      <c r="F10" s="536" t="s">
        <v>269</v>
      </c>
      <c r="G10" s="536"/>
      <c r="H10" s="536"/>
      <c r="I10" s="88"/>
      <c r="J10" s="93" t="s">
        <v>294</v>
      </c>
      <c r="K10" s="105">
        <f>'DMI SR Data'!C72</f>
        <v>1290482.3297044639</v>
      </c>
      <c r="L10" s="94">
        <f>'DMI SR Data'!D72</f>
        <v>42768.27283534687</v>
      </c>
      <c r="M10" s="118">
        <f>'DMI SR Data'!E72</f>
        <v>3.4277303040622216E-2</v>
      </c>
      <c r="N10" s="94">
        <f>'DMI SR Data'!F72</f>
        <v>2953626.0865159594</v>
      </c>
      <c r="O10" s="94">
        <f>'DMI SR Data'!G72</f>
        <v>244728.813007941</v>
      </c>
      <c r="P10" s="121">
        <f>'DMI SR Data'!H72</f>
        <v>9.034259637724007E-2</v>
      </c>
    </row>
    <row r="11" spans="2:17" ht="15" customHeight="1" thickBot="1" x14ac:dyDescent="0.4">
      <c r="B11" s="541"/>
      <c r="C11" s="89" t="s">
        <v>271</v>
      </c>
      <c r="D11" s="89" t="s">
        <v>272</v>
      </c>
      <c r="E11" s="89" t="s">
        <v>273</v>
      </c>
      <c r="F11" s="89" t="s">
        <v>271</v>
      </c>
      <c r="G11" s="89" t="s">
        <v>272</v>
      </c>
      <c r="H11" s="89" t="s">
        <v>273</v>
      </c>
      <c r="I11" s="88"/>
      <c r="J11" s="95" t="s">
        <v>295</v>
      </c>
      <c r="K11" s="109">
        <f>'DMI SR Data'!C73</f>
        <v>8381003.4896390475</v>
      </c>
      <c r="L11" s="103">
        <f>'DMI SR Data'!D73</f>
        <v>142919.43972640857</v>
      </c>
      <c r="M11" s="124">
        <f>'DMI SR Data'!E73</f>
        <v>1.7348626071364757E-2</v>
      </c>
      <c r="N11" s="103">
        <f>'DMI SR Data'!F73</f>
        <v>20570621.776257403</v>
      </c>
      <c r="O11" s="103">
        <f>'DMI SR Data'!G73</f>
        <v>1121651.9015711881</v>
      </c>
      <c r="P11" s="125">
        <f>'DMI SR Data'!H73</f>
        <v>5.7671532672333096E-2</v>
      </c>
    </row>
    <row r="12" spans="2:17" ht="15" thickBot="1" x14ac:dyDescent="0.4">
      <c r="B12" s="91" t="s">
        <v>296</v>
      </c>
      <c r="C12" s="92">
        <f>'DMI SR Data'!C18</f>
        <v>47932420.251545839</v>
      </c>
      <c r="D12" s="92">
        <f>'DMI SR Data'!D18</f>
        <v>2172218.3225135729</v>
      </c>
      <c r="E12" s="117">
        <f>'DMI SR Data'!E18</f>
        <v>4.7469596525871599E-2</v>
      </c>
      <c r="F12" s="92">
        <f>'DMI SR Data'!F18</f>
        <v>110714846.46135715</v>
      </c>
      <c r="G12" s="92">
        <f>'DMI SR Data'!G18</f>
        <v>8855965.1207859218</v>
      </c>
      <c r="H12" s="120">
        <f>'DMI SR Data'!H18</f>
        <v>8.69434751710602E-2</v>
      </c>
      <c r="I12" s="88"/>
    </row>
    <row r="13" spans="2:17" ht="15" thickBot="1" x14ac:dyDescent="0.4">
      <c r="B13" s="93" t="s">
        <v>297</v>
      </c>
      <c r="C13" s="105">
        <f>'DMI SR Data'!C19</f>
        <v>4139240.6929860478</v>
      </c>
      <c r="D13" s="94">
        <f>'DMI SR Data'!D19</f>
        <v>208758.91007840959</v>
      </c>
      <c r="E13" s="118">
        <f>'DMI SR Data'!E19</f>
        <v>5.3112804386025364E-2</v>
      </c>
      <c r="F13" s="94">
        <f>'DMI SR Data'!F19</f>
        <v>9925465.2668495644</v>
      </c>
      <c r="G13" s="94">
        <f>'DMI SR Data'!G19</f>
        <v>784212.04033397324</v>
      </c>
      <c r="H13" s="121">
        <f>'DMI SR Data'!H19</f>
        <v>8.5788241601189572E-2</v>
      </c>
      <c r="I13" s="88"/>
      <c r="J13" s="540" t="s">
        <v>298</v>
      </c>
      <c r="K13" s="530" t="s">
        <v>266</v>
      </c>
      <c r="L13" s="531"/>
      <c r="M13" s="532"/>
      <c r="N13" s="530" t="s">
        <v>269</v>
      </c>
      <c r="O13" s="531"/>
      <c r="P13" s="532"/>
    </row>
    <row r="14" spans="2:17" ht="15" customHeight="1" thickBot="1" x14ac:dyDescent="0.4">
      <c r="B14" s="93" t="s">
        <v>299</v>
      </c>
      <c r="C14" s="105">
        <f>'DMI SR Data'!C20</f>
        <v>4142175.2402364598</v>
      </c>
      <c r="D14" s="94">
        <f>'DMI SR Data'!D20</f>
        <v>281058.92409160128</v>
      </c>
      <c r="E14" s="118">
        <f>'DMI SR Data'!E20</f>
        <v>7.2792141204444549E-2</v>
      </c>
      <c r="F14" s="94">
        <f>'DMI SR Data'!F20</f>
        <v>9487291.5187757239</v>
      </c>
      <c r="G14" s="94">
        <f>'DMI SR Data'!G20</f>
        <v>944735.95560932532</v>
      </c>
      <c r="H14" s="121">
        <f>'DMI SR Data'!H20</f>
        <v>0.1105917249965358</v>
      </c>
      <c r="I14" s="88"/>
      <c r="J14" s="541"/>
      <c r="K14" s="89" t="s">
        <v>271</v>
      </c>
      <c r="L14" s="89" t="s">
        <v>272</v>
      </c>
      <c r="M14" s="89" t="s">
        <v>273</v>
      </c>
      <c r="N14" s="89" t="s">
        <v>271</v>
      </c>
      <c r="O14" s="89" t="s">
        <v>272</v>
      </c>
      <c r="P14" s="89" t="s">
        <v>273</v>
      </c>
    </row>
    <row r="15" spans="2:17" ht="15" customHeight="1" thickBot="1" x14ac:dyDescent="0.4">
      <c r="B15" s="93" t="s">
        <v>300</v>
      </c>
      <c r="C15" s="105">
        <f>'DMI SR Data'!C21</f>
        <v>26388620.799471095</v>
      </c>
      <c r="D15" s="94">
        <f>'DMI SR Data'!D21</f>
        <v>1485708.0887062475</v>
      </c>
      <c r="E15" s="118">
        <f>'DMI SR Data'!E21</f>
        <v>5.9660012704618952E-2</v>
      </c>
      <c r="F15" s="94">
        <f>'DMI SR Data'!F21</f>
        <v>61026768.915470295</v>
      </c>
      <c r="G15" s="94">
        <f>'DMI SR Data'!G21</f>
        <v>5321988.8525500298</v>
      </c>
      <c r="H15" s="121">
        <f>'DMI SR Data'!H21</f>
        <v>9.5539177186206983E-2</v>
      </c>
      <c r="I15" s="88"/>
      <c r="J15" s="133" t="s">
        <v>301</v>
      </c>
      <c r="K15" s="92">
        <f>'DMI SR Data'!C65</f>
        <v>5885089.7638109326</v>
      </c>
      <c r="L15" s="92">
        <f>'DMI SR Data'!D65</f>
        <v>248341.94220787846</v>
      </c>
      <c r="M15" s="117">
        <f>'DMI SR Data'!E65</f>
        <v>4.4057664111936734E-2</v>
      </c>
      <c r="N15" s="92">
        <f>'DMI SR Data'!F65</f>
        <v>14057954.501927158</v>
      </c>
      <c r="O15" s="92">
        <f>'DMI SR Data'!G65</f>
        <v>1025566.8080088887</v>
      </c>
      <c r="P15" s="120">
        <f>'DMI SR Data'!H65</f>
        <v>7.8693700041434667E-2</v>
      </c>
    </row>
    <row r="16" spans="2:17" ht="15" customHeight="1" x14ac:dyDescent="0.35">
      <c r="B16" s="93" t="s">
        <v>302</v>
      </c>
      <c r="C16" s="105">
        <f>'DMI SR Data'!C22</f>
        <v>8077983.3188932538</v>
      </c>
      <c r="D16" s="94">
        <f>'DMI SR Data'!D22</f>
        <v>85545.073605140671</v>
      </c>
      <c r="E16" s="118">
        <f>'DMI SR Data'!E22</f>
        <v>1.0703251120591789E-2</v>
      </c>
      <c r="F16" s="94">
        <f>'DMI SR Data'!F22</f>
        <v>18376295.697474238</v>
      </c>
      <c r="G16" s="94">
        <f>'DMI SR Data'!G22</f>
        <v>1063416.4216504283</v>
      </c>
      <c r="H16" s="121">
        <f>'DMI SR Data'!H22</f>
        <v>6.1423429616090076E-2</v>
      </c>
      <c r="I16" s="88"/>
      <c r="J16" s="134" t="s">
        <v>303</v>
      </c>
      <c r="K16" s="105">
        <f>'DMI SR Data'!C66</f>
        <v>2538829.8871279629</v>
      </c>
      <c r="L16" s="94">
        <f>'DMI SR Data'!D66</f>
        <v>123961.85498174839</v>
      </c>
      <c r="M16" s="118">
        <f>'DMI SR Data'!E66</f>
        <v>5.1332765737752244E-2</v>
      </c>
      <c r="N16" s="94">
        <f>'DMI SR Data'!F66</f>
        <v>5999470.7530228021</v>
      </c>
      <c r="O16" s="94">
        <f>'DMI SR Data'!G66</f>
        <v>495912.79754880723</v>
      </c>
      <c r="P16" s="121">
        <f>'DMI SR Data'!H66</f>
        <v>9.0107672447704179E-2</v>
      </c>
      <c r="Q16" s="100"/>
    </row>
    <row r="17" spans="2:17" ht="15" customHeight="1" thickBot="1" x14ac:dyDescent="0.4">
      <c r="B17" s="93" t="s">
        <v>304</v>
      </c>
      <c r="C17" s="105">
        <f>'DMI SR Data'!C23</f>
        <v>1627059.9946161211</v>
      </c>
      <c r="D17" s="94">
        <f>'DMI SR Data'!D23</f>
        <v>53808.556239083409</v>
      </c>
      <c r="E17" s="118">
        <f>'DMI SR Data'!E23</f>
        <v>3.4202133827121867E-2</v>
      </c>
      <c r="F17" s="94">
        <f>'DMI SR Data'!F23</f>
        <v>3865527.6988942325</v>
      </c>
      <c r="G17" s="94">
        <f>'DMI SR Data'!G23</f>
        <v>250218.93102532625</v>
      </c>
      <c r="H17" s="121">
        <f>'DMI SR Data'!H23</f>
        <v>6.9210943543508527E-2</v>
      </c>
      <c r="I17" s="88"/>
      <c r="J17" s="135" t="s">
        <v>305</v>
      </c>
      <c r="K17" s="136">
        <f>'DMI SR Data'!C67</f>
        <v>3346259.8766829697</v>
      </c>
      <c r="L17" s="96">
        <f>'DMI SR Data'!D67</f>
        <v>124380.08722613147</v>
      </c>
      <c r="M17" s="119">
        <f>'DMI SR Data'!E67</f>
        <v>3.8604819345882585E-2</v>
      </c>
      <c r="N17" s="96">
        <f>'DMI SR Data'!F67</f>
        <v>8058483.7489043549</v>
      </c>
      <c r="O17" s="96">
        <f>'DMI SR Data'!G67</f>
        <v>529654.01046008058</v>
      </c>
      <c r="P17" s="122">
        <f>'DMI SR Data'!H67</f>
        <v>7.0350111353364997E-2</v>
      </c>
    </row>
    <row r="18" spans="2:17" ht="15" customHeight="1" x14ac:dyDescent="0.35">
      <c r="B18" s="93" t="s">
        <v>306</v>
      </c>
      <c r="C18" s="105">
        <f>'DMI SR Data'!C24</f>
        <v>857090.14579735976</v>
      </c>
      <c r="D18" s="94">
        <f>'DMI SR Data'!D24</f>
        <v>13394.031685722875</v>
      </c>
      <c r="E18" s="118">
        <f>'DMI SR Data'!E24</f>
        <v>1.5875421803768781E-2</v>
      </c>
      <c r="F18" s="94">
        <f>'DMI SR Data'!F24</f>
        <v>1977750.274493173</v>
      </c>
      <c r="G18" s="94">
        <f>'DMI SR Data'!G24</f>
        <v>136822.02340843249</v>
      </c>
      <c r="H18" s="121">
        <f>'DMI SR Data'!H24</f>
        <v>7.4322300897828084E-2</v>
      </c>
      <c r="I18" s="88"/>
      <c r="J18" s="102"/>
      <c r="K18" s="73"/>
      <c r="L18" s="73"/>
      <c r="M18" s="74"/>
      <c r="N18" s="73"/>
      <c r="O18" s="73"/>
      <c r="P18" s="74"/>
    </row>
    <row r="19" spans="2:17" ht="15" customHeight="1" thickBot="1" x14ac:dyDescent="0.4">
      <c r="B19" s="95" t="s">
        <v>307</v>
      </c>
      <c r="C19" s="109">
        <f>'DMI SR Data'!C25</f>
        <v>2722154.0335332071</v>
      </c>
      <c r="D19" s="103">
        <f>'DMI SR Data'!D25</f>
        <v>64315.89281369606</v>
      </c>
      <c r="E19" s="124">
        <f>'DMI SR Data'!E25</f>
        <v>2.4198573956909549E-2</v>
      </c>
      <c r="F19" s="103">
        <f>'DMI SR Data'!F25</f>
        <v>6139100.6955194175</v>
      </c>
      <c r="G19" s="103">
        <f>'DMI SR Data'!G25</f>
        <v>377700.19377102517</v>
      </c>
      <c r="H19" s="125">
        <f>'DMI SR Data'!H25</f>
        <v>6.5557010601225485E-2</v>
      </c>
      <c r="I19" s="88"/>
    </row>
    <row r="20" spans="2:17" ht="15" customHeight="1" thickBot="1" x14ac:dyDescent="0.4">
      <c r="B20" s="88"/>
      <c r="C20" s="97"/>
      <c r="D20" s="98"/>
      <c r="E20" s="97"/>
      <c r="F20" s="97"/>
      <c r="G20" s="98"/>
      <c r="H20" s="97"/>
      <c r="I20" s="88"/>
      <c r="J20" s="540" t="s">
        <v>308</v>
      </c>
      <c r="K20" s="530" t="s">
        <v>266</v>
      </c>
      <c r="L20" s="531"/>
      <c r="M20" s="532"/>
      <c r="N20" s="530" t="s">
        <v>269</v>
      </c>
      <c r="O20" s="531"/>
      <c r="P20" s="532"/>
    </row>
    <row r="21" spans="2:17" ht="15" customHeight="1" thickBot="1" x14ac:dyDescent="0.4">
      <c r="B21" s="542" t="s">
        <v>309</v>
      </c>
      <c r="C21" s="512" t="s">
        <v>266</v>
      </c>
      <c r="D21" s="513"/>
      <c r="E21" s="514"/>
      <c r="F21" s="536" t="s">
        <v>269</v>
      </c>
      <c r="G21" s="536"/>
      <c r="H21" s="536"/>
      <c r="I21" s="88"/>
      <c r="J21" s="541"/>
      <c r="K21" s="89" t="s">
        <v>271</v>
      </c>
      <c r="L21" s="89" t="s">
        <v>272</v>
      </c>
      <c r="M21" s="89" t="s">
        <v>273</v>
      </c>
      <c r="N21" s="89" t="s">
        <v>271</v>
      </c>
      <c r="O21" s="89" t="s">
        <v>272</v>
      </c>
      <c r="P21" s="89" t="s">
        <v>273</v>
      </c>
    </row>
    <row r="22" spans="2:17" ht="15" thickBot="1" x14ac:dyDescent="0.4">
      <c r="B22" s="542"/>
      <c r="C22" s="89" t="s">
        <v>271</v>
      </c>
      <c r="D22" s="89" t="s">
        <v>272</v>
      </c>
      <c r="E22" s="89" t="s">
        <v>273</v>
      </c>
      <c r="F22" s="89" t="s">
        <v>271</v>
      </c>
      <c r="G22" s="89" t="s">
        <v>272</v>
      </c>
      <c r="H22" s="89" t="s">
        <v>273</v>
      </c>
      <c r="I22" s="88"/>
      <c r="J22" s="91" t="s">
        <v>310</v>
      </c>
      <c r="K22" s="92">
        <f>'DMI SR Data'!C40</f>
        <v>17400034.056831658</v>
      </c>
      <c r="L22" s="92">
        <f>'DMI SR Data'!D40</f>
        <v>255765.52077506855</v>
      </c>
      <c r="M22" s="117">
        <f>'DMI SR Data'!E40</f>
        <v>1.4918427125494503E-2</v>
      </c>
      <c r="N22" s="92">
        <f>'DMI SR Data'!F40</f>
        <v>41560240.443991482</v>
      </c>
      <c r="O22" s="92">
        <f>'DMI SR Data'!G40</f>
        <v>1587964.9931447059</v>
      </c>
      <c r="P22" s="120">
        <f>'DMI SR Data'!H40</f>
        <v>3.9726659922010174E-2</v>
      </c>
    </row>
    <row r="23" spans="2:17" ht="15" customHeight="1" thickBot="1" x14ac:dyDescent="0.4">
      <c r="B23" s="91" t="s">
        <v>311</v>
      </c>
      <c r="C23" s="92">
        <f>'DMI SR Data'!C9</f>
        <v>61479841.358521618</v>
      </c>
      <c r="D23" s="92">
        <f>'DMI SR Data'!D9</f>
        <v>3038659.2510705516</v>
      </c>
      <c r="E23" s="117">
        <f>'DMI SR Data'!E9</f>
        <v>5.1995170896502657E-2</v>
      </c>
      <c r="F23" s="92">
        <f>'DMI SR Data'!F9</f>
        <v>143036849.97508633</v>
      </c>
      <c r="G23" s="92">
        <f>'DMI SR Data'!G9</f>
        <v>14332914.300660759</v>
      </c>
      <c r="H23" s="120">
        <f>'DMI SR Data'!H9</f>
        <v>0.11136344996409318</v>
      </c>
      <c r="I23" s="88"/>
      <c r="J23" s="93" t="s">
        <v>312</v>
      </c>
      <c r="K23" s="105">
        <f>'DMI SR Data'!C41</f>
        <v>4690808.94410941</v>
      </c>
      <c r="L23" s="94">
        <f>'DMI SR Data'!D41</f>
        <v>67236.047230203636</v>
      </c>
      <c r="M23" s="118">
        <f>'DMI SR Data'!E41</f>
        <v>1.4542010849571822E-2</v>
      </c>
      <c r="N23" s="94">
        <f>'DMI SR Data'!F41</f>
        <v>11451412.76024083</v>
      </c>
      <c r="O23" s="94">
        <f>'DMI SR Data'!G41</f>
        <v>411594.70545055345</v>
      </c>
      <c r="P23" s="121">
        <f>'DMI SR Data'!H41</f>
        <v>3.7282743556806969E-2</v>
      </c>
    </row>
    <row r="24" spans="2:17" ht="15" customHeight="1" x14ac:dyDescent="0.35">
      <c r="B24" s="93" t="s">
        <v>313</v>
      </c>
      <c r="C24" s="105">
        <f>'DMI SR Data'!C10</f>
        <v>5155155.7834567474</v>
      </c>
      <c r="D24" s="94">
        <f>'DMI SR Data'!D10</f>
        <v>289277.86030453257</v>
      </c>
      <c r="E24" s="118">
        <f>'DMI SR Data'!E10</f>
        <v>5.9450291370469172E-2</v>
      </c>
      <c r="F24" s="94">
        <f>'DMI SR Data'!F10</f>
        <v>11918550.539736276</v>
      </c>
      <c r="G24" s="94">
        <f>'DMI SR Data'!G10</f>
        <v>1155799.3142240047</v>
      </c>
      <c r="H24" s="121">
        <f>'DMI SR Data'!H10</f>
        <v>0.1073888348812032</v>
      </c>
      <c r="I24" s="88"/>
      <c r="J24" s="93" t="s">
        <v>314</v>
      </c>
      <c r="K24" s="105">
        <f>'DMI SR Data'!C42</f>
        <v>7882793.1498529585</v>
      </c>
      <c r="L24" s="94">
        <f>'DMI SR Data'!D42</f>
        <v>99244.045760906301</v>
      </c>
      <c r="M24" s="118">
        <f>'DMI SR Data'!E42</f>
        <v>1.2750487526150588E-2</v>
      </c>
      <c r="N24" s="94">
        <f>'DMI SR Data'!F42</f>
        <v>19173801.701459326</v>
      </c>
      <c r="O24" s="94">
        <f>'DMI SR Data'!G42</f>
        <v>679516.4910749048</v>
      </c>
      <c r="P24" s="121">
        <f>'DMI SR Data'!H42</f>
        <v>3.6741971011313303E-2</v>
      </c>
    </row>
    <row r="25" spans="2:17" ht="15" customHeight="1" x14ac:dyDescent="0.35">
      <c r="B25" s="93" t="s">
        <v>315</v>
      </c>
      <c r="C25" s="105">
        <f>'DMI SR Data'!C11</f>
        <v>11612924.967150237</v>
      </c>
      <c r="D25" s="94">
        <f>'DMI SR Data'!D11</f>
        <v>535624.29296799563</v>
      </c>
      <c r="E25" s="118">
        <f>'DMI SR Data'!E11</f>
        <v>4.8353322593867119E-2</v>
      </c>
      <c r="F25" s="94">
        <f>'DMI SR Data'!F11</f>
        <v>27212150.144254141</v>
      </c>
      <c r="G25" s="94">
        <f>'DMI SR Data'!G11</f>
        <v>2562786.2423239499</v>
      </c>
      <c r="H25" s="121">
        <f>'DMI SR Data'!H11</f>
        <v>0.10396967047588877</v>
      </c>
      <c r="I25" s="88"/>
      <c r="J25" s="93" t="s">
        <v>316</v>
      </c>
      <c r="K25" s="105">
        <f>'DMI SR Data'!C43</f>
        <v>2862523.0602501296</v>
      </c>
      <c r="L25" s="94">
        <f>'DMI SR Data'!D43</f>
        <v>46885.903029954527</v>
      </c>
      <c r="M25" s="118">
        <f>'DMI SR Data'!E43</f>
        <v>1.66519691323594E-2</v>
      </c>
      <c r="N25" s="94">
        <f>'DMI SR Data'!F43</f>
        <v>6193076.5434887381</v>
      </c>
      <c r="O25" s="94">
        <f>'DMI SR Data'!G43</f>
        <v>275241.82645072322</v>
      </c>
      <c r="P25" s="121">
        <f>'DMI SR Data'!H43</f>
        <v>4.6510563341398428E-2</v>
      </c>
    </row>
    <row r="26" spans="2:17" ht="15" customHeight="1" x14ac:dyDescent="0.35">
      <c r="B26" s="93" t="s">
        <v>317</v>
      </c>
      <c r="C26" s="105">
        <f>'DMI SR Data'!C12</f>
        <v>4955845.4876794564</v>
      </c>
      <c r="D26" s="94">
        <f>'DMI SR Data'!D12</f>
        <v>312326.46322877146</v>
      </c>
      <c r="E26" s="118">
        <f>'DMI SR Data'!E12</f>
        <v>6.7260726527489309E-2</v>
      </c>
      <c r="F26" s="94">
        <f>'DMI SR Data'!F12</f>
        <v>11103836.394792123</v>
      </c>
      <c r="G26" s="94">
        <f>'DMI SR Data'!G12</f>
        <v>1188120.8111472093</v>
      </c>
      <c r="H26" s="121">
        <f>'DMI SR Data'!H12</f>
        <v>0.11982199379608148</v>
      </c>
      <c r="I26" s="88"/>
      <c r="J26" s="93" t="s">
        <v>318</v>
      </c>
      <c r="K26" s="105">
        <f>'DMI SR Data'!C44</f>
        <v>1139191.3932252056</v>
      </c>
      <c r="L26" s="94">
        <f>'DMI SR Data'!D44</f>
        <v>24235.923028296791</v>
      </c>
      <c r="M26" s="118">
        <f>'DMI SR Data'!E44</f>
        <v>2.1737121953414481E-2</v>
      </c>
      <c r="N26" s="94">
        <f>'DMI SR Data'!F44</f>
        <v>2786723.5624513035</v>
      </c>
      <c r="O26" s="94">
        <f>'DMI SR Data'!G44</f>
        <v>115513.8093866799</v>
      </c>
      <c r="P26" s="121">
        <f>'DMI SR Data'!H44</f>
        <v>4.3244005549977232E-2</v>
      </c>
    </row>
    <row r="27" spans="2:17" ht="15" customHeight="1" thickBot="1" x14ac:dyDescent="0.4">
      <c r="B27" s="93" t="s">
        <v>319</v>
      </c>
      <c r="C27" s="105">
        <f>'DMI SR Data'!C13</f>
        <v>2568675.2299605361</v>
      </c>
      <c r="D27" s="94">
        <f>'DMI SR Data'!D13</f>
        <v>145538.18937500892</v>
      </c>
      <c r="E27" s="118">
        <f>'DMI SR Data'!E13</f>
        <v>6.0061889582539274E-2</v>
      </c>
      <c r="F27" s="94">
        <f>'DMI SR Data'!F13</f>
        <v>6000655.5779219829</v>
      </c>
      <c r="G27" s="94">
        <f>'DMI SR Data'!G13</f>
        <v>576625.23977624252</v>
      </c>
      <c r="H27" s="121">
        <f>'DMI SR Data'!H13</f>
        <v>0.10630936846370363</v>
      </c>
      <c r="I27" s="88"/>
      <c r="J27" s="95" t="s">
        <v>320</v>
      </c>
      <c r="K27" s="109">
        <f>'DMI SR Data'!C45</f>
        <v>824717.50939394883</v>
      </c>
      <c r="L27" s="103">
        <f>'DMI SR Data'!D45</f>
        <v>18163.601725705201</v>
      </c>
      <c r="M27" s="124">
        <f>'DMI SR Data'!E45</f>
        <v>2.2520009577805377E-2</v>
      </c>
      <c r="N27" s="103">
        <f>'DMI SR Data'!F45</f>
        <v>1955225.8763512811</v>
      </c>
      <c r="O27" s="103">
        <f>'DMI SR Data'!G45</f>
        <v>106098.16078184056</v>
      </c>
      <c r="P27" s="125">
        <f>'DMI SR Data'!H45</f>
        <v>5.7377410921109651E-2</v>
      </c>
    </row>
    <row r="28" spans="2:17" ht="15" customHeight="1" thickBot="1" x14ac:dyDescent="0.4">
      <c r="B28" s="93" t="s">
        <v>321</v>
      </c>
      <c r="C28" s="105">
        <f>'DMI SR Data'!C14</f>
        <v>12604881.210011408</v>
      </c>
      <c r="D28" s="94">
        <f>'DMI SR Data'!D14</f>
        <v>570278.71656479686</v>
      </c>
      <c r="E28" s="118">
        <f>'DMI SR Data'!E14</f>
        <v>4.7386585213374487E-2</v>
      </c>
      <c r="F28" s="94">
        <f>'DMI SR Data'!F14</f>
        <v>29561263.954772878</v>
      </c>
      <c r="G28" s="94">
        <f>'DMI SR Data'!G14</f>
        <v>3107945.9285726994</v>
      </c>
      <c r="H28" s="121">
        <f>'DMI SR Data'!H14</f>
        <v>0.11748794330807555</v>
      </c>
      <c r="I28" s="88"/>
    </row>
    <row r="29" spans="2:17" ht="15" customHeight="1" thickBot="1" x14ac:dyDescent="0.4">
      <c r="B29" s="93" t="s">
        <v>322</v>
      </c>
      <c r="C29" s="105">
        <f>'DMI SR Data'!C15</f>
        <v>6464660.3103788001</v>
      </c>
      <c r="D29" s="94">
        <f>'DMI SR Data'!D15</f>
        <v>395098.68448205292</v>
      </c>
      <c r="E29" s="118">
        <f>'DMI SR Data'!E15</f>
        <v>6.5095093984432376E-2</v>
      </c>
      <c r="F29" s="94">
        <f>'DMI SR Data'!F15</f>
        <v>14970245.519018503</v>
      </c>
      <c r="G29" s="94">
        <f>'DMI SR Data'!G15</f>
        <v>1767830.3967812043</v>
      </c>
      <c r="H29" s="121">
        <f>'DMI SR Data'!H15</f>
        <v>0.13390204598275238</v>
      </c>
      <c r="I29" s="88"/>
      <c r="J29" s="540" t="s">
        <v>323</v>
      </c>
      <c r="K29" s="530" t="s">
        <v>266</v>
      </c>
      <c r="L29" s="531"/>
      <c r="M29" s="532"/>
      <c r="N29" s="530" t="s">
        <v>269</v>
      </c>
      <c r="O29" s="531"/>
      <c r="P29" s="532"/>
    </row>
    <row r="30" spans="2:17" ht="15" customHeight="1" thickBot="1" x14ac:dyDescent="0.4">
      <c r="B30" s="93" t="s">
        <v>324</v>
      </c>
      <c r="C30" s="105">
        <f>'DMI SR Data'!C16</f>
        <v>7989565.0970754949</v>
      </c>
      <c r="D30" s="94">
        <f>'DMI SR Data'!D16</f>
        <v>436074.54492675327</v>
      </c>
      <c r="E30" s="118">
        <f>'DMI SR Data'!E16</f>
        <v>5.7731527155045308E-2</v>
      </c>
      <c r="F30" s="94">
        <f>'DMI SR Data'!F16</f>
        <v>18450902.779390372</v>
      </c>
      <c r="G30" s="94">
        <f>'DMI SR Data'!G16</f>
        <v>1878591.1347528119</v>
      </c>
      <c r="H30" s="121">
        <f>'DMI SR Data'!H16</f>
        <v>0.11335721745014873</v>
      </c>
      <c r="I30" s="88"/>
      <c r="J30" s="541"/>
      <c r="K30" s="89" t="s">
        <v>271</v>
      </c>
      <c r="L30" s="89" t="s">
        <v>272</v>
      </c>
      <c r="M30" s="89" t="s">
        <v>273</v>
      </c>
      <c r="N30" s="89" t="s">
        <v>271</v>
      </c>
      <c r="O30" s="89" t="s">
        <v>272</v>
      </c>
      <c r="P30" s="89" t="s">
        <v>273</v>
      </c>
    </row>
    <row r="31" spans="2:17" ht="15" customHeight="1" thickBot="1" x14ac:dyDescent="0.4">
      <c r="B31" s="95" t="s">
        <v>325</v>
      </c>
      <c r="C31" s="109">
        <f>'DMI SR Data'!C17</f>
        <v>10128133.272808859</v>
      </c>
      <c r="D31" s="103">
        <f>'DMI SR Data'!D17</f>
        <v>354440.49922064506</v>
      </c>
      <c r="E31" s="124">
        <f>'DMI SR Data'!E17</f>
        <v>3.626474736124935E-2</v>
      </c>
      <c r="F31" s="103">
        <f>'DMI SR Data'!F17</f>
        <v>23819245.065200046</v>
      </c>
      <c r="G31" s="103">
        <f>'DMI SR Data'!G17</f>
        <v>2095215.2330826111</v>
      </c>
      <c r="H31" s="125">
        <f>'DMI SR Data'!H17</f>
        <v>9.6446895409109792E-2</v>
      </c>
      <c r="I31" s="97"/>
      <c r="J31" s="91" t="s">
        <v>326</v>
      </c>
      <c r="K31" s="92">
        <f>'DMI SR Data'!C37</f>
        <v>14333572.588831419</v>
      </c>
      <c r="L31" s="92">
        <f>'DMI SR Data'!D37</f>
        <v>271977.84400813095</v>
      </c>
      <c r="M31" s="117">
        <f>'DMI SR Data'!E37</f>
        <v>1.9341891794190581E-2</v>
      </c>
      <c r="N31" s="92">
        <f>'DMI SR Data'!F37</f>
        <v>31306436.385771081</v>
      </c>
      <c r="O31" s="92">
        <f>'DMI SR Data'!G37</f>
        <v>1550839.1027118228</v>
      </c>
      <c r="P31" s="120">
        <f>'DMI SR Data'!H37</f>
        <v>5.2119239548747399E-2</v>
      </c>
    </row>
    <row r="32" spans="2:17" ht="15" customHeight="1" thickBot="1" x14ac:dyDescent="0.4">
      <c r="B32" s="88"/>
      <c r="C32" s="97"/>
      <c r="D32" s="98"/>
      <c r="E32" s="97"/>
      <c r="F32" s="97"/>
      <c r="G32" s="98"/>
      <c r="H32" s="97"/>
      <c r="I32" s="97"/>
      <c r="J32" s="93" t="s">
        <v>327</v>
      </c>
      <c r="K32" s="105">
        <f>'DMI SR Data'!C38</f>
        <v>4093296.4545406951</v>
      </c>
      <c r="L32" s="94">
        <f>'DMI SR Data'!D38</f>
        <v>90581.150903351605</v>
      </c>
      <c r="M32" s="118">
        <f>'DMI SR Data'!E38</f>
        <v>2.2629925945779554E-2</v>
      </c>
      <c r="N32" s="94">
        <f>'DMI SR Data'!F38</f>
        <v>9089337.1156336479</v>
      </c>
      <c r="O32" s="94">
        <f>'DMI SR Data'!G38</f>
        <v>455705.1597467456</v>
      </c>
      <c r="P32" s="121">
        <f>'DMI SR Data'!H38</f>
        <v>5.2782555716429383E-2</v>
      </c>
      <c r="Q32" s="100"/>
    </row>
    <row r="33" spans="2:16" ht="15" customHeight="1" thickBot="1" x14ac:dyDescent="0.4">
      <c r="B33" s="540" t="s">
        <v>328</v>
      </c>
      <c r="C33" s="512" t="s">
        <v>266</v>
      </c>
      <c r="D33" s="513"/>
      <c r="E33" s="514"/>
      <c r="F33" s="536" t="s">
        <v>269</v>
      </c>
      <c r="G33" s="536"/>
      <c r="H33" s="536"/>
      <c r="I33" s="97"/>
      <c r="J33" s="95" t="s">
        <v>329</v>
      </c>
      <c r="K33" s="136">
        <f>'DMI SR Data'!C39</f>
        <v>10240276.134290716</v>
      </c>
      <c r="L33" s="96">
        <f>'DMI SR Data'!D39</f>
        <v>181396.69310477749</v>
      </c>
      <c r="M33" s="119">
        <f>'DMI SR Data'!E39</f>
        <v>1.8033489134192355E-2</v>
      </c>
      <c r="N33" s="96">
        <f>'DMI SR Data'!F39</f>
        <v>22217099.270137433</v>
      </c>
      <c r="O33" s="96">
        <f>'DMI SR Data'!G39</f>
        <v>1095133.9429650828</v>
      </c>
      <c r="P33" s="122">
        <f>'DMI SR Data'!H39</f>
        <v>5.184810816615857E-2</v>
      </c>
    </row>
    <row r="34" spans="2:16" ht="15" customHeight="1" thickBot="1" x14ac:dyDescent="0.4">
      <c r="B34" s="541"/>
      <c r="C34" s="89" t="s">
        <v>271</v>
      </c>
      <c r="D34" s="89" t="s">
        <v>272</v>
      </c>
      <c r="E34" s="89" t="s">
        <v>273</v>
      </c>
      <c r="F34" s="89" t="s">
        <v>271</v>
      </c>
      <c r="G34" s="89" t="s">
        <v>272</v>
      </c>
      <c r="H34" s="89" t="s">
        <v>273</v>
      </c>
      <c r="I34" s="97"/>
      <c r="J34" s="102"/>
      <c r="K34" s="73"/>
      <c r="L34" s="73"/>
      <c r="M34" s="74"/>
      <c r="N34" s="73"/>
      <c r="O34" s="73"/>
      <c r="P34" s="74"/>
    </row>
    <row r="35" spans="2:16" ht="15" thickBot="1" x14ac:dyDescent="0.4">
      <c r="B35" s="91" t="s">
        <v>330</v>
      </c>
      <c r="C35" s="92">
        <f>'DMI SR Data'!C26</f>
        <v>41170469.448921412</v>
      </c>
      <c r="D35" s="92">
        <f>'DMI SR Data'!D26</f>
        <v>1152287.5883969665</v>
      </c>
      <c r="E35" s="117">
        <f>'DMI SR Data'!E26</f>
        <v>2.8794101451511209E-2</v>
      </c>
      <c r="F35" s="92">
        <f>'DMI SR Data'!F26</f>
        <v>95898640.065067276</v>
      </c>
      <c r="G35" s="92">
        <f>'DMI SR Data'!G26</f>
        <v>7447838.1360358745</v>
      </c>
      <c r="H35" s="117">
        <f>'DMI SR Data'!H26</f>
        <v>8.4203172538917806E-2</v>
      </c>
      <c r="I35" s="97"/>
      <c r="J35" s="540" t="s">
        <v>331</v>
      </c>
      <c r="K35" s="531" t="s">
        <v>266</v>
      </c>
      <c r="L35" s="531"/>
      <c r="M35" s="532"/>
      <c r="N35" s="530" t="s">
        <v>269</v>
      </c>
      <c r="O35" s="531"/>
      <c r="P35" s="532"/>
    </row>
    <row r="36" spans="2:16" ht="15" thickBot="1" x14ac:dyDescent="0.4">
      <c r="B36" s="104" t="s">
        <v>199</v>
      </c>
      <c r="C36" s="126">
        <f>'DMI SR Data'!C27</f>
        <v>3245061.6575334072</v>
      </c>
      <c r="D36" s="126">
        <f>'DMI SR Data'!D27</f>
        <v>229357.02456183545</v>
      </c>
      <c r="E36" s="127">
        <f>'DMI SR Data'!E27</f>
        <v>7.6054207051383188E-2</v>
      </c>
      <c r="F36" s="126">
        <f>'DMI SR Data'!F27</f>
        <v>7262943.0575324222</v>
      </c>
      <c r="G36" s="126">
        <f>'DMI SR Data'!G27</f>
        <v>773412.92651903257</v>
      </c>
      <c r="H36" s="130">
        <f>'DMI SR Data'!H27</f>
        <v>0.11917857085259549</v>
      </c>
      <c r="I36" s="97"/>
      <c r="J36" s="541"/>
      <c r="K36" s="106" t="s">
        <v>271</v>
      </c>
      <c r="L36" s="89" t="s">
        <v>272</v>
      </c>
      <c r="M36" s="89" t="s">
        <v>273</v>
      </c>
      <c r="N36" s="89" t="s">
        <v>271</v>
      </c>
      <c r="O36" s="89" t="s">
        <v>272</v>
      </c>
      <c r="P36" s="89" t="s">
        <v>273</v>
      </c>
    </row>
    <row r="37" spans="2:16" ht="15" thickBot="1" x14ac:dyDescent="0.4">
      <c r="B37" s="107" t="s">
        <v>200</v>
      </c>
      <c r="C37" s="105">
        <f>'DMI SR Data'!C28</f>
        <v>12546982.671073921</v>
      </c>
      <c r="D37" s="105">
        <f>'DMI SR Data'!D28</f>
        <v>416525.25070160814</v>
      </c>
      <c r="E37" s="128">
        <f>'DMI SR Data'!E28</f>
        <v>3.4337142967261987E-2</v>
      </c>
      <c r="F37" s="105">
        <f>'DMI SR Data'!F28</f>
        <v>29137725.91061008</v>
      </c>
      <c r="G37" s="105">
        <f>'DMI SR Data'!G28</f>
        <v>2091978.8336069435</v>
      </c>
      <c r="H37" s="131">
        <f>'DMI SR Data'!H28</f>
        <v>7.734964124491657E-2</v>
      </c>
      <c r="I37" s="97"/>
      <c r="J37" s="91" t="s">
        <v>331</v>
      </c>
      <c r="K37" s="92">
        <f>'DMI SR Data'!C48</f>
        <v>18638130.78441653</v>
      </c>
      <c r="L37" s="92">
        <f>'DMI SR Data'!D48</f>
        <v>-96853.644898418337</v>
      </c>
      <c r="M37" s="117">
        <f>'DMI SR Data'!E48</f>
        <v>-5.1696677552007884E-3</v>
      </c>
      <c r="N37" s="92">
        <f>'DMI SR Data'!F48</f>
        <v>43841317.690992855</v>
      </c>
      <c r="O37" s="92">
        <f>'DMI SR Data'!G48</f>
        <v>1912312.7076582238</v>
      </c>
      <c r="P37" s="120">
        <f>'DMI SR Data'!H48</f>
        <v>4.5608349361457627E-2</v>
      </c>
    </row>
    <row r="38" spans="2:16" ht="15" customHeight="1" x14ac:dyDescent="0.35">
      <c r="B38" s="107" t="s">
        <v>201</v>
      </c>
      <c r="C38" s="105">
        <f>'DMI SR Data'!C29</f>
        <v>3366286.9151155488</v>
      </c>
      <c r="D38" s="105">
        <f>'DMI SR Data'!D29</f>
        <v>155033.71711898595</v>
      </c>
      <c r="E38" s="128">
        <f>'DMI SR Data'!E29</f>
        <v>4.8278260093507545E-2</v>
      </c>
      <c r="F38" s="105">
        <f>'DMI SR Data'!F29</f>
        <v>7880918.4741136124</v>
      </c>
      <c r="G38" s="105">
        <f>'DMI SR Data'!G29</f>
        <v>617586.22912930045</v>
      </c>
      <c r="H38" s="131">
        <f>'DMI SR Data'!H29</f>
        <v>8.5027946994407994E-2</v>
      </c>
      <c r="I38" s="97"/>
      <c r="J38" s="93" t="s">
        <v>221</v>
      </c>
      <c r="K38" s="105">
        <f>'DMI SR Data'!C49</f>
        <v>2564407.0478271469</v>
      </c>
      <c r="L38" s="94">
        <f>'DMI SR Data'!D49</f>
        <v>77956.295196031686</v>
      </c>
      <c r="M38" s="118">
        <f>'DMI SR Data'!E49</f>
        <v>3.1352438858296229E-2</v>
      </c>
      <c r="N38" s="94">
        <f>'DMI SR Data'!F49</f>
        <v>6054728.6067491127</v>
      </c>
      <c r="O38" s="94">
        <f>'DMI SR Data'!G49</f>
        <v>485343.56315333582</v>
      </c>
      <c r="P38" s="121">
        <f>'DMI SR Data'!H49</f>
        <v>8.7144910857156713E-2</v>
      </c>
    </row>
    <row r="39" spans="2:16" ht="15" customHeight="1" x14ac:dyDescent="0.35">
      <c r="B39" s="107" t="s">
        <v>202</v>
      </c>
      <c r="C39" s="105">
        <f>'DMI SR Data'!C30</f>
        <v>3247092.3160995543</v>
      </c>
      <c r="D39" s="105">
        <f>'DMI SR Data'!D30</f>
        <v>141219.17011313839</v>
      </c>
      <c r="E39" s="128">
        <f>'DMI SR Data'!E30</f>
        <v>4.5468428192448798E-2</v>
      </c>
      <c r="F39" s="105">
        <f>'DMI SR Data'!F30</f>
        <v>7433555.4629456149</v>
      </c>
      <c r="G39" s="105">
        <f>'DMI SR Data'!G30</f>
        <v>649912.26390210167</v>
      </c>
      <c r="H39" s="131">
        <f>'DMI SR Data'!H30</f>
        <v>9.5805785303351251E-2</v>
      </c>
      <c r="I39" s="97"/>
      <c r="J39" s="93" t="s">
        <v>222</v>
      </c>
      <c r="K39" s="105">
        <f>'DMI SR Data'!C50</f>
        <v>5009989.1455097599</v>
      </c>
      <c r="L39" s="94">
        <f>'DMI SR Data'!D50</f>
        <v>-111174.28584284987</v>
      </c>
      <c r="M39" s="118">
        <f>'DMI SR Data'!E50</f>
        <v>-2.1708794755938173E-2</v>
      </c>
      <c r="N39" s="94">
        <f>'DMI SR Data'!F50</f>
        <v>12335252.395089164</v>
      </c>
      <c r="O39" s="94">
        <f>'DMI SR Data'!G50</f>
        <v>364664.52099011093</v>
      </c>
      <c r="P39" s="121">
        <f>'DMI SR Data'!H50</f>
        <v>3.0463376137035109E-2</v>
      </c>
    </row>
    <row r="40" spans="2:16" ht="15" customHeight="1" x14ac:dyDescent="0.35">
      <c r="B40" s="107" t="s">
        <v>203</v>
      </c>
      <c r="C40" s="105">
        <f>'DMI SR Data'!C31</f>
        <v>6459160.5817315085</v>
      </c>
      <c r="D40" s="105">
        <f>'DMI SR Data'!D31</f>
        <v>-153599.32914602198</v>
      </c>
      <c r="E40" s="128">
        <f>'DMI SR Data'!E31</f>
        <v>-2.3227719018402853E-2</v>
      </c>
      <c r="F40" s="105">
        <f>'DMI SR Data'!F31</f>
        <v>15711546.090234084</v>
      </c>
      <c r="G40" s="105">
        <f>'DMI SR Data'!G31</f>
        <v>1074243.1288774535</v>
      </c>
      <c r="H40" s="131">
        <f>'DMI SR Data'!H31</f>
        <v>7.3390783241524801E-2</v>
      </c>
      <c r="I40" s="97"/>
      <c r="J40" s="93" t="s">
        <v>223</v>
      </c>
      <c r="K40" s="105">
        <f>'DMI SR Data'!C51</f>
        <v>5251462.2070215968</v>
      </c>
      <c r="L40" s="94">
        <f>'DMI SR Data'!D51</f>
        <v>35555.652233211324</v>
      </c>
      <c r="M40" s="118">
        <f>'DMI SR Data'!E51</f>
        <v>6.8167732415700556E-3</v>
      </c>
      <c r="N40" s="94">
        <f>'DMI SR Data'!F51</f>
        <v>12077378.142637573</v>
      </c>
      <c r="O40" s="94">
        <f>'DMI SR Data'!G51</f>
        <v>639956.36777061969</v>
      </c>
      <c r="P40" s="121">
        <f>'DMI SR Data'!H51</f>
        <v>5.5952851994746346E-2</v>
      </c>
    </row>
    <row r="41" spans="2:16" ht="15" customHeight="1" thickBot="1" x14ac:dyDescent="0.4">
      <c r="B41" s="107" t="s">
        <v>204</v>
      </c>
      <c r="C41" s="105">
        <f>'DMI SR Data'!C32</f>
        <v>6967919.7806577794</v>
      </c>
      <c r="D41" s="105">
        <f>'DMI SR Data'!D32</f>
        <v>301100.24725173414</v>
      </c>
      <c r="E41" s="128">
        <f>'DMI SR Data'!E32</f>
        <v>4.5164001476713664E-2</v>
      </c>
      <c r="F41" s="105">
        <f>'DMI SR Data'!F32</f>
        <v>15810204.419240464</v>
      </c>
      <c r="G41" s="105">
        <f>'DMI SR Data'!G32</f>
        <v>1294861.1736482978</v>
      </c>
      <c r="H41" s="131">
        <f>'DMI SR Data'!H32</f>
        <v>8.9206376434915149E-2</v>
      </c>
      <c r="I41" s="97"/>
      <c r="J41" s="95" t="s">
        <v>224</v>
      </c>
      <c r="K41" s="109">
        <f>'DMI SR Data'!C52</f>
        <v>5812272.3840580275</v>
      </c>
      <c r="L41" s="103">
        <f>'DMI SR Data'!D52</f>
        <v>-99191.306484806351</v>
      </c>
      <c r="M41" s="124">
        <f>'DMI SR Data'!E52</f>
        <v>-1.6779483335657243E-2</v>
      </c>
      <c r="N41" s="103">
        <f>'DMI SR Data'!F52</f>
        <v>13373958.546517015</v>
      </c>
      <c r="O41" s="103">
        <f>'DMI SR Data'!G52</f>
        <v>422348.25574418157</v>
      </c>
      <c r="P41" s="125">
        <f>'DMI SR Data'!H52</f>
        <v>3.2609710009965077E-2</v>
      </c>
    </row>
    <row r="42" spans="2:16" ht="15" thickBot="1" x14ac:dyDescent="0.4">
      <c r="B42" s="107" t="s">
        <v>205</v>
      </c>
      <c r="C42" s="105">
        <f>'DMI SR Data'!C33</f>
        <v>2110656.0785804768</v>
      </c>
      <c r="D42" s="105">
        <f>'DMI SR Data'!D33</f>
        <v>24967.489206435857</v>
      </c>
      <c r="E42" s="128">
        <f>'DMI SR Data'!E33</f>
        <v>1.1970861486052012E-2</v>
      </c>
      <c r="F42" s="105">
        <f>'DMI SR Data'!F33</f>
        <v>5010319.6596846189</v>
      </c>
      <c r="G42" s="105">
        <f>'DMI SR Data'!G33</f>
        <v>341883.87226414774</v>
      </c>
      <c r="H42" s="131">
        <f>'DMI SR Data'!H33</f>
        <v>7.3233067312478667E-2</v>
      </c>
      <c r="I42" s="97"/>
    </row>
    <row r="43" spans="2:16" ht="15" customHeight="1" thickBot="1" x14ac:dyDescent="0.4">
      <c r="B43" s="107" t="s">
        <v>206</v>
      </c>
      <c r="C43" s="105">
        <f>'DMI SR Data'!C34</f>
        <v>1021310.497875837</v>
      </c>
      <c r="D43" s="105">
        <f>'DMI SR Data'!D34</f>
        <v>14514.244289095281</v>
      </c>
      <c r="E43" s="128">
        <f>'DMI SR Data'!E34</f>
        <v>1.4416267678180021E-2</v>
      </c>
      <c r="F43" s="105">
        <f>'DMI SR Data'!F34</f>
        <v>2438782.1898223553</v>
      </c>
      <c r="G43" s="105">
        <f>'DMI SR Data'!G34</f>
        <v>189215.76806846121</v>
      </c>
      <c r="H43" s="131">
        <f>'DMI SR Data'!H34</f>
        <v>8.4112105443384724E-2</v>
      </c>
      <c r="I43" s="97"/>
      <c r="J43" s="540" t="s">
        <v>33</v>
      </c>
      <c r="K43" s="530" t="s">
        <v>266</v>
      </c>
      <c r="L43" s="531"/>
      <c r="M43" s="532"/>
      <c r="N43" s="530" t="s">
        <v>269</v>
      </c>
      <c r="O43" s="531"/>
      <c r="P43" s="532"/>
    </row>
    <row r="44" spans="2:16" ht="15" customHeight="1" thickBot="1" x14ac:dyDescent="0.4">
      <c r="B44" s="107" t="s">
        <v>207</v>
      </c>
      <c r="C44" s="105">
        <f>'DMI SR Data'!C35</f>
        <v>1227893.1213946175</v>
      </c>
      <c r="D44" s="105">
        <f>'DMI SR Data'!D35</f>
        <v>66496.216656557517</v>
      </c>
      <c r="E44" s="128">
        <f>'DMI SR Data'!E35</f>
        <v>5.7255376164064252E-2</v>
      </c>
      <c r="F44" s="105">
        <f>'DMI SR Data'!F35</f>
        <v>2812072.7803940321</v>
      </c>
      <c r="G44" s="105">
        <f>'DMI SR Data'!G35</f>
        <v>241694.37130636442</v>
      </c>
      <c r="H44" s="131">
        <f>'DMI SR Data'!H35</f>
        <v>9.4030657296157269E-2</v>
      </c>
      <c r="I44" s="97"/>
      <c r="J44" s="541"/>
      <c r="K44" s="89" t="s">
        <v>271</v>
      </c>
      <c r="L44" s="89" t="s">
        <v>272</v>
      </c>
      <c r="M44" s="89" t="s">
        <v>273</v>
      </c>
      <c r="N44" s="89" t="s">
        <v>271</v>
      </c>
      <c r="O44" s="89" t="s">
        <v>272</v>
      </c>
      <c r="P44" s="89" t="s">
        <v>273</v>
      </c>
    </row>
    <row r="45" spans="2:16" ht="15" customHeight="1" thickBot="1" x14ac:dyDescent="0.4">
      <c r="B45" s="108" t="s">
        <v>332</v>
      </c>
      <c r="C45" s="109">
        <f>'DMI SR Data'!C36</f>
        <v>978105.82885876135</v>
      </c>
      <c r="D45" s="109">
        <f>'DMI SR Data'!D36</f>
        <v>-43326.442356396001</v>
      </c>
      <c r="E45" s="129">
        <f>'DMI SR Data'!E36</f>
        <v>-4.241734237048557E-2</v>
      </c>
      <c r="F45" s="109">
        <f>'DMI SR Data'!F36</f>
        <v>2400572.0204899902</v>
      </c>
      <c r="G45" s="109">
        <f>'DMI SR Data'!G36</f>
        <v>173049.56871378655</v>
      </c>
      <c r="H45" s="132">
        <f>'DMI SR Data'!H36</f>
        <v>7.7687014366925267E-2</v>
      </c>
      <c r="I45" s="97"/>
      <c r="J45" s="91" t="s">
        <v>333</v>
      </c>
      <c r="K45" s="92">
        <f>'DMI SR Data'!C46</f>
        <v>39984188.865048848</v>
      </c>
      <c r="L45" s="92">
        <f>'DMI SR Data'!D46</f>
        <v>718767.00835225731</v>
      </c>
      <c r="M45" s="117">
        <f>'DMI SR Data'!E46</f>
        <v>1.8305342827474907E-2</v>
      </c>
      <c r="N45" s="92">
        <f>'DMI SR Data'!F46</f>
        <v>97279465.316800311</v>
      </c>
      <c r="O45" s="92">
        <f>'DMI SR Data'!G46</f>
        <v>4286984.1081174314</v>
      </c>
      <c r="P45" s="120">
        <f>'DMI SR Data'!H46</f>
        <v>4.6100330396573477E-2</v>
      </c>
    </row>
    <row r="46" spans="2:16" ht="15" customHeight="1" thickBot="1" x14ac:dyDescent="0.4">
      <c r="I46" s="97"/>
      <c r="J46" s="91" t="s">
        <v>334</v>
      </c>
      <c r="K46" s="92">
        <f>'DMI SR Data'!C53</f>
        <v>2288833.6611100836</v>
      </c>
      <c r="L46" s="92">
        <f>'DMI SR Data'!D53</f>
        <v>87762.931709921453</v>
      </c>
      <c r="M46" s="117">
        <f>'DMI SR Data'!E53</f>
        <v>3.9872835769270663E-2</v>
      </c>
      <c r="N46" s="92">
        <f>'DMI SR Data'!F53</f>
        <v>5095578.5861374103</v>
      </c>
      <c r="O46" s="92">
        <f>'DMI SR Data'!G53</f>
        <v>365017.07180229854</v>
      </c>
      <c r="P46" s="120">
        <f>'DMI SR Data'!H53</f>
        <v>7.7161468188539625E-2</v>
      </c>
    </row>
    <row r="47" spans="2:16" ht="15" customHeight="1" thickBot="1" x14ac:dyDescent="0.4">
      <c r="I47" s="97"/>
      <c r="J47" s="91" t="s">
        <v>335</v>
      </c>
      <c r="K47" s="92">
        <f>'DMI SR Data'!C55</f>
        <v>7708988.7740538418</v>
      </c>
      <c r="L47" s="92">
        <f>'DMI SR Data'!D55</f>
        <v>431060.79202423058</v>
      </c>
      <c r="M47" s="117">
        <f>'DMI SR Data'!E55</f>
        <v>5.9228504745937285E-2</v>
      </c>
      <c r="N47" s="92">
        <f>'DMI SR Data'!F55</f>
        <v>17194137.855915464</v>
      </c>
      <c r="O47" s="92">
        <f>'DMI SR Data'!G55</f>
        <v>1707524.2959974948</v>
      </c>
      <c r="P47" s="120">
        <f>'DMI SR Data'!H55</f>
        <v>0.11025808123842275</v>
      </c>
    </row>
    <row r="48" spans="2:16" ht="15" thickBot="1" x14ac:dyDescent="0.4">
      <c r="I48" s="97"/>
      <c r="J48" s="91" t="s">
        <v>336</v>
      </c>
      <c r="K48" s="92">
        <f>'DMI SR Data'!C57</f>
        <v>6027936.4962303443</v>
      </c>
      <c r="L48" s="92">
        <f>'DMI SR Data'!D57</f>
        <v>134711.2694556294</v>
      </c>
      <c r="M48" s="117">
        <f>'DMI SR Data'!E57</f>
        <v>2.2858666396050015E-2</v>
      </c>
      <c r="N48" s="92">
        <f>'DMI SR Data'!F57</f>
        <v>14325499.928726247</v>
      </c>
      <c r="O48" s="92">
        <f>'DMI SR Data'!G57</f>
        <v>778425.12648311816</v>
      </c>
      <c r="P48" s="120">
        <f>'DMI SR Data'!H57</f>
        <v>5.7460753546162327E-2</v>
      </c>
    </row>
    <row r="49" spans="2:17" ht="15" customHeight="1" thickBot="1" x14ac:dyDescent="0.4">
      <c r="I49" s="110"/>
      <c r="J49" s="91" t="s">
        <v>337</v>
      </c>
      <c r="K49" s="92">
        <f>'DMI SR Data'!C59</f>
        <v>12486066.472639458</v>
      </c>
      <c r="L49" s="92">
        <f>'DMI SR Data'!D59</f>
        <v>426646.46635696292</v>
      </c>
      <c r="M49" s="117">
        <f>'DMI SR Data'!E59</f>
        <v>3.5378688704323799E-2</v>
      </c>
      <c r="N49" s="92">
        <f>'DMI SR Data'!F59</f>
        <v>27636887.090895534</v>
      </c>
      <c r="O49" s="92">
        <f>'DMI SR Data'!G59</f>
        <v>2445606.4643198773</v>
      </c>
      <c r="P49" s="120">
        <f>'DMI SR Data'!H59</f>
        <v>9.7081466423738438E-2</v>
      </c>
    </row>
    <row r="50" spans="2:17" ht="15" customHeight="1" thickBot="1" x14ac:dyDescent="0.4">
      <c r="I50" s="88"/>
      <c r="J50" s="91" t="s">
        <v>338</v>
      </c>
      <c r="K50" s="92">
        <f>'DMI SR Data'!C61</f>
        <v>10116336.515312547</v>
      </c>
      <c r="L50" s="92">
        <f>'DMI SR Data'!D61</f>
        <v>237538.72688215785</v>
      </c>
      <c r="M50" s="117">
        <f>'DMI SR Data'!E61</f>
        <v>2.4045307128399033E-2</v>
      </c>
      <c r="N50" s="92">
        <f>'DMI SR Data'!F61</f>
        <v>24179103.330032114</v>
      </c>
      <c r="O50" s="92">
        <f>'DMI SR Data'!G61</f>
        <v>1323298.6143900082</v>
      </c>
      <c r="P50" s="120">
        <f>'DMI SR Data'!H61</f>
        <v>5.7897703924831234E-2</v>
      </c>
    </row>
    <row r="51" spans="2:17" ht="15" customHeight="1" thickBot="1" x14ac:dyDescent="0.4">
      <c r="I51" s="90"/>
      <c r="J51" s="91" t="s">
        <v>339</v>
      </c>
      <c r="K51" s="92">
        <f>'DMI SR Data'!C63</f>
        <v>5885523.7606361778</v>
      </c>
      <c r="L51" s="92">
        <f>'DMI SR Data'!D63</f>
        <v>183140.01222413685</v>
      </c>
      <c r="M51" s="117">
        <f>'DMI SR Data'!E63</f>
        <v>3.2116395581959278E-2</v>
      </c>
      <c r="N51" s="92">
        <f>'DMI SR Data'!F63</f>
        <v>13440873.740490928</v>
      </c>
      <c r="O51" s="92">
        <f>'DMI SR Data'!G63</f>
        <v>1179508.9659642316</v>
      </c>
      <c r="P51" s="120">
        <f>'DMI SR Data'!H63</f>
        <v>9.6197200528173835E-2</v>
      </c>
    </row>
    <row r="52" spans="2:17" ht="15" customHeight="1" x14ac:dyDescent="0.35">
      <c r="I52" s="88"/>
    </row>
    <row r="53" spans="2:17" ht="15" customHeight="1" x14ac:dyDescent="0.35">
      <c r="I53" s="88"/>
    </row>
    <row r="54" spans="2:17" x14ac:dyDescent="0.35">
      <c r="I54" s="88"/>
    </row>
    <row r="55" spans="2:17" ht="15" customHeight="1" x14ac:dyDescent="0.35">
      <c r="I55" s="88"/>
    </row>
    <row r="56" spans="2:17" ht="15" customHeight="1" thickBot="1" x14ac:dyDescent="0.4">
      <c r="B56" s="123" t="str">
        <f>'HOME PAGE'!H6</f>
        <v>LATEST 52 WEEKS ENDING 12-29-2024</v>
      </c>
      <c r="C56" s="110"/>
      <c r="D56" s="110"/>
      <c r="E56" s="110"/>
      <c r="F56" s="110"/>
      <c r="G56" s="110"/>
      <c r="H56" s="110"/>
      <c r="I56" s="88"/>
      <c r="J56" s="110"/>
      <c r="K56" s="110"/>
      <c r="L56" s="110"/>
      <c r="M56" s="110"/>
      <c r="N56" s="110"/>
      <c r="O56" s="110"/>
      <c r="P56" s="110"/>
    </row>
    <row r="57" spans="2:17" ht="15" customHeight="1" thickBot="1" x14ac:dyDescent="0.4">
      <c r="B57" s="542" t="s">
        <v>285</v>
      </c>
      <c r="C57" s="512" t="s">
        <v>266</v>
      </c>
      <c r="D57" s="513"/>
      <c r="E57" s="514"/>
      <c r="F57" s="536" t="s">
        <v>269</v>
      </c>
      <c r="G57" s="536"/>
      <c r="H57" s="536"/>
      <c r="I57" s="88"/>
      <c r="J57" s="540" t="s">
        <v>286</v>
      </c>
      <c r="K57" s="512" t="s">
        <v>266</v>
      </c>
      <c r="L57" s="513"/>
      <c r="M57" s="514"/>
      <c r="N57" s="530" t="s">
        <v>269</v>
      </c>
      <c r="O57" s="531"/>
      <c r="P57" s="532"/>
    </row>
    <row r="58" spans="2:17" ht="15" thickBot="1" x14ac:dyDescent="0.4">
      <c r="B58" s="542"/>
      <c r="C58" s="89" t="s">
        <v>271</v>
      </c>
      <c r="D58" s="89" t="s">
        <v>272</v>
      </c>
      <c r="E58" s="89" t="s">
        <v>273</v>
      </c>
      <c r="F58" s="89" t="s">
        <v>271</v>
      </c>
      <c r="G58" s="89" t="s">
        <v>272</v>
      </c>
      <c r="H58" s="89" t="s">
        <v>273</v>
      </c>
      <c r="I58" s="88"/>
      <c r="J58" s="541"/>
      <c r="K58" s="89" t="s">
        <v>271</v>
      </c>
      <c r="L58" s="89" t="s">
        <v>272</v>
      </c>
      <c r="M58" s="89" t="s">
        <v>273</v>
      </c>
      <c r="N58" s="89" t="s">
        <v>271</v>
      </c>
      <c r="O58" s="89" t="s">
        <v>272</v>
      </c>
      <c r="P58" s="89" t="s">
        <v>273</v>
      </c>
    </row>
    <row r="59" spans="2:17" ht="15" thickBot="1" x14ac:dyDescent="0.4">
      <c r="B59" s="91" t="s">
        <v>287</v>
      </c>
      <c r="C59" s="92">
        <f>'DMI SR Data'!C143</f>
        <v>171444807.26728797</v>
      </c>
      <c r="D59" s="92">
        <f>'DMI SR Data'!D143</f>
        <v>6363682.300873071</v>
      </c>
      <c r="E59" s="117">
        <f>'DMI SR Data'!E143</f>
        <v>3.8548818359262681E-2</v>
      </c>
      <c r="F59" s="92">
        <f>'DMI SR Data'!F143</f>
        <v>380669679.57182479</v>
      </c>
      <c r="G59" s="92">
        <f>'DMI SR Data'!G143</f>
        <v>27142677.616930127</v>
      </c>
      <c r="H59" s="120">
        <f>'DMI SR Data'!H143</f>
        <v>7.6776816104115214E-2</v>
      </c>
      <c r="I59" s="88"/>
      <c r="J59" s="91" t="s">
        <v>286</v>
      </c>
      <c r="K59" s="92">
        <f>'DMI SR Data'!C137</f>
        <v>627708304.64408958</v>
      </c>
      <c r="L59" s="92">
        <f>'DMI SR Data'!D137</f>
        <v>15163716.997811556</v>
      </c>
      <c r="M59" s="117">
        <f>'DMI SR Data'!E137</f>
        <v>2.4755286886263446E-2</v>
      </c>
      <c r="N59" s="92">
        <f>'DMI SR Data'!F137</f>
        <v>1440377523.6131144</v>
      </c>
      <c r="O59" s="92">
        <f>'DMI SR Data'!G137</f>
        <v>77458379.604972601</v>
      </c>
      <c r="P59" s="117">
        <f>'DMI SR Data'!H137</f>
        <v>5.6832703499327973E-2</v>
      </c>
    </row>
    <row r="60" spans="2:17" ht="15" thickBot="1" x14ac:dyDescent="0.4">
      <c r="B60" s="93" t="s">
        <v>288</v>
      </c>
      <c r="C60" s="111">
        <f>'DMI SR Data'!C144</f>
        <v>147480257.73927706</v>
      </c>
      <c r="D60" s="111">
        <f>'DMI SR Data'!D144</f>
        <v>5168241.1288723648</v>
      </c>
      <c r="E60" s="137">
        <f>'DMI SR Data'!E144</f>
        <v>3.6316266552676377E-2</v>
      </c>
      <c r="F60" s="111">
        <f>'DMI SR Data'!F144</f>
        <v>328690993.8025682</v>
      </c>
      <c r="G60" s="111">
        <f>'DMI SR Data'!G144</f>
        <v>22668563.638842523</v>
      </c>
      <c r="H60" s="138">
        <f>'DMI SR Data'!H144</f>
        <v>7.4074843555469352E-2</v>
      </c>
      <c r="I60" s="88"/>
      <c r="J60" s="93" t="s">
        <v>289</v>
      </c>
      <c r="K60" s="111">
        <f>'DMI SR Data'!C138</f>
        <v>184890712.70840299</v>
      </c>
      <c r="L60" s="111">
        <f>'DMI SR Data'!D138</f>
        <v>5521961.4423033893</v>
      </c>
      <c r="M60" s="137">
        <f>'DMI SR Data'!E138</f>
        <v>3.0785526482878686E-2</v>
      </c>
      <c r="N60" s="111">
        <f>'DMI SR Data'!F138</f>
        <v>407988926.41161501</v>
      </c>
      <c r="O60" s="111">
        <f>'DMI SR Data'!G138</f>
        <v>27925575.156352937</v>
      </c>
      <c r="P60" s="138">
        <f>'DMI SR Data'!H138</f>
        <v>7.3476106191562973E-2</v>
      </c>
    </row>
    <row r="61" spans="2:17" ht="15" thickBot="1" x14ac:dyDescent="0.4">
      <c r="B61" s="95" t="s">
        <v>290</v>
      </c>
      <c r="C61" s="111">
        <f>'DMI SR Data'!C145</f>
        <v>23964549.528011326</v>
      </c>
      <c r="D61" s="111">
        <f>'DMI SR Data'!D145</f>
        <v>1195441.1720009558</v>
      </c>
      <c r="E61" s="137">
        <f>'DMI SR Data'!E145</f>
        <v>5.2502766173774862E-2</v>
      </c>
      <c r="F61" s="111">
        <f>'DMI SR Data'!F145</f>
        <v>51978685.769256443</v>
      </c>
      <c r="G61" s="111">
        <f>'DMI SR Data'!G145</f>
        <v>4474113.9780875072</v>
      </c>
      <c r="H61" s="138">
        <f>'DMI SR Data'!H145</f>
        <v>9.4182808293816506E-2</v>
      </c>
      <c r="I61" s="88"/>
      <c r="J61" s="93" t="s">
        <v>291</v>
      </c>
      <c r="K61" s="111">
        <f>'DMI SR Data'!C139</f>
        <v>117290854.72660969</v>
      </c>
      <c r="L61" s="111">
        <f>'DMI SR Data'!D139</f>
        <v>2058139.1210355014</v>
      </c>
      <c r="M61" s="137">
        <f>'DMI SR Data'!E139</f>
        <v>1.7860718722278748E-2</v>
      </c>
      <c r="N61" s="111">
        <f>'DMI SR Data'!F139</f>
        <v>269821837.35728985</v>
      </c>
      <c r="O61" s="111">
        <f>'DMI SR Data'!G139</f>
        <v>13071598.524673969</v>
      </c>
      <c r="P61" s="138">
        <f>'DMI SR Data'!H139</f>
        <v>5.0911728784002352E-2</v>
      </c>
    </row>
    <row r="62" spans="2:17" ht="15" thickBot="1" x14ac:dyDescent="0.4">
      <c r="B62" s="97"/>
      <c r="C62" s="97"/>
      <c r="D62" s="98"/>
      <c r="E62" s="97"/>
      <c r="F62" s="97"/>
      <c r="G62" s="98"/>
      <c r="H62" s="97"/>
      <c r="I62" s="88"/>
      <c r="J62" s="93" t="s">
        <v>292</v>
      </c>
      <c r="K62" s="111">
        <f>'DMI SR Data'!C140</f>
        <v>215514775.58940217</v>
      </c>
      <c r="L62" s="111">
        <f>'DMI SR Data'!D140</f>
        <v>5435685.323428005</v>
      </c>
      <c r="M62" s="137">
        <f>'DMI SR Data'!E140</f>
        <v>2.5874470974460446E-2</v>
      </c>
      <c r="N62" s="111">
        <f>'DMI SR Data'!F140</f>
        <v>502544881.71129382</v>
      </c>
      <c r="O62" s="111">
        <f>'DMI SR Data'!G140</f>
        <v>25118178.990714908</v>
      </c>
      <c r="P62" s="138">
        <f>'DMI SR Data'!H140</f>
        <v>5.2611592203747545E-2</v>
      </c>
      <c r="Q62" s="100"/>
    </row>
    <row r="63" spans="2:17" ht="15" thickBot="1" x14ac:dyDescent="0.4">
      <c r="B63" s="540" t="s">
        <v>293</v>
      </c>
      <c r="C63" s="512" t="s">
        <v>266</v>
      </c>
      <c r="D63" s="513"/>
      <c r="E63" s="514"/>
      <c r="F63" s="536" t="s">
        <v>269</v>
      </c>
      <c r="G63" s="536"/>
      <c r="H63" s="536"/>
      <c r="I63" s="88"/>
      <c r="J63" s="93" t="s">
        <v>294</v>
      </c>
      <c r="K63" s="111">
        <f>'DMI SR Data'!C141</f>
        <v>15024051.32776933</v>
      </c>
      <c r="L63" s="111">
        <f>'DMI SR Data'!D141</f>
        <v>341183.73349875212</v>
      </c>
      <c r="M63" s="137">
        <f>'DMI SR Data'!E141</f>
        <v>2.3236859646673234E-2</v>
      </c>
      <c r="N63" s="111">
        <f>'DMI SR Data'!F141</f>
        <v>33534808.278668303</v>
      </c>
      <c r="O63" s="111">
        <f>'DMI SR Data'!G141</f>
        <v>1850188.1581527293</v>
      </c>
      <c r="P63" s="138">
        <f>'DMI SR Data'!H141</f>
        <v>5.839388798462334E-2</v>
      </c>
    </row>
    <row r="64" spans="2:17" ht="15" thickBot="1" x14ac:dyDescent="0.4">
      <c r="B64" s="541"/>
      <c r="C64" s="89" t="s">
        <v>271</v>
      </c>
      <c r="D64" s="89" t="s">
        <v>272</v>
      </c>
      <c r="E64" s="89" t="s">
        <v>273</v>
      </c>
      <c r="F64" s="89" t="s">
        <v>271</v>
      </c>
      <c r="G64" s="89" t="s">
        <v>272</v>
      </c>
      <c r="H64" s="89" t="s">
        <v>273</v>
      </c>
      <c r="I64" s="88"/>
      <c r="J64" s="95" t="s">
        <v>295</v>
      </c>
      <c r="K64" s="111">
        <f>'DMI SR Data'!C142</f>
        <v>94987910.291915938</v>
      </c>
      <c r="L64" s="111">
        <f>'DMI SR Data'!D142</f>
        <v>1806747.3775472045</v>
      </c>
      <c r="M64" s="137">
        <f>'DMI SR Data'!E142</f>
        <v>1.9389620402221877E-2</v>
      </c>
      <c r="N64" s="111">
        <f>'DMI SR Data'!F142</f>
        <v>226487069.8542476</v>
      </c>
      <c r="O64" s="111">
        <f>'DMI SR Data'!G142</f>
        <v>9492838.7750786841</v>
      </c>
      <c r="P64" s="138">
        <f>'DMI SR Data'!H142</f>
        <v>4.374696381497481E-2</v>
      </c>
    </row>
    <row r="65" spans="2:17" ht="15" thickBot="1" x14ac:dyDescent="0.4">
      <c r="B65" s="91" t="s">
        <v>296</v>
      </c>
      <c r="C65" s="92">
        <f>'DMI SR Data'!C87</f>
        <v>546168041.29894567</v>
      </c>
      <c r="D65" s="92">
        <f>'DMI SR Data'!D87</f>
        <v>28365389.032383919</v>
      </c>
      <c r="E65" s="117">
        <f>'DMI SR Data'!E87</f>
        <v>5.478030849826853E-2</v>
      </c>
      <c r="F65" s="92">
        <f>'DMI SR Data'!F87</f>
        <v>1237734793.3448138</v>
      </c>
      <c r="G65" s="92">
        <f>'DMI SR Data'!G87</f>
        <v>94481741.341289043</v>
      </c>
      <c r="H65" s="120">
        <f>'DMI SR Data'!H87</f>
        <v>8.2642894480545626E-2</v>
      </c>
      <c r="I65" s="88"/>
    </row>
    <row r="66" spans="2:17" ht="15" thickBot="1" x14ac:dyDescent="0.4">
      <c r="B66" s="112" t="s">
        <v>297</v>
      </c>
      <c r="C66" s="111">
        <f>'DMI SR Data'!C88</f>
        <v>45693793.190015547</v>
      </c>
      <c r="D66" s="111">
        <f>'DMI SR Data'!D88</f>
        <v>2682670.7359958738</v>
      </c>
      <c r="E66" s="137">
        <f>'DMI SR Data'!E88</f>
        <v>6.2371558400126349E-2</v>
      </c>
      <c r="F66" s="111">
        <f>'DMI SR Data'!F88</f>
        <v>107838554.45143865</v>
      </c>
      <c r="G66" s="111">
        <f>'DMI SR Data'!G88</f>
        <v>9107757.9773231447</v>
      </c>
      <c r="H66" s="138">
        <f>'DMI SR Data'!H88</f>
        <v>9.2248399714986065E-2</v>
      </c>
      <c r="I66" s="88"/>
      <c r="J66" s="540" t="s">
        <v>298</v>
      </c>
      <c r="K66" s="512" t="s">
        <v>266</v>
      </c>
      <c r="L66" s="513"/>
      <c r="M66" s="514"/>
      <c r="N66" s="530" t="s">
        <v>269</v>
      </c>
      <c r="O66" s="531"/>
      <c r="P66" s="532"/>
    </row>
    <row r="67" spans="2:17" ht="15" thickBot="1" x14ac:dyDescent="0.4">
      <c r="B67" s="93" t="s">
        <v>299</v>
      </c>
      <c r="C67" s="111">
        <f>'DMI SR Data'!C89</f>
        <v>46085604.030226186</v>
      </c>
      <c r="D67" s="111">
        <f>'DMI SR Data'!D89</f>
        <v>2473516.6332739666</v>
      </c>
      <c r="E67" s="137">
        <f>'DMI SR Data'!E89</f>
        <v>5.6716309191080484E-2</v>
      </c>
      <c r="F67" s="111">
        <f>'DMI SR Data'!F89</f>
        <v>103474306.11650746</v>
      </c>
      <c r="G67" s="111">
        <f>'DMI SR Data'!G89</f>
        <v>7369107.2734938264</v>
      </c>
      <c r="H67" s="138">
        <f>'DMI SR Data'!H89</f>
        <v>7.6677509252451065E-2</v>
      </c>
      <c r="I67" s="88"/>
      <c r="J67" s="541"/>
      <c r="K67" s="89" t="s">
        <v>271</v>
      </c>
      <c r="L67" s="89" t="s">
        <v>272</v>
      </c>
      <c r="M67" s="89" t="s">
        <v>273</v>
      </c>
      <c r="N67" s="89" t="s">
        <v>271</v>
      </c>
      <c r="O67" s="89" t="s">
        <v>272</v>
      </c>
      <c r="P67" s="89" t="s">
        <v>273</v>
      </c>
    </row>
    <row r="68" spans="2:17" ht="15" thickBot="1" x14ac:dyDescent="0.4">
      <c r="B68" s="93" t="s">
        <v>300</v>
      </c>
      <c r="C68" s="111">
        <f>'DMI SR Data'!C90</f>
        <v>300751191.73290324</v>
      </c>
      <c r="D68" s="111">
        <f>'DMI SR Data'!D90</f>
        <v>17604356.096719921</v>
      </c>
      <c r="E68" s="137">
        <f>'DMI SR Data'!E90</f>
        <v>6.2173946098199873E-2</v>
      </c>
      <c r="F68" s="111">
        <f>'DMI SR Data'!F90</f>
        <v>685341349.37067997</v>
      </c>
      <c r="G68" s="111">
        <f>'DMI SR Data'!G90</f>
        <v>56758380.368623972</v>
      </c>
      <c r="H68" s="138">
        <f>'DMI SR Data'!H90</f>
        <v>9.0295765503691727E-2</v>
      </c>
      <c r="I68" s="88"/>
      <c r="J68" s="91" t="s">
        <v>301</v>
      </c>
      <c r="K68" s="92">
        <f>'DMI SR Data'!C134</f>
        <v>65093729.751804538</v>
      </c>
      <c r="L68" s="92">
        <f>'DMI SR Data'!D134</f>
        <v>2554074.0165344104</v>
      </c>
      <c r="M68" s="117">
        <f>'DMI SR Data'!E134</f>
        <v>4.0839272082753154E-2</v>
      </c>
      <c r="N68" s="92">
        <f>'DMI SR Data'!F134</f>
        <v>151201552.39221901</v>
      </c>
      <c r="O68" s="92">
        <f>'DMI SR Data'!G134</f>
        <v>11835421.698525965</v>
      </c>
      <c r="P68" s="117">
        <f>'DMI SR Data'!H134</f>
        <v>8.4923228044111676E-2</v>
      </c>
    </row>
    <row r="69" spans="2:17" ht="15" thickBot="1" x14ac:dyDescent="0.4">
      <c r="B69" s="93" t="s">
        <v>302</v>
      </c>
      <c r="C69" s="111">
        <f>'DMI SR Data'!C91</f>
        <v>93179402.462201953</v>
      </c>
      <c r="D69" s="111">
        <f>'DMI SR Data'!D91</f>
        <v>3231643.6327984333</v>
      </c>
      <c r="E69" s="137">
        <f>'DMI SR Data'!E91</f>
        <v>3.5928006154412641E-2</v>
      </c>
      <c r="F69" s="111">
        <f>'DMI SR Data'!F91</f>
        <v>206642035.54814625</v>
      </c>
      <c r="G69" s="111">
        <f>'DMI SR Data'!G91</f>
        <v>11589375.218929201</v>
      </c>
      <c r="H69" s="138">
        <f>'DMI SR Data'!H91</f>
        <v>5.9416647788183091E-2</v>
      </c>
      <c r="I69" s="88"/>
      <c r="J69" s="93" t="s">
        <v>303</v>
      </c>
      <c r="K69" s="111">
        <f>'DMI SR Data'!C135</f>
        <v>28579576.902648434</v>
      </c>
      <c r="L69" s="111">
        <f>'DMI SR Data'!D135</f>
        <v>1363689.3192062676</v>
      </c>
      <c r="M69" s="137">
        <f>'DMI SR Data'!E135</f>
        <v>5.0106369488236734E-2</v>
      </c>
      <c r="N69" s="111">
        <f>'DMI SR Data'!F135</f>
        <v>65442624.886545725</v>
      </c>
      <c r="O69" s="111">
        <f>'DMI SR Data'!G135</f>
        <v>5488941.1061987653</v>
      </c>
      <c r="P69" s="137">
        <f>'DMI SR Data'!H135</f>
        <v>9.1553024936860683E-2</v>
      </c>
    </row>
    <row r="70" spans="2:17" ht="15" thickBot="1" x14ac:dyDescent="0.4">
      <c r="B70" s="93" t="s">
        <v>304</v>
      </c>
      <c r="C70" s="111">
        <f>'DMI SR Data'!C92</f>
        <v>18356852.3260988</v>
      </c>
      <c r="D70" s="111">
        <f>'DMI SR Data'!D92</f>
        <v>712075.64123350382</v>
      </c>
      <c r="E70" s="137">
        <f>'DMI SR Data'!E92</f>
        <v>4.0356171911446324E-2</v>
      </c>
      <c r="F70" s="111">
        <f>'DMI SR Data'!F92</f>
        <v>42320050.765735149</v>
      </c>
      <c r="G70" s="111">
        <f>'DMI SR Data'!G92</f>
        <v>3727883.8109295368</v>
      </c>
      <c r="H70" s="138">
        <f>'DMI SR Data'!H92</f>
        <v>9.6596903078678492E-2</v>
      </c>
      <c r="I70" s="88"/>
      <c r="J70" s="101" t="s">
        <v>305</v>
      </c>
      <c r="K70" s="111">
        <f>'DMI SR Data'!C136</f>
        <v>36514152.849156089</v>
      </c>
      <c r="L70" s="111">
        <f>'DMI SR Data'!D136</f>
        <v>1190384.6973281279</v>
      </c>
      <c r="M70" s="137">
        <f>'DMI SR Data'!E136</f>
        <v>3.3699255759228136E-2</v>
      </c>
      <c r="N70" s="111">
        <f>'DMI SR Data'!F136</f>
        <v>85758927.505673274</v>
      </c>
      <c r="O70" s="111">
        <f>'DMI SR Data'!G136</f>
        <v>6346480.5923271477</v>
      </c>
      <c r="P70" s="137">
        <f>'DMI SR Data'!H136</f>
        <v>7.9917957939922804E-2</v>
      </c>
    </row>
    <row r="71" spans="2:17" ht="15" thickBot="1" x14ac:dyDescent="0.4">
      <c r="B71" s="93" t="s">
        <v>306</v>
      </c>
      <c r="C71" s="111">
        <f>'DMI SR Data'!C93</f>
        <v>10100667.374873703</v>
      </c>
      <c r="D71" s="111">
        <f>'DMI SR Data'!D93</f>
        <v>334696.06321015395</v>
      </c>
      <c r="E71" s="137">
        <f>'DMI SR Data'!E93</f>
        <v>3.4271661520285726E-2</v>
      </c>
      <c r="F71" s="111">
        <f>'DMI SR Data'!F93</f>
        <v>22562852.265781865</v>
      </c>
      <c r="G71" s="111">
        <f>'DMI SR Data'!G93</f>
        <v>1443084.8007416278</v>
      </c>
      <c r="H71" s="138">
        <f>'DMI SR Data'!H93</f>
        <v>6.8328631133386317E-2</v>
      </c>
      <c r="I71" s="88"/>
    </row>
    <row r="72" spans="2:17" ht="15" thickBot="1" x14ac:dyDescent="0.4">
      <c r="B72" s="95" t="s">
        <v>307</v>
      </c>
      <c r="C72" s="111">
        <f>'DMI SR Data'!C94</f>
        <v>31925937.505323324</v>
      </c>
      <c r="D72" s="111">
        <f>'DMI SR Data'!D94</f>
        <v>1229348.0648035817</v>
      </c>
      <c r="E72" s="137">
        <f>'DMI SR Data'!E94</f>
        <v>4.0048360003826104E-2</v>
      </c>
      <c r="F72" s="111">
        <f>'DMI SR Data'!F94</f>
        <v>69833611.354324192</v>
      </c>
      <c r="G72" s="111">
        <f>'DMI SR Data'!G94</f>
        <v>4240324.9601722956</v>
      </c>
      <c r="H72" s="138">
        <f>'DMI SR Data'!H94</f>
        <v>6.4645715945562843E-2</v>
      </c>
      <c r="I72" s="88"/>
    </row>
    <row r="73" spans="2:17" ht="15" thickBot="1" x14ac:dyDescent="0.4">
      <c r="B73" s="88"/>
      <c r="C73" s="97"/>
      <c r="D73" s="98"/>
      <c r="E73" s="97"/>
      <c r="F73" s="97"/>
      <c r="G73" s="98"/>
      <c r="H73" s="97"/>
      <c r="I73" s="88"/>
      <c r="J73" s="540" t="s">
        <v>308</v>
      </c>
      <c r="K73" s="512" t="s">
        <v>266</v>
      </c>
      <c r="L73" s="513"/>
      <c r="M73" s="514"/>
      <c r="N73" s="530" t="s">
        <v>269</v>
      </c>
      <c r="O73" s="531"/>
      <c r="P73" s="532"/>
    </row>
    <row r="74" spans="2:17" ht="15" thickBot="1" x14ac:dyDescent="0.4">
      <c r="B74" s="542" t="s">
        <v>309</v>
      </c>
      <c r="C74" s="512" t="s">
        <v>266</v>
      </c>
      <c r="D74" s="513"/>
      <c r="E74" s="514"/>
      <c r="F74" s="536" t="s">
        <v>269</v>
      </c>
      <c r="G74" s="536"/>
      <c r="H74" s="536"/>
      <c r="I74" s="88"/>
      <c r="J74" s="541"/>
      <c r="K74" s="89" t="s">
        <v>271</v>
      </c>
      <c r="L74" s="89" t="s">
        <v>272</v>
      </c>
      <c r="M74" s="89" t="s">
        <v>273</v>
      </c>
      <c r="N74" s="89" t="s">
        <v>271</v>
      </c>
      <c r="O74" s="89" t="s">
        <v>272</v>
      </c>
      <c r="P74" s="89" t="s">
        <v>273</v>
      </c>
    </row>
    <row r="75" spans="2:17" ht="15" thickBot="1" x14ac:dyDescent="0.4">
      <c r="B75" s="542"/>
      <c r="C75" s="89" t="s">
        <v>271</v>
      </c>
      <c r="D75" s="89" t="s">
        <v>272</v>
      </c>
      <c r="E75" s="89" t="s">
        <v>273</v>
      </c>
      <c r="F75" s="89" t="s">
        <v>271</v>
      </c>
      <c r="G75" s="89" t="s">
        <v>272</v>
      </c>
      <c r="H75" s="89" t="s">
        <v>273</v>
      </c>
      <c r="I75" s="88"/>
      <c r="J75" s="91" t="s">
        <v>310</v>
      </c>
      <c r="K75" s="92">
        <f>'DMI SR Data'!C109</f>
        <v>202021253.35291761</v>
      </c>
      <c r="L75" s="92">
        <f>'DMI SR Data'!D109</f>
        <v>2872131.6057656407</v>
      </c>
      <c r="M75" s="117">
        <f>'DMI SR Data'!E109</f>
        <v>1.4422014923129908E-2</v>
      </c>
      <c r="N75" s="92">
        <f>'DMI SR Data'!F109</f>
        <v>471261165.27848589</v>
      </c>
      <c r="O75" s="92">
        <f>'DMI SR Data'!G109</f>
        <v>14879625.971538365</v>
      </c>
      <c r="P75" s="117">
        <f>'DMI SR Data'!H109</f>
        <v>3.2603479084921547E-2</v>
      </c>
    </row>
    <row r="76" spans="2:17" ht="15" thickBot="1" x14ac:dyDescent="0.4">
      <c r="B76" s="91" t="s">
        <v>311</v>
      </c>
      <c r="C76" s="92">
        <f>'DMI SR Data'!C78</f>
        <v>696025191.20621705</v>
      </c>
      <c r="D76" s="92">
        <f>'DMI SR Data'!D78</f>
        <v>34455966.157544851</v>
      </c>
      <c r="E76" s="117">
        <f>'DMI SR Data'!E78</f>
        <v>5.2082178029079114E-2</v>
      </c>
      <c r="F76" s="92">
        <f>'DMI SR Data'!F78</f>
        <v>1576881995.266274</v>
      </c>
      <c r="G76" s="92">
        <f>'DMI SR Data'!G78</f>
        <v>135412456.34643793</v>
      </c>
      <c r="H76" s="120">
        <f>'DMI SR Data'!H78</f>
        <v>9.3940560442164561E-2</v>
      </c>
      <c r="I76" s="97"/>
      <c r="J76" s="93" t="s">
        <v>312</v>
      </c>
      <c r="K76" s="111">
        <f>'DMI SR Data'!C110</f>
        <v>54017505.32350909</v>
      </c>
      <c r="L76" s="111">
        <f>'DMI SR Data'!D110</f>
        <v>726246.36574081331</v>
      </c>
      <c r="M76" s="137">
        <f>'DMI SR Data'!E110</f>
        <v>1.3627870310144893E-2</v>
      </c>
      <c r="N76" s="111">
        <f>'DMI SR Data'!F110</f>
        <v>128562921.72158521</v>
      </c>
      <c r="O76" s="111">
        <f>'DMI SR Data'!G110</f>
        <v>3972435.13310574</v>
      </c>
      <c r="P76" s="138">
        <f>'DMI SR Data'!H110</f>
        <v>3.1883936260933263E-2</v>
      </c>
    </row>
    <row r="77" spans="2:17" ht="15" thickBot="1" x14ac:dyDescent="0.4">
      <c r="B77" s="93" t="s">
        <v>313</v>
      </c>
      <c r="C77" s="111">
        <f>'DMI SR Data'!C79</f>
        <v>57564244.916629091</v>
      </c>
      <c r="D77" s="111">
        <f>'DMI SR Data'!D79</f>
        <v>3556020.1955308095</v>
      </c>
      <c r="E77" s="137">
        <f>'DMI SR Data'!E79</f>
        <v>6.5842197441117745E-2</v>
      </c>
      <c r="F77" s="111">
        <f>'DMI SR Data'!F79</f>
        <v>129969931.94631451</v>
      </c>
      <c r="G77" s="111">
        <f>'DMI SR Data'!G79</f>
        <v>11755536.951704755</v>
      </c>
      <c r="H77" s="138">
        <f>'DMI SR Data'!H79</f>
        <v>9.9442516727685948E-2</v>
      </c>
      <c r="I77" s="97"/>
      <c r="J77" s="93" t="s">
        <v>314</v>
      </c>
      <c r="K77" s="111">
        <f>'DMI SR Data'!C111</f>
        <v>91757061.853260651</v>
      </c>
      <c r="L77" s="111">
        <f>'DMI SR Data'!D111</f>
        <v>1029187.004047811</v>
      </c>
      <c r="M77" s="137">
        <f>'DMI SR Data'!E111</f>
        <v>1.1343669250032481E-2</v>
      </c>
      <c r="N77" s="111">
        <f>'DMI SR Data'!F111</f>
        <v>218414469.00130439</v>
      </c>
      <c r="O77" s="111">
        <f>'DMI SR Data'!G111</f>
        <v>5945719.2592656612</v>
      </c>
      <c r="P77" s="138">
        <f>'DMI SR Data'!H111</f>
        <v>2.7983970661494651E-2</v>
      </c>
    </row>
    <row r="78" spans="2:17" ht="15" thickBot="1" x14ac:dyDescent="0.4">
      <c r="B78" s="93" t="s">
        <v>315</v>
      </c>
      <c r="C78" s="111">
        <f>'DMI SR Data'!C80</f>
        <v>130243163.1145923</v>
      </c>
      <c r="D78" s="111">
        <f>'DMI SR Data'!D80</f>
        <v>6871981.1456181705</v>
      </c>
      <c r="E78" s="137">
        <f>'DMI SR Data'!E80</f>
        <v>5.5701672270160818E-2</v>
      </c>
      <c r="F78" s="111">
        <f>'DMI SR Data'!F80</f>
        <v>297707800.05388743</v>
      </c>
      <c r="G78" s="111">
        <f>'DMI SR Data'!G80</f>
        <v>25303666.636571229</v>
      </c>
      <c r="H78" s="138">
        <f>'DMI SR Data'!H80</f>
        <v>9.2890171375654765E-2</v>
      </c>
      <c r="I78" s="97"/>
      <c r="J78" s="93" t="s">
        <v>316</v>
      </c>
      <c r="K78" s="111">
        <f>'DMI SR Data'!C112</f>
        <v>33317892.346070319</v>
      </c>
      <c r="L78" s="111">
        <f>'DMI SR Data'!D112</f>
        <v>519691.44012803584</v>
      </c>
      <c r="M78" s="137">
        <f>'DMI SR Data'!E112</f>
        <v>1.5845120335057149E-2</v>
      </c>
      <c r="N78" s="111">
        <f>'DMI SR Data'!F112</f>
        <v>70467153.775812298</v>
      </c>
      <c r="O78" s="111">
        <f>'DMI SR Data'!G112</f>
        <v>2602790.7755389065</v>
      </c>
      <c r="P78" s="138">
        <f>'DMI SR Data'!H112</f>
        <v>3.8352835869518459E-2</v>
      </c>
      <c r="Q78" s="100"/>
    </row>
    <row r="79" spans="2:17" ht="15" thickBot="1" x14ac:dyDescent="0.4">
      <c r="B79" s="93" t="s">
        <v>317</v>
      </c>
      <c r="C79" s="111">
        <f>'DMI SR Data'!C81</f>
        <v>55208603.560359336</v>
      </c>
      <c r="D79" s="111">
        <f>'DMI SR Data'!D81</f>
        <v>3447763.9044714347</v>
      </c>
      <c r="E79" s="137">
        <f>'DMI SR Data'!E81</f>
        <v>6.6609504934474997E-2</v>
      </c>
      <c r="F79" s="111">
        <f>'DMI SR Data'!F81</f>
        <v>121482965.33391741</v>
      </c>
      <c r="G79" s="111">
        <f>'DMI SR Data'!G81</f>
        <v>11879707.863898873</v>
      </c>
      <c r="H79" s="138">
        <f>'DMI SR Data'!H81</f>
        <v>0.1083882736528019</v>
      </c>
      <c r="I79" s="97"/>
      <c r="J79" s="93" t="s">
        <v>318</v>
      </c>
      <c r="K79" s="111">
        <f>'DMI SR Data'!C113</f>
        <v>13394281.744336104</v>
      </c>
      <c r="L79" s="111">
        <f>'DMI SR Data'!D113</f>
        <v>426912.54741916247</v>
      </c>
      <c r="M79" s="137">
        <f>'DMI SR Data'!E113</f>
        <v>3.2922063136805201E-2</v>
      </c>
      <c r="N79" s="111">
        <f>'DMI SR Data'!F113</f>
        <v>32008153.872260191</v>
      </c>
      <c r="O79" s="111">
        <f>'DMI SR Data'!G113</f>
        <v>1452271.6613951214</v>
      </c>
      <c r="P79" s="138">
        <f>'DMI SR Data'!H113</f>
        <v>4.7528382632615405E-2</v>
      </c>
    </row>
    <row r="80" spans="2:17" ht="15" thickBot="1" x14ac:dyDescent="0.4">
      <c r="B80" s="93" t="s">
        <v>319</v>
      </c>
      <c r="C80" s="111">
        <f>'DMI SR Data'!C82</f>
        <v>28365579.581536192</v>
      </c>
      <c r="D80" s="111">
        <f>'DMI SR Data'!D82</f>
        <v>2070382.4616320841</v>
      </c>
      <c r="E80" s="137">
        <f>'DMI SR Data'!E82</f>
        <v>7.8736145319287659E-2</v>
      </c>
      <c r="F80" s="111">
        <f>'DMI SR Data'!F82</f>
        <v>64941197.130329363</v>
      </c>
      <c r="G80" s="111">
        <f>'DMI SR Data'!G82</f>
        <v>6778654.4511215314</v>
      </c>
      <c r="H80" s="138">
        <f>'DMI SR Data'!H82</f>
        <v>0.11654673504404392</v>
      </c>
      <c r="I80" s="97"/>
      <c r="J80" s="95" t="s">
        <v>320</v>
      </c>
      <c r="K80" s="111">
        <f>'DMI SR Data'!C114</f>
        <v>9534512.0857422743</v>
      </c>
      <c r="L80" s="111">
        <f>'DMI SR Data'!D114</f>
        <v>170094.24842965417</v>
      </c>
      <c r="M80" s="137">
        <f>'DMI SR Data'!E114</f>
        <v>1.8163889243804549E-2</v>
      </c>
      <c r="N80" s="111">
        <f>'DMI SR Data'!F114</f>
        <v>21808466.907523993</v>
      </c>
      <c r="O80" s="111">
        <f>'DMI SR Data'!G114</f>
        <v>906409.14223310351</v>
      </c>
      <c r="P80" s="138">
        <f>'DMI SR Data'!H114</f>
        <v>4.3364588903693962E-2</v>
      </c>
    </row>
    <row r="81" spans="2:16" ht="15" thickBot="1" x14ac:dyDescent="0.4">
      <c r="B81" s="93" t="s">
        <v>321</v>
      </c>
      <c r="C81" s="111">
        <f>'DMI SR Data'!C83</f>
        <v>144427379.78428984</v>
      </c>
      <c r="D81" s="111">
        <f>'DMI SR Data'!D83</f>
        <v>5433078.0859425664</v>
      </c>
      <c r="E81" s="137">
        <f>'DMI SR Data'!E83</f>
        <v>3.9088495136539607E-2</v>
      </c>
      <c r="F81" s="111">
        <f>'DMI SR Data'!F83</f>
        <v>328341394.52984995</v>
      </c>
      <c r="G81" s="111">
        <f>'DMI SR Data'!G83</f>
        <v>26173117.536508322</v>
      </c>
      <c r="H81" s="138">
        <f>'DMI SR Data'!H83</f>
        <v>8.6617687988090997E-2</v>
      </c>
      <c r="I81" s="97"/>
    </row>
    <row r="82" spans="2:16" ht="15" thickBot="1" x14ac:dyDescent="0.4">
      <c r="B82" s="93" t="s">
        <v>322</v>
      </c>
      <c r="C82" s="111">
        <f>'DMI SR Data'!C84</f>
        <v>74119397.11593622</v>
      </c>
      <c r="D82" s="111">
        <f>'DMI SR Data'!D84</f>
        <v>4302976.8072924912</v>
      </c>
      <c r="E82" s="137">
        <f>'DMI SR Data'!E84</f>
        <v>6.1632733220493612E-2</v>
      </c>
      <c r="F82" s="111">
        <f>'DMI SR Data'!F84</f>
        <v>166861851.33183578</v>
      </c>
      <c r="G82" s="111">
        <f>'DMI SR Data'!G84</f>
        <v>16332463.895341367</v>
      </c>
      <c r="H82" s="138">
        <f>'DMI SR Data'!H84</f>
        <v>0.10850016846200038</v>
      </c>
      <c r="I82" s="97"/>
      <c r="J82" s="540" t="s">
        <v>323</v>
      </c>
      <c r="K82" s="512" t="s">
        <v>266</v>
      </c>
      <c r="L82" s="513"/>
      <c r="M82" s="514"/>
      <c r="N82" s="530" t="s">
        <v>269</v>
      </c>
      <c r="O82" s="531"/>
      <c r="P82" s="532"/>
    </row>
    <row r="83" spans="2:16" ht="15" thickBot="1" x14ac:dyDescent="0.4">
      <c r="B83" s="93" t="s">
        <v>324</v>
      </c>
      <c r="C83" s="111">
        <f>'DMI SR Data'!C85</f>
        <v>90259160.180312321</v>
      </c>
      <c r="D83" s="111">
        <f>'DMI SR Data'!D85</f>
        <v>5247511.9608658254</v>
      </c>
      <c r="E83" s="137">
        <f>'DMI SR Data'!E85</f>
        <v>6.1726975900056151E-2</v>
      </c>
      <c r="F83" s="111">
        <f>'DMI SR Data'!F85</f>
        <v>203709418.89429107</v>
      </c>
      <c r="G83" s="111">
        <f>'DMI SR Data'!G85</f>
        <v>18856569.045805901</v>
      </c>
      <c r="H83" s="138">
        <f>'DMI SR Data'!H85</f>
        <v>0.10200853847404412</v>
      </c>
      <c r="I83" s="97"/>
      <c r="J83" s="541"/>
      <c r="K83" s="89" t="s">
        <v>271</v>
      </c>
      <c r="L83" s="89" t="s">
        <v>272</v>
      </c>
      <c r="M83" s="89" t="s">
        <v>273</v>
      </c>
      <c r="N83" s="89" t="s">
        <v>271</v>
      </c>
      <c r="O83" s="89" t="s">
        <v>272</v>
      </c>
      <c r="P83" s="89" t="s">
        <v>273</v>
      </c>
    </row>
    <row r="84" spans="2:16" ht="15" thickBot="1" x14ac:dyDescent="0.4">
      <c r="B84" s="95" t="s">
        <v>325</v>
      </c>
      <c r="C84" s="111">
        <f>'DMI SR Data'!C86</f>
        <v>115837662.95258737</v>
      </c>
      <c r="D84" s="111">
        <f>'DMI SR Data'!D86</f>
        <v>3526251.596193701</v>
      </c>
      <c r="E84" s="137">
        <f>'DMI SR Data'!E86</f>
        <v>3.1397090942112522E-2</v>
      </c>
      <c r="F84" s="111">
        <f>'DMI SR Data'!F86</f>
        <v>263867436.04584855</v>
      </c>
      <c r="G84" s="111">
        <f>'DMI SR Data'!G86</f>
        <v>18332739.965486199</v>
      </c>
      <c r="H84" s="138">
        <f>'DMI SR Data'!H86</f>
        <v>7.4664559665677477E-2</v>
      </c>
      <c r="I84" s="97"/>
      <c r="J84" s="91" t="s">
        <v>326</v>
      </c>
      <c r="K84" s="92">
        <f>'DMI SR Data'!C106</f>
        <v>163897266.68125418</v>
      </c>
      <c r="L84" s="92">
        <f>'DMI SR Data'!D106</f>
        <v>6299617.8158783615</v>
      </c>
      <c r="M84" s="117">
        <f>'DMI SR Data'!E106</f>
        <v>3.9972790591943828E-2</v>
      </c>
      <c r="N84" s="92">
        <f>'DMI SR Data'!F106</f>
        <v>352306523.32903445</v>
      </c>
      <c r="O84" s="92">
        <f>'DMI SR Data'!G106</f>
        <v>22131816.019017696</v>
      </c>
      <c r="P84" s="117">
        <f>'DMI SR Data'!H106</f>
        <v>6.7030622058633582E-2</v>
      </c>
    </row>
    <row r="85" spans="2:16" ht="15" thickBot="1" x14ac:dyDescent="0.4">
      <c r="B85" s="88"/>
      <c r="C85" s="97"/>
      <c r="D85" s="98"/>
      <c r="E85" s="97"/>
      <c r="F85" s="97"/>
      <c r="G85" s="98"/>
      <c r="H85" s="97"/>
      <c r="I85" s="97"/>
      <c r="J85" s="93" t="s">
        <v>327</v>
      </c>
      <c r="K85" s="111">
        <f>'DMI SR Data'!C107</f>
        <v>47209486.889065087</v>
      </c>
      <c r="L85" s="111">
        <f>'DMI SR Data'!D107</f>
        <v>1420215.9259525016</v>
      </c>
      <c r="M85" s="137">
        <f>'DMI SR Data'!E107</f>
        <v>3.1016347194010023E-2</v>
      </c>
      <c r="N85" s="111">
        <f>'DMI SR Data'!F107</f>
        <v>102984831.55391341</v>
      </c>
      <c r="O85" s="111">
        <f>'DMI SR Data'!G107</f>
        <v>5630685.9142617285</v>
      </c>
      <c r="P85" s="137">
        <f>'DMI SR Data'!H107</f>
        <v>5.7837145786305257E-2</v>
      </c>
    </row>
    <row r="86" spans="2:16" ht="15" thickBot="1" x14ac:dyDescent="0.4">
      <c r="B86" s="540" t="s">
        <v>328</v>
      </c>
      <c r="C86" s="512" t="s">
        <v>266</v>
      </c>
      <c r="D86" s="513"/>
      <c r="E86" s="514"/>
      <c r="F86" s="536" t="s">
        <v>269</v>
      </c>
      <c r="G86" s="536"/>
      <c r="H86" s="536"/>
      <c r="I86" s="97"/>
      <c r="J86" s="95" t="s">
        <v>329</v>
      </c>
      <c r="K86" s="111">
        <f>'DMI SR Data'!C108</f>
        <v>116687779.7921892</v>
      </c>
      <c r="L86" s="111">
        <f>'DMI SR Data'!D108</f>
        <v>4879401.8899259865</v>
      </c>
      <c r="M86" s="137">
        <f>'DMI SR Data'!E108</f>
        <v>4.3640753774205489E-2</v>
      </c>
      <c r="N86" s="111">
        <f>'DMI SR Data'!F108</f>
        <v>249321691.77512091</v>
      </c>
      <c r="O86" s="111">
        <f>'DMI SR Data'!G108</f>
        <v>16501130.104755849</v>
      </c>
      <c r="P86" s="137">
        <f>'DMI SR Data'!H108</f>
        <v>7.0874883156233789E-2</v>
      </c>
    </row>
    <row r="87" spans="2:16" ht="15" thickBot="1" x14ac:dyDescent="0.4">
      <c r="B87" s="541"/>
      <c r="C87" s="89" t="s">
        <v>271</v>
      </c>
      <c r="D87" s="89" t="s">
        <v>272</v>
      </c>
      <c r="E87" s="89" t="s">
        <v>273</v>
      </c>
      <c r="F87" s="89" t="s">
        <v>271</v>
      </c>
      <c r="G87" s="89" t="s">
        <v>272</v>
      </c>
      <c r="H87" s="89" t="s">
        <v>273</v>
      </c>
      <c r="I87" s="97"/>
      <c r="J87" s="102"/>
      <c r="K87" s="80"/>
      <c r="L87" s="80"/>
      <c r="M87" s="113"/>
      <c r="N87" s="80"/>
      <c r="O87" s="80"/>
      <c r="P87" s="113"/>
    </row>
    <row r="88" spans="2:16" ht="15" thickBot="1" x14ac:dyDescent="0.4">
      <c r="B88" s="91" t="s">
        <v>330</v>
      </c>
      <c r="C88" s="92">
        <f>'DMI SR Data'!C95</f>
        <v>463952462.74210459</v>
      </c>
      <c r="D88" s="92">
        <f>'DMI SR Data'!D95</f>
        <v>19887907.328731298</v>
      </c>
      <c r="E88" s="117">
        <f>'DMI SR Data'!E95</f>
        <v>4.4786072399356287E-2</v>
      </c>
      <c r="F88" s="92">
        <f>'DMI SR Data'!F95</f>
        <v>1043513288.5725636</v>
      </c>
      <c r="G88" s="92">
        <f>'DMI SR Data'!G95</f>
        <v>73309805.442549467</v>
      </c>
      <c r="H88" s="117">
        <f>'DMI SR Data'!H95</f>
        <v>7.5561268040433768E-2</v>
      </c>
      <c r="I88" s="97"/>
      <c r="J88" s="540" t="s">
        <v>331</v>
      </c>
      <c r="K88" s="531" t="s">
        <v>266</v>
      </c>
      <c r="L88" s="531"/>
      <c r="M88" s="532"/>
      <c r="N88" s="530" t="s">
        <v>269</v>
      </c>
      <c r="O88" s="531"/>
      <c r="P88" s="532"/>
    </row>
    <row r="89" spans="2:16" ht="15" thickBot="1" x14ac:dyDescent="0.4">
      <c r="B89" s="114" t="s">
        <v>199</v>
      </c>
      <c r="C89" s="111">
        <f>'DMI SR Data'!C96</f>
        <v>36006656.604035042</v>
      </c>
      <c r="D89" s="111">
        <f>'DMI SR Data'!D96</f>
        <v>2574444.6003847942</v>
      </c>
      <c r="E89" s="137">
        <f>'DMI SR Data'!E96</f>
        <v>7.7004913707286474E-2</v>
      </c>
      <c r="F89" s="111">
        <f>'DMI SR Data'!F96</f>
        <v>78909791.808283031</v>
      </c>
      <c r="G89" s="111">
        <f>'DMI SR Data'!G96</f>
        <v>7928436.2081900835</v>
      </c>
      <c r="H89" s="137">
        <f>'DMI SR Data'!H96</f>
        <v>0.11169744704311764</v>
      </c>
      <c r="I89" s="97"/>
      <c r="J89" s="541"/>
      <c r="K89" s="106" t="s">
        <v>271</v>
      </c>
      <c r="L89" s="89" t="s">
        <v>272</v>
      </c>
      <c r="M89" s="89" t="s">
        <v>273</v>
      </c>
      <c r="N89" s="89" t="s">
        <v>271</v>
      </c>
      <c r="O89" s="89" t="s">
        <v>272</v>
      </c>
      <c r="P89" s="89" t="s">
        <v>273</v>
      </c>
    </row>
    <row r="90" spans="2:16" ht="15" thickBot="1" x14ac:dyDescent="0.4">
      <c r="B90" s="114" t="s">
        <v>200</v>
      </c>
      <c r="C90" s="111">
        <f>'DMI SR Data'!C97</f>
        <v>141330322.56432968</v>
      </c>
      <c r="D90" s="111">
        <f>'DMI SR Data'!D97</f>
        <v>4267055.3586550355</v>
      </c>
      <c r="E90" s="137">
        <f>'DMI SR Data'!E97</f>
        <v>3.1132012578191134E-2</v>
      </c>
      <c r="F90" s="111">
        <f>'DMI SR Data'!F97</f>
        <v>320488488.28154886</v>
      </c>
      <c r="G90" s="111">
        <f>'DMI SR Data'!G97</f>
        <v>20076867.303080678</v>
      </c>
      <c r="H90" s="137">
        <f>'DMI SR Data'!H97</f>
        <v>6.6831193938797981E-2</v>
      </c>
      <c r="I90" s="97"/>
      <c r="J90" s="91" t="s">
        <v>331</v>
      </c>
      <c r="K90" s="92">
        <f>'DMI SR Data'!C117</f>
        <v>221368519.1931003</v>
      </c>
      <c r="L90" s="92">
        <f>'DMI SR Data'!D117</f>
        <v>6894230.373627305</v>
      </c>
      <c r="M90" s="117">
        <f>'DMI SR Data'!E117</f>
        <v>3.214478719838678E-2</v>
      </c>
      <c r="N90" s="92">
        <f>'DMI SR Data'!F117</f>
        <v>507022894.31598997</v>
      </c>
      <c r="O90" s="92">
        <f>'DMI SR Data'!G117</f>
        <v>26747780.19925344</v>
      </c>
      <c r="P90" s="117">
        <f>'DMI SR Data'!H117</f>
        <v>5.5692621610105068E-2</v>
      </c>
    </row>
    <row r="91" spans="2:16" ht="15" thickBot="1" x14ac:dyDescent="0.4">
      <c r="B91" s="114" t="s">
        <v>201</v>
      </c>
      <c r="C91" s="111">
        <f>'DMI SR Data'!C98</f>
        <v>36742201.144621082</v>
      </c>
      <c r="D91" s="111">
        <f>'DMI SR Data'!D98</f>
        <v>1495958.2247772515</v>
      </c>
      <c r="E91" s="137">
        <f>'DMI SR Data'!E98</f>
        <v>4.2443054942886374E-2</v>
      </c>
      <c r="F91" s="111">
        <f>'DMI SR Data'!F98</f>
        <v>83328656.890628904</v>
      </c>
      <c r="G91" s="111">
        <f>'DMI SR Data'!G98</f>
        <v>5740502.7038616985</v>
      </c>
      <c r="H91" s="137">
        <f>'DMI SR Data'!H98</f>
        <v>7.3986844564485732E-2</v>
      </c>
      <c r="I91" s="97"/>
      <c r="J91" s="93" t="s">
        <v>221</v>
      </c>
      <c r="K91" s="126">
        <f>'DMI SR Data'!C118</f>
        <v>29518143.44729184</v>
      </c>
      <c r="L91" s="139">
        <f>'DMI SR Data'!D118</f>
        <v>1379752.3252104297</v>
      </c>
      <c r="M91" s="141">
        <f>'DMI SR Data'!E118</f>
        <v>4.9034513708485578E-2</v>
      </c>
      <c r="N91" s="139">
        <f>'DMI SR Data'!F118</f>
        <v>67532511.095432237</v>
      </c>
      <c r="O91" s="139">
        <f>'DMI SR Data'!G118</f>
        <v>4574705.169296518</v>
      </c>
      <c r="P91" s="140">
        <f>'DMI SR Data'!H118</f>
        <v>7.2663033630233562E-2</v>
      </c>
    </row>
    <row r="92" spans="2:16" ht="15" thickBot="1" x14ac:dyDescent="0.4">
      <c r="B92" s="114" t="s">
        <v>202</v>
      </c>
      <c r="C92" s="111">
        <f>'DMI SR Data'!C99</f>
        <v>36398032.940656438</v>
      </c>
      <c r="D92" s="111">
        <f>'DMI SR Data'!D99</f>
        <v>1936503.1760390997</v>
      </c>
      <c r="E92" s="137">
        <f>'DMI SR Data'!E99</f>
        <v>5.6193186700242315E-2</v>
      </c>
      <c r="F92" s="111">
        <f>'DMI SR Data'!F99</f>
        <v>80664766.446147263</v>
      </c>
      <c r="G92" s="111">
        <f>'DMI SR Data'!G99</f>
        <v>6345297.7642820626</v>
      </c>
      <c r="H92" s="137">
        <f>'DMI SR Data'!H99</f>
        <v>8.5378675020457831E-2</v>
      </c>
      <c r="I92" s="97"/>
      <c r="J92" s="93" t="s">
        <v>222</v>
      </c>
      <c r="K92" s="105">
        <f>'DMI SR Data'!C119</f>
        <v>60449531.168485641</v>
      </c>
      <c r="L92" s="94">
        <f>'DMI SR Data'!D119</f>
        <v>1137066.0194987729</v>
      </c>
      <c r="M92" s="118">
        <f>'DMI SR Data'!E119</f>
        <v>1.917077660897383E-2</v>
      </c>
      <c r="N92" s="94">
        <f>'DMI SR Data'!F119</f>
        <v>144919959.33345726</v>
      </c>
      <c r="O92" s="94">
        <f>'DMI SR Data'!G119</f>
        <v>5575044.3929714561</v>
      </c>
      <c r="P92" s="121">
        <f>'DMI SR Data'!H119</f>
        <v>4.0008954724702776E-2</v>
      </c>
    </row>
    <row r="93" spans="2:16" ht="15" thickBot="1" x14ac:dyDescent="0.4">
      <c r="B93" s="114" t="s">
        <v>203</v>
      </c>
      <c r="C93" s="111">
        <f>'DMI SR Data'!C100</f>
        <v>74486540.065754727</v>
      </c>
      <c r="D93" s="111">
        <f>'DMI SR Data'!D100</f>
        <v>2475309.6709034592</v>
      </c>
      <c r="E93" s="137">
        <f>'DMI SR Data'!E100</f>
        <v>3.4373939416544694E-2</v>
      </c>
      <c r="F93" s="111">
        <f>'DMI SR Data'!F100</f>
        <v>170409124.12089741</v>
      </c>
      <c r="G93" s="111">
        <f>'DMI SR Data'!G100</f>
        <v>9598176.7787499428</v>
      </c>
      <c r="H93" s="137">
        <f>'DMI SR Data'!H100</f>
        <v>5.9686090638646001E-2</v>
      </c>
      <c r="J93" s="93" t="s">
        <v>223</v>
      </c>
      <c r="K93" s="105">
        <f>'DMI SR Data'!C120</f>
        <v>62049827.801174738</v>
      </c>
      <c r="L93" s="94">
        <f>'DMI SR Data'!D120</f>
        <v>2337932.6333070844</v>
      </c>
      <c r="M93" s="118">
        <f>'DMI SR Data'!E120</f>
        <v>3.9153549334424408E-2</v>
      </c>
      <c r="N93" s="94">
        <f>'DMI SR Data'!F120</f>
        <v>139020784.53351313</v>
      </c>
      <c r="O93" s="94">
        <f>'DMI SR Data'!G120</f>
        <v>8388935.7794040889</v>
      </c>
      <c r="P93" s="121">
        <f>'DMI SR Data'!H120</f>
        <v>6.4218150928834761E-2</v>
      </c>
    </row>
    <row r="94" spans="2:16" ht="16" thickBot="1" x14ac:dyDescent="0.4">
      <c r="B94" s="114" t="s">
        <v>204</v>
      </c>
      <c r="C94" s="111">
        <f>'DMI SR Data'!C101</f>
        <v>78367854.344085425</v>
      </c>
      <c r="D94" s="111">
        <f>'DMI SR Data'!D101</f>
        <v>4676324.2200420797</v>
      </c>
      <c r="E94" s="137">
        <f>'DMI SR Data'!E101</f>
        <v>6.3458096366984448E-2</v>
      </c>
      <c r="F94" s="111">
        <f>'DMI SR Data'!F101</f>
        <v>172347717.48651338</v>
      </c>
      <c r="G94" s="111">
        <f>'DMI SR Data'!G101</f>
        <v>14616802.921846569</v>
      </c>
      <c r="H94" s="137">
        <f>'DMI SR Data'!H101</f>
        <v>9.2669233309072993E-2</v>
      </c>
      <c r="I94" s="110"/>
      <c r="J94" s="95" t="s">
        <v>224</v>
      </c>
      <c r="K94" s="109">
        <f>'DMI SR Data'!C121</f>
        <v>69351016.776149392</v>
      </c>
      <c r="L94" s="103">
        <f>'DMI SR Data'!D121</f>
        <v>2039479.395611316</v>
      </c>
      <c r="M94" s="124">
        <f>'DMI SR Data'!E121</f>
        <v>3.0299105843941024E-2</v>
      </c>
      <c r="N94" s="103">
        <f>'DMI SR Data'!F121</f>
        <v>155549639.35358727</v>
      </c>
      <c r="O94" s="103">
        <f>'DMI SR Data'!G121</f>
        <v>8209094.8575813472</v>
      </c>
      <c r="P94" s="125">
        <f>'DMI SR Data'!H121</f>
        <v>5.5715111449203839E-2</v>
      </c>
    </row>
    <row r="95" spans="2:16" ht="15" thickBot="1" x14ac:dyDescent="0.4">
      <c r="B95" s="114" t="s">
        <v>205</v>
      </c>
      <c r="C95" s="111">
        <f>'DMI SR Data'!C102</f>
        <v>23837194.950229928</v>
      </c>
      <c r="D95" s="111">
        <f>'DMI SR Data'!D102</f>
        <v>1154603.5066233538</v>
      </c>
      <c r="E95" s="137">
        <f>'DMI SR Data'!E102</f>
        <v>5.0902627660244525E-2</v>
      </c>
      <c r="F95" s="111">
        <f>'DMI SR Data'!F102</f>
        <v>53873111.51635205</v>
      </c>
      <c r="G95" s="111">
        <f>'DMI SR Data'!G102</f>
        <v>3873829.2063829079</v>
      </c>
      <c r="H95" s="137">
        <f>'DMI SR Data'!H102</f>
        <v>7.7477696227062076E-2</v>
      </c>
      <c r="I95" s="88"/>
    </row>
    <row r="96" spans="2:16" ht="15" thickBot="1" x14ac:dyDescent="0.4">
      <c r="B96" s="114" t="s">
        <v>206</v>
      </c>
      <c r="C96" s="111">
        <f>'DMI SR Data'!C103</f>
        <v>11546541.854512166</v>
      </c>
      <c r="D96" s="111">
        <f>'DMI SR Data'!D103</f>
        <v>425181.9676697515</v>
      </c>
      <c r="E96" s="137">
        <f>'DMI SR Data'!E103</f>
        <v>3.8231113100905996E-2</v>
      </c>
      <c r="F96" s="111">
        <f>'DMI SR Data'!F103</f>
        <v>26327666.923877697</v>
      </c>
      <c r="G96" s="111">
        <f>'DMI SR Data'!G103</f>
        <v>1841000.9445341639</v>
      </c>
      <c r="H96" s="137">
        <f>'DMI SR Data'!H103</f>
        <v>7.518381416592998E-2</v>
      </c>
      <c r="I96" s="90"/>
      <c r="J96" s="540" t="s">
        <v>33</v>
      </c>
      <c r="K96" s="512" t="s">
        <v>266</v>
      </c>
      <c r="L96" s="513"/>
      <c r="M96" s="514"/>
      <c r="N96" s="530" t="s">
        <v>269</v>
      </c>
      <c r="O96" s="531"/>
      <c r="P96" s="532"/>
    </row>
    <row r="97" spans="2:17" ht="15" thickBot="1" x14ac:dyDescent="0.4">
      <c r="B97" s="114" t="s">
        <v>207</v>
      </c>
      <c r="C97" s="111">
        <f>'DMI SR Data'!C104</f>
        <v>13546035.277711701</v>
      </c>
      <c r="D97" s="111">
        <f>'DMI SR Data'!D104</f>
        <v>535298.19340260699</v>
      </c>
      <c r="E97" s="137">
        <f>'DMI SR Data'!E104</f>
        <v>4.1142803050580039E-2</v>
      </c>
      <c r="F97" s="111">
        <f>'DMI SR Data'!F104</f>
        <v>30427947.822128572</v>
      </c>
      <c r="G97" s="111">
        <f>'DMI SR Data'!G104</f>
        <v>1586271.4227972291</v>
      </c>
      <c r="H97" s="137">
        <f>'DMI SR Data'!H104</f>
        <v>5.4999279543750959E-2</v>
      </c>
      <c r="I97" s="97"/>
      <c r="J97" s="541"/>
      <c r="K97" s="89" t="s">
        <v>271</v>
      </c>
      <c r="L97" s="89" t="s">
        <v>272</v>
      </c>
      <c r="M97" s="89" t="s">
        <v>273</v>
      </c>
      <c r="N97" s="89" t="s">
        <v>271</v>
      </c>
      <c r="O97" s="89" t="s">
        <v>272</v>
      </c>
      <c r="P97" s="89" t="s">
        <v>273</v>
      </c>
    </row>
    <row r="98" spans="2:17" ht="15" thickBot="1" x14ac:dyDescent="0.4">
      <c r="B98" s="115" t="s">
        <v>332</v>
      </c>
      <c r="C98" s="111">
        <f>'DMI SR Data'!C105</f>
        <v>11691082.99617595</v>
      </c>
      <c r="D98" s="111">
        <f>'DMI SR Data'!D105</f>
        <v>347228.41023515537</v>
      </c>
      <c r="E98" s="137">
        <f>'DMI SR Data'!E105</f>
        <v>3.0609384808713874E-2</v>
      </c>
      <c r="F98" s="111">
        <f>'DMI SR Data'!F105</f>
        <v>26736017.276186202</v>
      </c>
      <c r="G98" s="111">
        <f>'DMI SR Data'!G105</f>
        <v>1702620.1888242587</v>
      </c>
      <c r="H98" s="137">
        <f>'DMI SR Data'!H105</f>
        <v>6.8013948841318977E-2</v>
      </c>
      <c r="I98" s="97"/>
      <c r="J98" s="91" t="s">
        <v>333</v>
      </c>
      <c r="K98" s="92">
        <f>'DMI SR Data'!C115</f>
        <v>461900781.25068206</v>
      </c>
      <c r="L98" s="92">
        <f>'DMI SR Data'!D115</f>
        <v>9844661.1246114373</v>
      </c>
      <c r="M98" s="117">
        <f>'DMI SR Data'!E115</f>
        <v>2.1777519839496769E-2</v>
      </c>
      <c r="N98" s="92">
        <f>'DMI SR Data'!F115</f>
        <v>1086533250.1241918</v>
      </c>
      <c r="O98" s="92">
        <f>'DMI SR Data'!G115</f>
        <v>48732325.369924664</v>
      </c>
      <c r="P98" s="117">
        <f>'DMI SR Data'!H115</f>
        <v>4.6957296151440238E-2</v>
      </c>
    </row>
    <row r="99" spans="2:17" ht="15" thickBot="1" x14ac:dyDescent="0.4">
      <c r="B99" s="116"/>
      <c r="C99" s="80"/>
      <c r="D99" s="80"/>
      <c r="E99" s="113"/>
      <c r="F99" s="80"/>
      <c r="G99" s="80"/>
      <c r="H99" s="113"/>
      <c r="I99" s="97"/>
      <c r="J99" s="91" t="s">
        <v>334</v>
      </c>
      <c r="K99" s="92">
        <f>'DMI SR Data'!C122</f>
        <v>26962153.916675545</v>
      </c>
      <c r="L99" s="92">
        <f>'DMI SR Data'!D122</f>
        <v>720676.30264405161</v>
      </c>
      <c r="M99" s="117">
        <f>'DMI SR Data'!E122</f>
        <v>2.746325162187899E-2</v>
      </c>
      <c r="N99" s="92">
        <f>'DMI SR Data'!F122</f>
        <v>58656255.727045357</v>
      </c>
      <c r="O99" s="92">
        <f>'DMI SR Data'!G122</f>
        <v>2826487.2771330923</v>
      </c>
      <c r="P99" s="117">
        <f>'DMI SR Data'!H122</f>
        <v>5.0626885183464053E-2</v>
      </c>
    </row>
    <row r="100" spans="2:17" ht="15" thickBot="1" x14ac:dyDescent="0.4">
      <c r="B100" s="116"/>
      <c r="C100" s="80"/>
      <c r="D100" s="80"/>
      <c r="E100" s="113"/>
      <c r="F100" s="80"/>
      <c r="G100" s="80"/>
      <c r="H100" s="113"/>
      <c r="I100" s="97"/>
      <c r="J100" s="91" t="s">
        <v>335</v>
      </c>
      <c r="K100" s="92">
        <f>'DMI SR Data'!C124</f>
        <v>85613848.618660659</v>
      </c>
      <c r="L100" s="92">
        <f>'DMI SR Data'!D124</f>
        <v>4234488.9821991622</v>
      </c>
      <c r="M100" s="117">
        <f>'DMI SR Data'!E124</f>
        <v>5.2033943264182765E-2</v>
      </c>
      <c r="N100" s="92">
        <f>'DMI SR Data'!F124</f>
        <v>187543149.70379031</v>
      </c>
      <c r="O100" s="92">
        <f>'DMI SR Data'!G124</f>
        <v>15598716.267290682</v>
      </c>
      <c r="P100" s="117">
        <f>'DMI SR Data'!H124</f>
        <v>9.0719518832526824E-2</v>
      </c>
    </row>
    <row r="101" spans="2:17" ht="15" thickBot="1" x14ac:dyDescent="0.4">
      <c r="B101" s="116"/>
      <c r="C101" s="80"/>
      <c r="D101" s="80"/>
      <c r="E101" s="113"/>
      <c r="F101" s="80"/>
      <c r="G101" s="80"/>
      <c r="H101" s="113"/>
      <c r="I101" s="97"/>
      <c r="J101" s="91" t="s">
        <v>336</v>
      </c>
      <c r="K101" s="92">
        <f>'DMI SR Data'!C126</f>
        <v>70365379.576783434</v>
      </c>
      <c r="L101" s="92">
        <f>'DMI SR Data'!D126</f>
        <v>1838278.6014884412</v>
      </c>
      <c r="M101" s="117">
        <f>'DMI SR Data'!E126</f>
        <v>2.6825570837312483E-2</v>
      </c>
      <c r="N101" s="92">
        <f>'DMI SR Data'!F126</f>
        <v>162325883.18332398</v>
      </c>
      <c r="O101" s="92">
        <f>'DMI SR Data'!G126</f>
        <v>9761780.6525488794</v>
      </c>
      <c r="P101" s="117">
        <f>'DMI SR Data'!H126</f>
        <v>6.3984780761776786E-2</v>
      </c>
    </row>
    <row r="102" spans="2:17" ht="15" thickBot="1" x14ac:dyDescent="0.4">
      <c r="B102" s="116"/>
      <c r="C102" s="80"/>
      <c r="D102" s="80"/>
      <c r="E102" s="113"/>
      <c r="F102" s="80"/>
      <c r="G102" s="80"/>
      <c r="H102" s="113"/>
      <c r="I102" s="97"/>
      <c r="J102" s="91" t="s">
        <v>337</v>
      </c>
      <c r="K102" s="92">
        <f>'DMI SR Data'!C128</f>
        <v>139616256.61602396</v>
      </c>
      <c r="L102" s="92">
        <f>'DMI SR Data'!D128</f>
        <v>4859618.574038744</v>
      </c>
      <c r="M102" s="117">
        <f>'DMI SR Data'!E128</f>
        <v>3.6062183241204533E-2</v>
      </c>
      <c r="N102" s="92">
        <f>'DMI SR Data'!F128</f>
        <v>302341598.19124526</v>
      </c>
      <c r="O102" s="92">
        <f>'DMI SR Data'!G128</f>
        <v>20120575.008184195</v>
      </c>
      <c r="P102" s="117">
        <f>'DMI SR Data'!H128</f>
        <v>7.1293678909005648E-2</v>
      </c>
    </row>
    <row r="103" spans="2:17" ht="15" thickBot="1" x14ac:dyDescent="0.4">
      <c r="B103" s="116"/>
      <c r="C103" s="80"/>
      <c r="D103" s="80"/>
      <c r="E103" s="113"/>
      <c r="F103" s="80"/>
      <c r="G103" s="80"/>
      <c r="H103" s="113"/>
      <c r="I103" s="97"/>
      <c r="J103" s="91" t="s">
        <v>338</v>
      </c>
      <c r="K103" s="92">
        <f>'DMI SR Data'!C130</f>
        <v>118084434.90311909</v>
      </c>
      <c r="L103" s="92">
        <f>'DMI SR Data'!D130</f>
        <v>3221928.5895635933</v>
      </c>
      <c r="M103" s="117">
        <f>'DMI SR Data'!E130</f>
        <v>2.8050307214856216E-2</v>
      </c>
      <c r="N103" s="92">
        <f>'DMI SR Data'!F130</f>
        <v>272095739.25016081</v>
      </c>
      <c r="O103" s="92">
        <f>'DMI SR Data'!G130</f>
        <v>14748896.58384639</v>
      </c>
      <c r="P103" s="117">
        <f>'DMI SR Data'!H130</f>
        <v>5.7311356265483171E-2</v>
      </c>
    </row>
    <row r="104" spans="2:17" ht="15" thickBot="1" x14ac:dyDescent="0.4">
      <c r="B104" s="116"/>
      <c r="C104" s="80"/>
      <c r="D104" s="80"/>
      <c r="E104" s="113"/>
      <c r="F104" s="80"/>
      <c r="G104" s="80"/>
      <c r="H104" s="113"/>
      <c r="I104" s="97"/>
      <c r="J104" s="91" t="s">
        <v>339</v>
      </c>
      <c r="K104" s="92">
        <f>'DMI SR Data'!C132</f>
        <v>66369276.265914559</v>
      </c>
      <c r="L104" s="92">
        <f>'DMI SR Data'!D132</f>
        <v>2818686.6980667785</v>
      </c>
      <c r="M104" s="117">
        <f>'DMI SR Data'!E132</f>
        <v>4.4353431136268162E-2</v>
      </c>
      <c r="N104" s="92">
        <f>'DMI SR Data'!F132</f>
        <v>147650365.09842503</v>
      </c>
      <c r="O104" s="92">
        <f>'DMI SR Data'!G132</f>
        <v>10772350.783252954</v>
      </c>
      <c r="P104" s="117">
        <f>'DMI SR Data'!H132</f>
        <v>7.8700373008398522E-2</v>
      </c>
    </row>
    <row r="105" spans="2:17" x14ac:dyDescent="0.35">
      <c r="B105" s="116"/>
      <c r="C105" s="80"/>
      <c r="D105" s="80"/>
      <c r="E105" s="113"/>
      <c r="F105" s="80"/>
      <c r="G105" s="80"/>
      <c r="H105" s="113"/>
      <c r="I105" s="97"/>
    </row>
    <row r="106" spans="2:17" x14ac:dyDescent="0.35">
      <c r="B106" s="88"/>
      <c r="C106" s="97"/>
      <c r="D106" s="98"/>
      <c r="E106" s="97"/>
      <c r="F106" s="97"/>
      <c r="G106" s="98"/>
      <c r="H106" s="97"/>
      <c r="I106" s="97"/>
    </row>
    <row r="107" spans="2:17" x14ac:dyDescent="0.35">
      <c r="I107" s="97"/>
      <c r="Q107" s="100">
        <f>SUM(K121:K122)</f>
        <v>65093729.751804501</v>
      </c>
    </row>
    <row r="108" spans="2:17" ht="16" thickBot="1" x14ac:dyDescent="0.4">
      <c r="B108" s="123" t="str">
        <f>'HOME PAGE'!H7</f>
        <v>YTD ENDING 12-29-2024</v>
      </c>
      <c r="C108" s="110"/>
      <c r="D108" s="110"/>
      <c r="E108" s="110"/>
      <c r="F108" s="110"/>
      <c r="G108" s="110"/>
      <c r="H108" s="110"/>
      <c r="I108" s="97"/>
      <c r="J108" s="110"/>
      <c r="K108" s="110"/>
      <c r="L108" s="110"/>
      <c r="M108" s="110"/>
      <c r="N108" s="110"/>
      <c r="O108" s="110"/>
      <c r="P108" s="110"/>
    </row>
    <row r="109" spans="2:17" ht="15" thickBot="1" x14ac:dyDescent="0.4">
      <c r="B109" s="542" t="s">
        <v>285</v>
      </c>
      <c r="C109" s="512" t="s">
        <v>266</v>
      </c>
      <c r="D109" s="513"/>
      <c r="E109" s="514"/>
      <c r="F109" s="536" t="s">
        <v>269</v>
      </c>
      <c r="G109" s="536"/>
      <c r="H109" s="536"/>
      <c r="I109" s="97"/>
      <c r="J109" s="540" t="s">
        <v>286</v>
      </c>
      <c r="K109" s="512" t="s">
        <v>266</v>
      </c>
      <c r="L109" s="513"/>
      <c r="M109" s="514"/>
      <c r="N109" s="530" t="s">
        <v>269</v>
      </c>
      <c r="O109" s="531"/>
      <c r="P109" s="532"/>
    </row>
    <row r="110" spans="2:17" ht="15" thickBot="1" x14ac:dyDescent="0.4">
      <c r="B110" s="542"/>
      <c r="C110" s="89" t="s">
        <v>271</v>
      </c>
      <c r="D110" s="89" t="s">
        <v>272</v>
      </c>
      <c r="E110" s="89" t="s">
        <v>273</v>
      </c>
      <c r="F110" s="89" t="s">
        <v>271</v>
      </c>
      <c r="G110" s="89" t="s">
        <v>272</v>
      </c>
      <c r="H110" s="89" t="s">
        <v>273</v>
      </c>
      <c r="I110" s="97"/>
      <c r="J110" s="541"/>
      <c r="K110" s="89" t="s">
        <v>271</v>
      </c>
      <c r="L110" s="89" t="s">
        <v>272</v>
      </c>
      <c r="M110" s="89" t="s">
        <v>273</v>
      </c>
      <c r="N110" s="89" t="s">
        <v>271</v>
      </c>
      <c r="O110" s="89" t="s">
        <v>272</v>
      </c>
      <c r="P110" s="89" t="s">
        <v>273</v>
      </c>
    </row>
    <row r="111" spans="2:17" ht="15" thickBot="1" x14ac:dyDescent="0.4">
      <c r="B111" s="91" t="s">
        <v>287</v>
      </c>
      <c r="C111" s="92">
        <f>'DMI SR Data'!C212</f>
        <v>171444807.26728818</v>
      </c>
      <c r="D111" s="92">
        <f>'DMI SR Data'!D212</f>
        <v>6363682.30087322</v>
      </c>
      <c r="E111" s="117">
        <f>'DMI SR Data'!E212</f>
        <v>3.8548818359263569E-2</v>
      </c>
      <c r="F111" s="92">
        <f>'DMI SR Data'!F212</f>
        <v>380669679.57182479</v>
      </c>
      <c r="G111" s="92">
        <f>'DMI SR Data'!G212</f>
        <v>27142677.616930127</v>
      </c>
      <c r="H111" s="117">
        <f>'DMI SR Data'!H212</f>
        <v>7.6776816104115214E-2</v>
      </c>
      <c r="I111" s="97"/>
      <c r="J111" s="91" t="s">
        <v>286</v>
      </c>
      <c r="K111" s="92">
        <f>'DMI SR Data'!C206</f>
        <v>627708304.64408946</v>
      </c>
      <c r="L111" s="92">
        <f>'DMI SR Data'!D206</f>
        <v>15163716.997811437</v>
      </c>
      <c r="M111" s="117">
        <f>'DMI SR Data'!E206</f>
        <v>2.4755286886263252E-2</v>
      </c>
      <c r="N111" s="92">
        <f>'DMI SR Data'!F206</f>
        <v>1440377523.6131144</v>
      </c>
      <c r="O111" s="92">
        <f>'DMI SR Data'!G206</f>
        <v>77458379.604973078</v>
      </c>
      <c r="P111" s="120">
        <f>'DMI SR Data'!H206</f>
        <v>5.6832703499328341E-2</v>
      </c>
    </row>
    <row r="112" spans="2:17" ht="15" thickBot="1" x14ac:dyDescent="0.4">
      <c r="B112" s="93" t="s">
        <v>288</v>
      </c>
      <c r="C112" s="111">
        <f>'DMI SR Data'!C213</f>
        <v>147480257.73927712</v>
      </c>
      <c r="D112" s="111">
        <f>'DMI SR Data'!D213</f>
        <v>5168241.1288724244</v>
      </c>
      <c r="E112" s="137">
        <f>'DMI SR Data'!E213</f>
        <v>3.6316266552676793E-2</v>
      </c>
      <c r="F112" s="111">
        <f>'DMI SR Data'!F213</f>
        <v>328690993.8025682</v>
      </c>
      <c r="G112" s="111">
        <f>'DMI SR Data'!G213</f>
        <v>22668563.638842523</v>
      </c>
      <c r="H112" s="137">
        <f>'DMI SR Data'!H213</f>
        <v>7.4074843555469352E-2</v>
      </c>
      <c r="I112" s="97"/>
      <c r="J112" s="93" t="s">
        <v>289</v>
      </c>
      <c r="K112" s="111">
        <f>'DMI SR Data'!C207</f>
        <v>184890712.70840287</v>
      </c>
      <c r="L112" s="111">
        <f>'DMI SR Data'!D207</f>
        <v>5521961.4423033297</v>
      </c>
      <c r="M112" s="137">
        <f>'DMI SR Data'!E207</f>
        <v>3.0785526482878366E-2</v>
      </c>
      <c r="N112" s="111">
        <f>'DMI SR Data'!F207</f>
        <v>407988926.41161501</v>
      </c>
      <c r="O112" s="111">
        <f>'DMI SR Data'!G207</f>
        <v>27925575.156352937</v>
      </c>
      <c r="P112" s="138">
        <f>'DMI SR Data'!H207</f>
        <v>7.3476106191562973E-2</v>
      </c>
    </row>
    <row r="113" spans="2:17" ht="15" thickBot="1" x14ac:dyDescent="0.4">
      <c r="B113" s="95" t="s">
        <v>290</v>
      </c>
      <c r="C113" s="111">
        <f>'DMI SR Data'!C214</f>
        <v>23964549.528011333</v>
      </c>
      <c r="D113" s="111">
        <f>'DMI SR Data'!D214</f>
        <v>1195441.1720009558</v>
      </c>
      <c r="E113" s="137">
        <f>'DMI SR Data'!E214</f>
        <v>5.2502766173774841E-2</v>
      </c>
      <c r="F113" s="111">
        <f>'DMI SR Data'!F214</f>
        <v>51978685.76925642</v>
      </c>
      <c r="G113" s="111">
        <f>'DMI SR Data'!G214</f>
        <v>4474113.9780874848</v>
      </c>
      <c r="H113" s="137">
        <f>'DMI SR Data'!H214</f>
        <v>9.4182808293816034E-2</v>
      </c>
      <c r="I113" s="97"/>
      <c r="J113" s="93" t="s">
        <v>291</v>
      </c>
      <c r="K113" s="111">
        <f>'DMI SR Data'!C208</f>
        <v>117290854.72660969</v>
      </c>
      <c r="L113" s="111">
        <f>'DMI SR Data'!D208</f>
        <v>2058139.1210355163</v>
      </c>
      <c r="M113" s="137">
        <f>'DMI SR Data'!E208</f>
        <v>1.786071872227888E-2</v>
      </c>
      <c r="N113" s="111">
        <f>'DMI SR Data'!F208</f>
        <v>269821837.35728979</v>
      </c>
      <c r="O113" s="111">
        <f>'DMI SR Data'!G208</f>
        <v>13071598.524674088</v>
      </c>
      <c r="P113" s="138">
        <f>'DMI SR Data'!H208</f>
        <v>5.0911728784002852E-2</v>
      </c>
    </row>
    <row r="114" spans="2:17" ht="15" thickBot="1" x14ac:dyDescent="0.4">
      <c r="B114" s="97"/>
      <c r="C114" s="97"/>
      <c r="D114" s="98"/>
      <c r="E114" s="97"/>
      <c r="F114" s="97"/>
      <c r="G114" s="98"/>
      <c r="H114" s="97"/>
      <c r="I114" s="97"/>
      <c r="J114" s="93" t="s">
        <v>292</v>
      </c>
      <c r="K114" s="111">
        <f>'DMI SR Data'!C209</f>
        <v>215514775.58940217</v>
      </c>
      <c r="L114" s="111">
        <f>'DMI SR Data'!D209</f>
        <v>5435685.3234280348</v>
      </c>
      <c r="M114" s="137">
        <f>'DMI SR Data'!E209</f>
        <v>2.5874470974460592E-2</v>
      </c>
      <c r="N114" s="111">
        <f>'DMI SR Data'!F209</f>
        <v>502544881.71129394</v>
      </c>
      <c r="O114" s="111">
        <f>'DMI SR Data'!G209</f>
        <v>25118178.990715027</v>
      </c>
      <c r="P114" s="138">
        <f>'DMI SR Data'!H209</f>
        <v>5.2611592203747795E-2</v>
      </c>
    </row>
    <row r="115" spans="2:17" ht="15" thickBot="1" x14ac:dyDescent="0.4">
      <c r="B115" s="540" t="s">
        <v>293</v>
      </c>
      <c r="C115" s="512" t="s">
        <v>266</v>
      </c>
      <c r="D115" s="513"/>
      <c r="E115" s="514"/>
      <c r="F115" s="536" t="s">
        <v>269</v>
      </c>
      <c r="G115" s="536"/>
      <c r="H115" s="536"/>
      <c r="I115" s="97"/>
      <c r="J115" s="93" t="s">
        <v>294</v>
      </c>
      <c r="K115" s="111">
        <f>'DMI SR Data'!C210</f>
        <v>15024051.327769332</v>
      </c>
      <c r="L115" s="111">
        <f>'DMI SR Data'!D210</f>
        <v>341183.73349874839</v>
      </c>
      <c r="M115" s="137">
        <f>'DMI SR Data'!E210</f>
        <v>2.3236859646672974E-2</v>
      </c>
      <c r="N115" s="111">
        <f>'DMI SR Data'!F210</f>
        <v>33534808.278668299</v>
      </c>
      <c r="O115" s="111">
        <f>'DMI SR Data'!G210</f>
        <v>1850188.1581527032</v>
      </c>
      <c r="P115" s="138">
        <f>'DMI SR Data'!H210</f>
        <v>5.8393887984622472E-2</v>
      </c>
    </row>
    <row r="116" spans="2:17" ht="15" thickBot="1" x14ac:dyDescent="0.4">
      <c r="B116" s="541"/>
      <c r="C116" s="89" t="s">
        <v>271</v>
      </c>
      <c r="D116" s="89" t="s">
        <v>272</v>
      </c>
      <c r="E116" s="89" t="s">
        <v>273</v>
      </c>
      <c r="F116" s="89" t="s">
        <v>271</v>
      </c>
      <c r="G116" s="89" t="s">
        <v>272</v>
      </c>
      <c r="H116" s="89" t="s">
        <v>273</v>
      </c>
      <c r="I116" s="97"/>
      <c r="J116" s="95" t="s">
        <v>295</v>
      </c>
      <c r="K116" s="111">
        <f>'DMI SR Data'!C211</f>
        <v>94987910.291915968</v>
      </c>
      <c r="L116" s="111">
        <f>'DMI SR Data'!D211</f>
        <v>1806747.3775472939</v>
      </c>
      <c r="M116" s="137">
        <f>'DMI SR Data'!E211</f>
        <v>1.9389620402222849E-2</v>
      </c>
      <c r="N116" s="111">
        <f>'DMI SR Data'!F211</f>
        <v>226487069.85424745</v>
      </c>
      <c r="O116" s="111">
        <f>'DMI SR Data'!G211</f>
        <v>9492838.7750784755</v>
      </c>
      <c r="P116" s="138">
        <f>'DMI SR Data'!H211</f>
        <v>4.3746963814973831E-2</v>
      </c>
    </row>
    <row r="117" spans="2:17" ht="15" thickBot="1" x14ac:dyDescent="0.4">
      <c r="B117" s="91" t="s">
        <v>296</v>
      </c>
      <c r="C117" s="92">
        <f>'DMI SR Data'!C156</f>
        <v>546168041.2989459</v>
      </c>
      <c r="D117" s="92">
        <f>'DMI SR Data'!D156</f>
        <v>28365389.032384038</v>
      </c>
      <c r="E117" s="117">
        <f>'DMI SR Data'!E156</f>
        <v>5.4780308498268752E-2</v>
      </c>
      <c r="F117" s="92">
        <f>'DMI SR Data'!F156</f>
        <v>1237734793.3448129</v>
      </c>
      <c r="G117" s="92">
        <f>'DMI SR Data'!G156</f>
        <v>94481741.341288567</v>
      </c>
      <c r="H117" s="117">
        <f>'DMI SR Data'!H156</f>
        <v>8.2642894480545251E-2</v>
      </c>
      <c r="I117" s="97"/>
    </row>
    <row r="118" spans="2:17" ht="15" thickBot="1" x14ac:dyDescent="0.4">
      <c r="B118" s="93" t="s">
        <v>297</v>
      </c>
      <c r="C118" s="111">
        <f>'DMI SR Data'!C157</f>
        <v>45693793.190015569</v>
      </c>
      <c r="D118" s="111">
        <f>'DMI SR Data'!D157</f>
        <v>2682670.7359959036</v>
      </c>
      <c r="E118" s="137">
        <f>'DMI SR Data'!E157</f>
        <v>6.237155840012705E-2</v>
      </c>
      <c r="F118" s="111">
        <f>'DMI SR Data'!F157</f>
        <v>107838554.45143868</v>
      </c>
      <c r="G118" s="111">
        <f>'DMI SR Data'!G157</f>
        <v>9107757.9773231298</v>
      </c>
      <c r="H118" s="137">
        <f>'DMI SR Data'!H157</f>
        <v>9.2248399714985885E-2</v>
      </c>
      <c r="I118" s="97"/>
      <c r="J118" s="540" t="s">
        <v>298</v>
      </c>
      <c r="K118" s="512" t="s">
        <v>266</v>
      </c>
      <c r="L118" s="513"/>
      <c r="M118" s="514"/>
      <c r="N118" s="530" t="s">
        <v>269</v>
      </c>
      <c r="O118" s="531"/>
      <c r="P118" s="532"/>
    </row>
    <row r="119" spans="2:17" ht="15" thickBot="1" x14ac:dyDescent="0.4">
      <c r="B119" s="93" t="s">
        <v>299</v>
      </c>
      <c r="C119" s="111">
        <f>'DMI SR Data'!C158</f>
        <v>46085604.030226156</v>
      </c>
      <c r="D119" s="111">
        <f>'DMI SR Data'!D158</f>
        <v>2473516.6332739219</v>
      </c>
      <c r="E119" s="137">
        <f>'DMI SR Data'!E158</f>
        <v>5.6716309191079443E-2</v>
      </c>
      <c r="F119" s="111">
        <f>'DMI SR Data'!F158</f>
        <v>103474306.11650752</v>
      </c>
      <c r="G119" s="111">
        <f>'DMI SR Data'!G158</f>
        <v>7369107.2734939009</v>
      </c>
      <c r="H119" s="137">
        <f>'DMI SR Data'!H158</f>
        <v>7.6677509252451842E-2</v>
      </c>
      <c r="I119" s="97"/>
      <c r="J119" s="541"/>
      <c r="K119" s="89" t="s">
        <v>271</v>
      </c>
      <c r="L119" s="89" t="s">
        <v>272</v>
      </c>
      <c r="M119" s="89" t="s">
        <v>273</v>
      </c>
      <c r="N119" s="89" t="s">
        <v>271</v>
      </c>
      <c r="O119" s="89" t="s">
        <v>272</v>
      </c>
      <c r="P119" s="89" t="s">
        <v>273</v>
      </c>
    </row>
    <row r="120" spans="2:17" ht="15" thickBot="1" x14ac:dyDescent="0.4">
      <c r="B120" s="93" t="s">
        <v>300</v>
      </c>
      <c r="C120" s="111">
        <f>'DMI SR Data'!C159</f>
        <v>300751191.73290324</v>
      </c>
      <c r="D120" s="111">
        <f>'DMI SR Data'!D159</f>
        <v>17604356.096719921</v>
      </c>
      <c r="E120" s="137">
        <f>'DMI SR Data'!E159</f>
        <v>6.2173946098199873E-2</v>
      </c>
      <c r="F120" s="111">
        <f>'DMI SR Data'!F159</f>
        <v>685341349.37068021</v>
      </c>
      <c r="G120" s="111">
        <f>'DMI SR Data'!G159</f>
        <v>56758380.368624091</v>
      </c>
      <c r="H120" s="137">
        <f>'DMI SR Data'!H159</f>
        <v>9.0295765503691894E-2</v>
      </c>
      <c r="I120" s="97"/>
      <c r="J120" s="91" t="s">
        <v>301</v>
      </c>
      <c r="K120" s="92">
        <f>'DMI SR Data'!C203</f>
        <v>65093729.751804531</v>
      </c>
      <c r="L120" s="92">
        <f>'DMI SR Data'!D203</f>
        <v>2554074.016534403</v>
      </c>
      <c r="M120" s="117">
        <f>'DMI SR Data'!E203</f>
        <v>4.0839272082753036E-2</v>
      </c>
      <c r="N120" s="92">
        <f>'DMI SR Data'!F203</f>
        <v>151201552.39221907</v>
      </c>
      <c r="O120" s="92">
        <f>'DMI SR Data'!G203</f>
        <v>11835421.698525935</v>
      </c>
      <c r="P120" s="117">
        <f>'DMI SR Data'!H203</f>
        <v>8.4923228044111398E-2</v>
      </c>
    </row>
    <row r="121" spans="2:17" ht="15" thickBot="1" x14ac:dyDescent="0.4">
      <c r="B121" s="93" t="s">
        <v>302</v>
      </c>
      <c r="C121" s="111">
        <f>'DMI SR Data'!C160</f>
        <v>93179402.462201938</v>
      </c>
      <c r="D121" s="111">
        <f>'DMI SR Data'!D160</f>
        <v>3231643.6327984035</v>
      </c>
      <c r="E121" s="137">
        <f>'DMI SR Data'!E160</f>
        <v>3.5928006154412301E-2</v>
      </c>
      <c r="F121" s="111">
        <f>'DMI SR Data'!F160</f>
        <v>206642035.54814616</v>
      </c>
      <c r="G121" s="111">
        <f>'DMI SR Data'!G160</f>
        <v>11589375.218929112</v>
      </c>
      <c r="H121" s="137">
        <f>'DMI SR Data'!H160</f>
        <v>5.9416647788182633E-2</v>
      </c>
      <c r="I121" s="97"/>
      <c r="J121" s="93" t="s">
        <v>303</v>
      </c>
      <c r="K121" s="111">
        <f>'DMI SR Data'!C204</f>
        <v>28579576.90264843</v>
      </c>
      <c r="L121" s="111">
        <f>'DMI SR Data'!D204</f>
        <v>1363689.3192062564</v>
      </c>
      <c r="M121" s="137">
        <f>'DMI SR Data'!E204</f>
        <v>5.010636948823631E-2</v>
      </c>
      <c r="N121" s="111">
        <f>'DMI SR Data'!F204</f>
        <v>65442624.886545748</v>
      </c>
      <c r="O121" s="111">
        <f>'DMI SR Data'!G204</f>
        <v>5488941.1061987877</v>
      </c>
      <c r="P121" s="137">
        <f>'DMI SR Data'!H204</f>
        <v>9.1553024936861058E-2</v>
      </c>
    </row>
    <row r="122" spans="2:17" ht="15" thickBot="1" x14ac:dyDescent="0.4">
      <c r="B122" s="93" t="s">
        <v>304</v>
      </c>
      <c r="C122" s="111">
        <f>'DMI SR Data'!C161</f>
        <v>18356852.326099038</v>
      </c>
      <c r="D122" s="111">
        <f>'DMI SR Data'!D161</f>
        <v>712075.64123386145</v>
      </c>
      <c r="E122" s="137">
        <f>'DMI SR Data'!E161</f>
        <v>4.0356171911466864E-2</v>
      </c>
      <c r="F122" s="111">
        <f>'DMI SR Data'!F161</f>
        <v>42320050.765734434</v>
      </c>
      <c r="G122" s="111">
        <f>'DMI SR Data'!G161</f>
        <v>3727883.8109288216</v>
      </c>
      <c r="H122" s="137">
        <f>'DMI SR Data'!H161</f>
        <v>9.6596903078659965E-2</v>
      </c>
      <c r="I122" s="97"/>
      <c r="J122" s="101" t="s">
        <v>305</v>
      </c>
      <c r="K122" s="111">
        <f>'DMI SR Data'!C205</f>
        <v>36514152.849156067</v>
      </c>
      <c r="L122" s="111">
        <f>'DMI SR Data'!D205</f>
        <v>1190384.6973281056</v>
      </c>
      <c r="M122" s="137">
        <f>'DMI SR Data'!E205</f>
        <v>3.3699255759227505E-2</v>
      </c>
      <c r="N122" s="111">
        <f>'DMI SR Data'!F205</f>
        <v>85758927.505673274</v>
      </c>
      <c r="O122" s="111">
        <f>'DMI SR Data'!G205</f>
        <v>6346480.592327103</v>
      </c>
      <c r="P122" s="137">
        <f>'DMI SR Data'!H205</f>
        <v>7.9917957939922193E-2</v>
      </c>
      <c r="Q122" s="100">
        <f>SUM(K137:K138)</f>
        <v>163897266.68125433</v>
      </c>
    </row>
    <row r="123" spans="2:17" ht="15" thickBot="1" x14ac:dyDescent="0.4">
      <c r="B123" s="93" t="s">
        <v>306</v>
      </c>
      <c r="C123" s="111">
        <f>'DMI SR Data'!C162</f>
        <v>10100667.374873709</v>
      </c>
      <c r="D123" s="111">
        <f>'DMI SR Data'!D162</f>
        <v>334696.06321015954</v>
      </c>
      <c r="E123" s="137">
        <f>'DMI SR Data'!E162</f>
        <v>3.4271661520286295E-2</v>
      </c>
      <c r="F123" s="111">
        <f>'DMI SR Data'!F162</f>
        <v>22562852.265781868</v>
      </c>
      <c r="G123" s="111">
        <f>'DMI SR Data'!G162</f>
        <v>1443084.800741639</v>
      </c>
      <c r="H123" s="137">
        <f>'DMI SR Data'!H162</f>
        <v>6.8328631133386872E-2</v>
      </c>
      <c r="I123" s="97"/>
    </row>
    <row r="124" spans="2:17" ht="15" thickBot="1" x14ac:dyDescent="0.4">
      <c r="B124" s="95" t="s">
        <v>307</v>
      </c>
      <c r="C124" s="111">
        <f>'DMI SR Data'!C163</f>
        <v>31925937.505323336</v>
      </c>
      <c r="D124" s="111">
        <f>'DMI SR Data'!D163</f>
        <v>1229348.0648035891</v>
      </c>
      <c r="E124" s="137">
        <f>'DMI SR Data'!E163</f>
        <v>4.0048360003826347E-2</v>
      </c>
      <c r="F124" s="111">
        <f>'DMI SR Data'!F163</f>
        <v>69833611.354324281</v>
      </c>
      <c r="G124" s="111">
        <f>'DMI SR Data'!G163</f>
        <v>4240324.9601724148</v>
      </c>
      <c r="H124" s="137">
        <f>'DMI SR Data'!H163</f>
        <v>6.4645715945564688E-2</v>
      </c>
      <c r="I124" s="97"/>
    </row>
    <row r="125" spans="2:17" ht="15" thickBot="1" x14ac:dyDescent="0.4">
      <c r="B125" s="88"/>
      <c r="C125" s="97"/>
      <c r="D125" s="98"/>
      <c r="E125" s="97"/>
      <c r="F125" s="97"/>
      <c r="G125" s="98"/>
      <c r="H125" s="97"/>
      <c r="I125" s="97"/>
      <c r="J125" s="540" t="s">
        <v>308</v>
      </c>
      <c r="K125" s="512" t="s">
        <v>266</v>
      </c>
      <c r="L125" s="513"/>
      <c r="M125" s="514"/>
      <c r="N125" s="530" t="s">
        <v>269</v>
      </c>
      <c r="O125" s="531"/>
      <c r="P125" s="532"/>
    </row>
    <row r="126" spans="2:17" ht="15" thickBot="1" x14ac:dyDescent="0.4">
      <c r="B126" s="542" t="s">
        <v>309</v>
      </c>
      <c r="C126" s="512" t="s">
        <v>266</v>
      </c>
      <c r="D126" s="513"/>
      <c r="E126" s="514"/>
      <c r="F126" s="536" t="s">
        <v>269</v>
      </c>
      <c r="G126" s="536"/>
      <c r="H126" s="536"/>
      <c r="I126" s="97"/>
      <c r="J126" s="541"/>
      <c r="K126" s="89" t="s">
        <v>271</v>
      </c>
      <c r="L126" s="89" t="s">
        <v>272</v>
      </c>
      <c r="M126" s="89" t="s">
        <v>273</v>
      </c>
      <c r="N126" s="89" t="s">
        <v>271</v>
      </c>
      <c r="O126" s="89" t="s">
        <v>272</v>
      </c>
      <c r="P126" s="89" t="s">
        <v>273</v>
      </c>
    </row>
    <row r="127" spans="2:17" ht="15" thickBot="1" x14ac:dyDescent="0.4">
      <c r="B127" s="542"/>
      <c r="C127" s="89" t="s">
        <v>271</v>
      </c>
      <c r="D127" s="89" t="s">
        <v>272</v>
      </c>
      <c r="E127" s="89" t="s">
        <v>273</v>
      </c>
      <c r="F127" s="89" t="s">
        <v>271</v>
      </c>
      <c r="G127" s="89" t="s">
        <v>272</v>
      </c>
      <c r="H127" s="89" t="s">
        <v>273</v>
      </c>
      <c r="I127" s="97"/>
      <c r="J127" s="91" t="s">
        <v>310</v>
      </c>
      <c r="K127" s="92">
        <f>'DMI SR Data'!C178</f>
        <v>202021253.35291752</v>
      </c>
      <c r="L127" s="92">
        <f>'DMI SR Data'!D178</f>
        <v>2872131.6057656407</v>
      </c>
      <c r="M127" s="117">
        <f>'DMI SR Data'!E178</f>
        <v>1.4422014923129915E-2</v>
      </c>
      <c r="N127" s="92">
        <f>'DMI SR Data'!F178</f>
        <v>471261165.27848601</v>
      </c>
      <c r="O127" s="92">
        <f>'DMI SR Data'!G178</f>
        <v>14879625.971538246</v>
      </c>
      <c r="P127" s="117">
        <f>'DMI SR Data'!H178</f>
        <v>3.2603479084921269E-2</v>
      </c>
    </row>
    <row r="128" spans="2:17" ht="15" thickBot="1" x14ac:dyDescent="0.4">
      <c r="B128" s="91" t="s">
        <v>311</v>
      </c>
      <c r="C128" s="92">
        <f>'DMI SR Data'!C147</f>
        <v>696025191.20621705</v>
      </c>
      <c r="D128" s="92">
        <f>'DMI SR Data'!D147</f>
        <v>34455966.157544971</v>
      </c>
      <c r="E128" s="117">
        <f>'DMI SR Data'!E147</f>
        <v>5.2082178029079301E-2</v>
      </c>
      <c r="F128" s="92">
        <f>'DMI SR Data'!F147</f>
        <v>1576881995.2662742</v>
      </c>
      <c r="G128" s="92">
        <f>'DMI SR Data'!G147</f>
        <v>135412456.34643817</v>
      </c>
      <c r="H128" s="117">
        <f>'DMI SR Data'!H147</f>
        <v>9.3940560442164728E-2</v>
      </c>
      <c r="I128" s="97"/>
      <c r="J128" s="93" t="s">
        <v>312</v>
      </c>
      <c r="K128" s="111">
        <f>'DMI SR Data'!C179</f>
        <v>54017505.323509067</v>
      </c>
      <c r="L128" s="111">
        <f>'DMI SR Data'!D179</f>
        <v>726246.36574082822</v>
      </c>
      <c r="M128" s="137">
        <f>'DMI SR Data'!E179</f>
        <v>1.3627870310145181E-2</v>
      </c>
      <c r="N128" s="111">
        <f>'DMI SR Data'!F179</f>
        <v>128562921.72158518</v>
      </c>
      <c r="O128" s="111">
        <f>'DMI SR Data'!G179</f>
        <v>3972435.1331056505</v>
      </c>
      <c r="P128" s="137">
        <f>'DMI SR Data'!H179</f>
        <v>3.1883936260932527E-2</v>
      </c>
    </row>
    <row r="129" spans="2:16" ht="15" thickBot="1" x14ac:dyDescent="0.4">
      <c r="B129" s="93" t="s">
        <v>313</v>
      </c>
      <c r="C129" s="111">
        <f>'DMI SR Data'!C148</f>
        <v>57564244.916629083</v>
      </c>
      <c r="D129" s="111">
        <f>'DMI SR Data'!D148</f>
        <v>3556020.195530802</v>
      </c>
      <c r="E129" s="137">
        <f>'DMI SR Data'!E148</f>
        <v>6.5842197441117606E-2</v>
      </c>
      <c r="F129" s="111">
        <f>'DMI SR Data'!F148</f>
        <v>129969931.94631447</v>
      </c>
      <c r="G129" s="111">
        <f>'DMI SR Data'!G148</f>
        <v>11755536.951704785</v>
      </c>
      <c r="H129" s="137">
        <f>'DMI SR Data'!H148</f>
        <v>9.9442516727686267E-2</v>
      </c>
      <c r="I129" s="97"/>
      <c r="J129" s="93" t="s">
        <v>314</v>
      </c>
      <c r="K129" s="111">
        <f>'DMI SR Data'!C180</f>
        <v>91757061.853260681</v>
      </c>
      <c r="L129" s="111">
        <f>'DMI SR Data'!D180</f>
        <v>1029187.0040478557</v>
      </c>
      <c r="M129" s="137">
        <f>'DMI SR Data'!E180</f>
        <v>1.1343669250032976E-2</v>
      </c>
      <c r="N129" s="111">
        <f>'DMI SR Data'!F180</f>
        <v>218414469.00130445</v>
      </c>
      <c r="O129" s="111">
        <f>'DMI SR Data'!G180</f>
        <v>5945719.2592656016</v>
      </c>
      <c r="P129" s="137">
        <f>'DMI SR Data'!H180</f>
        <v>2.7983970661494356E-2</v>
      </c>
    </row>
    <row r="130" spans="2:16" ht="15" thickBot="1" x14ac:dyDescent="0.4">
      <c r="B130" s="93" t="s">
        <v>315</v>
      </c>
      <c r="C130" s="111">
        <f>'DMI SR Data'!C149</f>
        <v>130243163.11459231</v>
      </c>
      <c r="D130" s="111">
        <f>'DMI SR Data'!D149</f>
        <v>6871981.1456181407</v>
      </c>
      <c r="E130" s="137">
        <f>'DMI SR Data'!E149</f>
        <v>5.5701672270160554E-2</v>
      </c>
      <c r="F130" s="111">
        <f>'DMI SR Data'!F149</f>
        <v>297707800.05388737</v>
      </c>
      <c r="G130" s="111">
        <f>'DMI SR Data'!G149</f>
        <v>25303666.63657105</v>
      </c>
      <c r="H130" s="137">
        <f>'DMI SR Data'!H149</f>
        <v>9.2890171375654071E-2</v>
      </c>
      <c r="I130" s="97"/>
      <c r="J130" s="93" t="s">
        <v>316</v>
      </c>
      <c r="K130" s="111">
        <f>'DMI SR Data'!C181</f>
        <v>33317892.346070331</v>
      </c>
      <c r="L130" s="111">
        <f>'DMI SR Data'!D181</f>
        <v>519691.44012805074</v>
      </c>
      <c r="M130" s="137">
        <f>'DMI SR Data'!E181</f>
        <v>1.5845120335057604E-2</v>
      </c>
      <c r="N130" s="111">
        <f>'DMI SR Data'!F181</f>
        <v>70467153.775812238</v>
      </c>
      <c r="O130" s="111">
        <f>'DMI SR Data'!G181</f>
        <v>2602790.7755388618</v>
      </c>
      <c r="P130" s="137">
        <f>'DMI SR Data'!H181</f>
        <v>3.8352835869517807E-2</v>
      </c>
    </row>
    <row r="131" spans="2:16" ht="15" thickBot="1" x14ac:dyDescent="0.4">
      <c r="B131" s="93" t="s">
        <v>317</v>
      </c>
      <c r="C131" s="111">
        <f>'DMI SR Data'!C150</f>
        <v>55208603.560359322</v>
      </c>
      <c r="D131" s="111">
        <f>'DMI SR Data'!D150</f>
        <v>3447763.9044714496</v>
      </c>
      <c r="E131" s="137">
        <f>'DMI SR Data'!E150</f>
        <v>6.660950493447533E-2</v>
      </c>
      <c r="F131" s="111">
        <f>'DMI SR Data'!F150</f>
        <v>121482965.33391741</v>
      </c>
      <c r="G131" s="111">
        <f>'DMI SR Data'!G150</f>
        <v>11879707.863898933</v>
      </c>
      <c r="H131" s="137">
        <f>'DMI SR Data'!H150</f>
        <v>0.1083882736528025</v>
      </c>
      <c r="I131" s="97"/>
      <c r="J131" s="93" t="s">
        <v>318</v>
      </c>
      <c r="K131" s="111">
        <f>'DMI SR Data'!C182</f>
        <v>13394281.7443361</v>
      </c>
      <c r="L131" s="111">
        <f>'DMI SR Data'!D182</f>
        <v>426912.54741916433</v>
      </c>
      <c r="M131" s="137">
        <f>'DMI SR Data'!E182</f>
        <v>3.2922063136805353E-2</v>
      </c>
      <c r="N131" s="111">
        <f>'DMI SR Data'!F182</f>
        <v>32008153.872260183</v>
      </c>
      <c r="O131" s="111">
        <f>'DMI SR Data'!G182</f>
        <v>1452271.6613951139</v>
      </c>
      <c r="P131" s="137">
        <f>'DMI SR Data'!H182</f>
        <v>4.7528382632615163E-2</v>
      </c>
    </row>
    <row r="132" spans="2:16" ht="15" thickBot="1" x14ac:dyDescent="0.4">
      <c r="B132" s="93" t="s">
        <v>319</v>
      </c>
      <c r="C132" s="111">
        <f>'DMI SR Data'!C151</f>
        <v>28365579.581536181</v>
      </c>
      <c r="D132" s="111">
        <f>'DMI SR Data'!D151</f>
        <v>2070382.4616320841</v>
      </c>
      <c r="E132" s="137">
        <f>'DMI SR Data'!E151</f>
        <v>7.8736145319287687E-2</v>
      </c>
      <c r="F132" s="111">
        <f>'DMI SR Data'!F151</f>
        <v>64941197.130329363</v>
      </c>
      <c r="G132" s="111">
        <f>'DMI SR Data'!G151</f>
        <v>6778654.4511215389</v>
      </c>
      <c r="H132" s="137">
        <f>'DMI SR Data'!H151</f>
        <v>0.11654673504404406</v>
      </c>
      <c r="I132" s="97"/>
      <c r="J132" s="95" t="s">
        <v>320</v>
      </c>
      <c r="K132" s="111">
        <f>'DMI SR Data'!C183</f>
        <v>9534512.0857422799</v>
      </c>
      <c r="L132" s="111">
        <f>'DMI SR Data'!D183</f>
        <v>170094.24842965603</v>
      </c>
      <c r="M132" s="137">
        <f>'DMI SR Data'!E183</f>
        <v>1.8163889243804743E-2</v>
      </c>
      <c r="N132" s="111">
        <f>'DMI SR Data'!F183</f>
        <v>21808466.907523986</v>
      </c>
      <c r="O132" s="111">
        <f>'DMI SR Data'!G183</f>
        <v>906409.14223309979</v>
      </c>
      <c r="P132" s="137">
        <f>'DMI SR Data'!H183</f>
        <v>4.3364588903693789E-2</v>
      </c>
    </row>
    <row r="133" spans="2:16" ht="15" thickBot="1" x14ac:dyDescent="0.4">
      <c r="B133" s="93" t="s">
        <v>321</v>
      </c>
      <c r="C133" s="111">
        <f>'DMI SR Data'!C152</f>
        <v>144427379.78428984</v>
      </c>
      <c r="D133" s="111">
        <f>'DMI SR Data'!D152</f>
        <v>5433078.085942626</v>
      </c>
      <c r="E133" s="137">
        <f>'DMI SR Data'!E152</f>
        <v>3.9088495136540058E-2</v>
      </c>
      <c r="F133" s="111">
        <f>'DMI SR Data'!F152</f>
        <v>328341394.52985007</v>
      </c>
      <c r="G133" s="111">
        <f>'DMI SR Data'!G152</f>
        <v>26173117.536508441</v>
      </c>
      <c r="H133" s="137">
        <f>'DMI SR Data'!H152</f>
        <v>8.6617687988091399E-2</v>
      </c>
      <c r="I133" s="97"/>
    </row>
    <row r="134" spans="2:16" ht="15" thickBot="1" x14ac:dyDescent="0.4">
      <c r="B134" s="93" t="s">
        <v>322</v>
      </c>
      <c r="C134" s="111">
        <f>'DMI SR Data'!C153</f>
        <v>74119397.115936235</v>
      </c>
      <c r="D134" s="111">
        <f>'DMI SR Data'!D153</f>
        <v>4302976.8072925061</v>
      </c>
      <c r="E134" s="137">
        <f>'DMI SR Data'!E153</f>
        <v>6.1632733220493827E-2</v>
      </c>
      <c r="F134" s="111">
        <f>'DMI SR Data'!F153</f>
        <v>166861851.33183581</v>
      </c>
      <c r="G134" s="111">
        <f>'DMI SR Data'!G153</f>
        <v>16332463.895341307</v>
      </c>
      <c r="H134" s="137">
        <f>'DMI SR Data'!H153</f>
        <v>0.10850016846199992</v>
      </c>
      <c r="I134" s="97"/>
      <c r="J134" s="540" t="s">
        <v>323</v>
      </c>
      <c r="K134" s="512" t="s">
        <v>266</v>
      </c>
      <c r="L134" s="513"/>
      <c r="M134" s="514"/>
      <c r="N134" s="530" t="s">
        <v>269</v>
      </c>
      <c r="O134" s="531"/>
      <c r="P134" s="532"/>
    </row>
    <row r="135" spans="2:16" ht="15" thickBot="1" x14ac:dyDescent="0.4">
      <c r="B135" s="93" t="s">
        <v>324</v>
      </c>
      <c r="C135" s="111">
        <f>'DMI SR Data'!C154</f>
        <v>90259160.180312306</v>
      </c>
      <c r="D135" s="111">
        <f>'DMI SR Data'!D154</f>
        <v>5247511.9608658552</v>
      </c>
      <c r="E135" s="137">
        <f>'DMI SR Data'!E154</f>
        <v>6.172697590005654E-2</v>
      </c>
      <c r="F135" s="111">
        <f>'DMI SR Data'!F154</f>
        <v>203709418.89429101</v>
      </c>
      <c r="G135" s="111">
        <f>'DMI SR Data'!G154</f>
        <v>18856569.045805782</v>
      </c>
      <c r="H135" s="137">
        <f>'DMI SR Data'!H154</f>
        <v>0.10200853847404345</v>
      </c>
      <c r="I135" s="97"/>
      <c r="J135" s="541"/>
      <c r="K135" s="89" t="s">
        <v>271</v>
      </c>
      <c r="L135" s="89" t="s">
        <v>272</v>
      </c>
      <c r="M135" s="89" t="s">
        <v>273</v>
      </c>
      <c r="N135" s="89" t="s">
        <v>271</v>
      </c>
      <c r="O135" s="89" t="s">
        <v>272</v>
      </c>
      <c r="P135" s="89" t="s">
        <v>273</v>
      </c>
    </row>
    <row r="136" spans="2:16" ht="15" thickBot="1" x14ac:dyDescent="0.4">
      <c r="B136" s="95" t="s">
        <v>325</v>
      </c>
      <c r="C136" s="111">
        <f>'DMI SR Data'!C155</f>
        <v>115837662.95258735</v>
      </c>
      <c r="D136" s="111">
        <f>'DMI SR Data'!D155</f>
        <v>3526251.5961936861</v>
      </c>
      <c r="E136" s="137">
        <f>'DMI SR Data'!E155</f>
        <v>3.1397090942112391E-2</v>
      </c>
      <c r="F136" s="111">
        <f>'DMI SR Data'!F155</f>
        <v>263867436.04584846</v>
      </c>
      <c r="G136" s="111">
        <f>'DMI SR Data'!G155</f>
        <v>18332739.965486109</v>
      </c>
      <c r="H136" s="137">
        <f>'DMI SR Data'!H155</f>
        <v>7.4664559665677102E-2</v>
      </c>
      <c r="I136" s="97"/>
      <c r="J136" s="91" t="s">
        <v>326</v>
      </c>
      <c r="K136" s="92">
        <f>'DMI SR Data'!C175</f>
        <v>163897266.68125418</v>
      </c>
      <c r="L136" s="92">
        <f>'DMI SR Data'!D175</f>
        <v>6299617.8158785403</v>
      </c>
      <c r="M136" s="117">
        <f>'DMI SR Data'!E175</f>
        <v>3.9972790591945008E-2</v>
      </c>
      <c r="N136" s="92">
        <f>'DMI SR Data'!F175</f>
        <v>352306523.32903445</v>
      </c>
      <c r="O136" s="92">
        <f>'DMI SR Data'!G175</f>
        <v>22131816.019017577</v>
      </c>
      <c r="P136" s="117">
        <f>'DMI SR Data'!H175</f>
        <v>6.7030622058633194E-2</v>
      </c>
    </row>
    <row r="137" spans="2:16" ht="15" thickBot="1" x14ac:dyDescent="0.4">
      <c r="B137" s="88"/>
      <c r="C137" s="97"/>
      <c r="D137" s="98"/>
      <c r="E137" s="97"/>
      <c r="F137" s="97"/>
      <c r="G137" s="98"/>
      <c r="H137" s="97"/>
      <c r="J137" s="93" t="s">
        <v>327</v>
      </c>
      <c r="K137" s="111">
        <f>'DMI SR Data'!C176</f>
        <v>47209486.889065109</v>
      </c>
      <c r="L137" s="111">
        <f>'DMI SR Data'!D176</f>
        <v>1420215.925952509</v>
      </c>
      <c r="M137" s="137">
        <f>'DMI SR Data'!E176</f>
        <v>3.1016347194010176E-2</v>
      </c>
      <c r="N137" s="111">
        <f>'DMI SR Data'!F176</f>
        <v>102984831.55391346</v>
      </c>
      <c r="O137" s="111">
        <f>'DMI SR Data'!G176</f>
        <v>5630685.914261803</v>
      </c>
      <c r="P137" s="137">
        <f>'DMI SR Data'!H176</f>
        <v>5.7837145786306034E-2</v>
      </c>
    </row>
    <row r="138" spans="2:16" ht="15" thickBot="1" x14ac:dyDescent="0.4">
      <c r="B138" s="540" t="s">
        <v>328</v>
      </c>
      <c r="C138" s="512" t="s">
        <v>266</v>
      </c>
      <c r="D138" s="513"/>
      <c r="E138" s="514"/>
      <c r="F138" s="536" t="s">
        <v>269</v>
      </c>
      <c r="G138" s="536"/>
      <c r="H138" s="536"/>
      <c r="J138" s="95" t="s">
        <v>329</v>
      </c>
      <c r="K138" s="111">
        <f>'DMI SR Data'!C177</f>
        <v>116687779.79218921</v>
      </c>
      <c r="L138" s="111">
        <f>'DMI SR Data'!D177</f>
        <v>4879401.8899260163</v>
      </c>
      <c r="M138" s="137">
        <f>'DMI SR Data'!E177</f>
        <v>4.3640753774205759E-2</v>
      </c>
      <c r="N138" s="111">
        <f>'DMI SR Data'!F177</f>
        <v>249321691.77512097</v>
      </c>
      <c r="O138" s="111">
        <f>'DMI SR Data'!G177</f>
        <v>16501130.104755908</v>
      </c>
      <c r="P138" s="137">
        <f>'DMI SR Data'!H177</f>
        <v>7.0874883156234053E-2</v>
      </c>
    </row>
    <row r="139" spans="2:16" ht="15" thickBot="1" x14ac:dyDescent="0.4">
      <c r="B139" s="541"/>
      <c r="C139" s="89" t="s">
        <v>271</v>
      </c>
      <c r="D139" s="89" t="s">
        <v>272</v>
      </c>
      <c r="E139" s="89" t="s">
        <v>273</v>
      </c>
      <c r="F139" s="89" t="s">
        <v>271</v>
      </c>
      <c r="G139" s="89" t="s">
        <v>272</v>
      </c>
      <c r="H139" s="89" t="s">
        <v>273</v>
      </c>
      <c r="J139" s="102"/>
      <c r="K139" s="80"/>
      <c r="L139" s="80"/>
      <c r="M139" s="113"/>
      <c r="N139" s="80"/>
      <c r="O139" s="80"/>
      <c r="P139" s="113"/>
    </row>
    <row r="140" spans="2:16" ht="15" thickBot="1" x14ac:dyDescent="0.4">
      <c r="B140" s="91" t="s">
        <v>330</v>
      </c>
      <c r="C140" s="92">
        <f>'DMI SR Data'!C164</f>
        <v>463952462.74210459</v>
      </c>
      <c r="D140" s="92">
        <f>'DMI SR Data'!D164</f>
        <v>19887907.328731298</v>
      </c>
      <c r="E140" s="117">
        <f>'DMI SR Data'!E164</f>
        <v>4.4786072399356287E-2</v>
      </c>
      <c r="F140" s="92">
        <f>'DMI SR Data'!F164</f>
        <v>1043513288.5725635</v>
      </c>
      <c r="G140" s="92">
        <f>'DMI SR Data'!G164</f>
        <v>73309805.442549348</v>
      </c>
      <c r="H140" s="117">
        <f>'DMI SR Data'!H164</f>
        <v>7.5561268040433643E-2</v>
      </c>
      <c r="J140" s="540" t="s">
        <v>331</v>
      </c>
      <c r="K140" s="531" t="s">
        <v>266</v>
      </c>
      <c r="L140" s="531"/>
      <c r="M140" s="532"/>
      <c r="N140" s="530" t="s">
        <v>269</v>
      </c>
      <c r="O140" s="531"/>
      <c r="P140" s="532"/>
    </row>
    <row r="141" spans="2:16" ht="15" thickBot="1" x14ac:dyDescent="0.4">
      <c r="B141" s="114" t="s">
        <v>199</v>
      </c>
      <c r="C141" s="111">
        <f>'DMI SR Data'!C165</f>
        <v>36006656.60403505</v>
      </c>
      <c r="D141" s="111">
        <f>'DMI SR Data'!D165</f>
        <v>2574444.6003847942</v>
      </c>
      <c r="E141" s="137">
        <f>'DMI SR Data'!E165</f>
        <v>7.7004913707286446E-2</v>
      </c>
      <c r="F141" s="111">
        <f>'DMI SR Data'!F165</f>
        <v>78909791.808283046</v>
      </c>
      <c r="G141" s="111">
        <f>'DMI SR Data'!G165</f>
        <v>7928436.2081901133</v>
      </c>
      <c r="H141" s="137">
        <f>'DMI SR Data'!H165</f>
        <v>0.11169744704311808</v>
      </c>
      <c r="J141" s="541"/>
      <c r="K141" s="106" t="s">
        <v>271</v>
      </c>
      <c r="L141" s="89" t="s">
        <v>272</v>
      </c>
      <c r="M141" s="89" t="s">
        <v>273</v>
      </c>
      <c r="N141" s="89" t="s">
        <v>271</v>
      </c>
      <c r="O141" s="89" t="s">
        <v>272</v>
      </c>
      <c r="P141" s="89" t="s">
        <v>273</v>
      </c>
    </row>
    <row r="142" spans="2:16" ht="15" thickBot="1" x14ac:dyDescent="0.4">
      <c r="B142" s="114" t="s">
        <v>200</v>
      </c>
      <c r="C142" s="111">
        <f>'DMI SR Data'!C166</f>
        <v>141330322.56432965</v>
      </c>
      <c r="D142" s="111">
        <f>'DMI SR Data'!D166</f>
        <v>4267055.3586549461</v>
      </c>
      <c r="E142" s="137">
        <f>'DMI SR Data'!E166</f>
        <v>3.1132012578190468E-2</v>
      </c>
      <c r="F142" s="111">
        <f>'DMI SR Data'!F166</f>
        <v>320488488.28154886</v>
      </c>
      <c r="G142" s="111">
        <f>'DMI SR Data'!G166</f>
        <v>20076867.303080559</v>
      </c>
      <c r="H142" s="137">
        <f>'DMI SR Data'!H166</f>
        <v>6.6831193938797551E-2</v>
      </c>
      <c r="J142" s="91" t="s">
        <v>331</v>
      </c>
      <c r="K142" s="92">
        <f>'DMI SR Data'!C186</f>
        <v>221368519.19310033</v>
      </c>
      <c r="L142" s="92">
        <f>'DMI SR Data'!D186</f>
        <v>6894230.3736271858</v>
      </c>
      <c r="M142" s="117">
        <f>'DMI SR Data'!E186</f>
        <v>3.2144787198386204E-2</v>
      </c>
      <c r="N142" s="92">
        <f>'DMI SR Data'!F186</f>
        <v>507022894.31598991</v>
      </c>
      <c r="O142" s="92">
        <f>'DMI SR Data'!G186</f>
        <v>26747780.19925344</v>
      </c>
      <c r="P142" s="120">
        <f>'DMI SR Data'!H186</f>
        <v>5.5692621610105075E-2</v>
      </c>
    </row>
    <row r="143" spans="2:16" ht="15" thickBot="1" x14ac:dyDescent="0.4">
      <c r="B143" s="114" t="s">
        <v>201</v>
      </c>
      <c r="C143" s="111">
        <f>'DMI SR Data'!C167</f>
        <v>36742201.144621074</v>
      </c>
      <c r="D143" s="111">
        <f>'DMI SR Data'!D167</f>
        <v>1495958.2247772366</v>
      </c>
      <c r="E143" s="137">
        <f>'DMI SR Data'!E167</f>
        <v>4.2443054942885944E-2</v>
      </c>
      <c r="F143" s="111">
        <f>'DMI SR Data'!F167</f>
        <v>83328656.890628904</v>
      </c>
      <c r="G143" s="111">
        <f>'DMI SR Data'!G167</f>
        <v>5740502.7038616836</v>
      </c>
      <c r="H143" s="137">
        <f>'DMI SR Data'!H167</f>
        <v>7.3986844564485538E-2</v>
      </c>
      <c r="J143" s="93" t="s">
        <v>221</v>
      </c>
      <c r="K143" s="105">
        <f>'DMI SR Data'!C187</f>
        <v>29518143.447291844</v>
      </c>
      <c r="L143" s="94">
        <f>'DMI SR Data'!D187</f>
        <v>1379752.3252104297</v>
      </c>
      <c r="M143" s="118">
        <f>'DMI SR Data'!E187</f>
        <v>4.9034513708485571E-2</v>
      </c>
      <c r="N143" s="94">
        <f>'DMI SR Data'!F187</f>
        <v>67532511.095432222</v>
      </c>
      <c r="O143" s="94">
        <f>'DMI SR Data'!G187</f>
        <v>4574705.169296518</v>
      </c>
      <c r="P143" s="121">
        <f>'DMI SR Data'!H187</f>
        <v>7.2663033630233589E-2</v>
      </c>
    </row>
    <row r="144" spans="2:16" ht="15" thickBot="1" x14ac:dyDescent="0.4">
      <c r="B144" s="114" t="s">
        <v>202</v>
      </c>
      <c r="C144" s="111">
        <f>'DMI SR Data'!C168</f>
        <v>36398032.940656446</v>
      </c>
      <c r="D144" s="111">
        <f>'DMI SR Data'!D168</f>
        <v>1936503.1760390922</v>
      </c>
      <c r="E144" s="137">
        <f>'DMI SR Data'!E168</f>
        <v>5.6193186700242072E-2</v>
      </c>
      <c r="F144" s="111">
        <f>'DMI SR Data'!F168</f>
        <v>80664766.446147248</v>
      </c>
      <c r="G144" s="111">
        <f>'DMI SR Data'!G168</f>
        <v>6345297.7642820477</v>
      </c>
      <c r="H144" s="137">
        <f>'DMI SR Data'!H168</f>
        <v>8.5378675020457637E-2</v>
      </c>
      <c r="J144" s="93" t="s">
        <v>222</v>
      </c>
      <c r="K144" s="105">
        <f>'DMI SR Data'!C188</f>
        <v>60449531.168485641</v>
      </c>
      <c r="L144" s="94">
        <f>'DMI SR Data'!D188</f>
        <v>1137066.0194987953</v>
      </c>
      <c r="M144" s="118">
        <f>'DMI SR Data'!E188</f>
        <v>1.9170776608974212E-2</v>
      </c>
      <c r="N144" s="94">
        <f>'DMI SR Data'!F188</f>
        <v>144919959.33345729</v>
      </c>
      <c r="O144" s="94">
        <f>'DMI SR Data'!G188</f>
        <v>5575044.3929715455</v>
      </c>
      <c r="P144" s="121">
        <f>'DMI SR Data'!H188</f>
        <v>4.0008954724703436E-2</v>
      </c>
    </row>
    <row r="145" spans="2:16" ht="15" thickBot="1" x14ac:dyDescent="0.4">
      <c r="B145" s="114" t="s">
        <v>203</v>
      </c>
      <c r="C145" s="111">
        <f>'DMI SR Data'!C169</f>
        <v>74486540.065754697</v>
      </c>
      <c r="D145" s="111">
        <f>'DMI SR Data'!D169</f>
        <v>2475309.6709033549</v>
      </c>
      <c r="E145" s="137">
        <f>'DMI SR Data'!E169</f>
        <v>3.4373939416543209E-2</v>
      </c>
      <c r="F145" s="111">
        <f>'DMI SR Data'!F169</f>
        <v>170409124.12089738</v>
      </c>
      <c r="G145" s="111">
        <f>'DMI SR Data'!G169</f>
        <v>9598176.7787498534</v>
      </c>
      <c r="H145" s="137">
        <f>'DMI SR Data'!H169</f>
        <v>5.9686090638645418E-2</v>
      </c>
      <c r="J145" s="93" t="s">
        <v>223</v>
      </c>
      <c r="K145" s="105">
        <f>'DMI SR Data'!C189</f>
        <v>62049827.801174752</v>
      </c>
      <c r="L145" s="94">
        <f>'DMI SR Data'!D189</f>
        <v>2337932.6333071068</v>
      </c>
      <c r="M145" s="118">
        <f>'DMI SR Data'!E189</f>
        <v>3.9153549334424782E-2</v>
      </c>
      <c r="N145" s="94">
        <f>'DMI SR Data'!F189</f>
        <v>139020784.53351307</v>
      </c>
      <c r="O145" s="94">
        <f>'DMI SR Data'!G189</f>
        <v>8388935.7794041038</v>
      </c>
      <c r="P145" s="121">
        <f>'DMI SR Data'!H189</f>
        <v>6.4218150928834913E-2</v>
      </c>
    </row>
    <row r="146" spans="2:16" ht="15" thickBot="1" x14ac:dyDescent="0.4">
      <c r="B146" s="114" t="s">
        <v>204</v>
      </c>
      <c r="C146" s="111">
        <f>'DMI SR Data'!C170</f>
        <v>78367854.34408544</v>
      </c>
      <c r="D146" s="111">
        <f>'DMI SR Data'!D170</f>
        <v>4676324.2200421244</v>
      </c>
      <c r="E146" s="137">
        <f>'DMI SR Data'!E170</f>
        <v>6.3458096366985073E-2</v>
      </c>
      <c r="F146" s="111">
        <f>'DMI SR Data'!F170</f>
        <v>172347717.48651344</v>
      </c>
      <c r="G146" s="111">
        <f>'DMI SR Data'!G170</f>
        <v>14616802.921846598</v>
      </c>
      <c r="H146" s="137">
        <f>'DMI SR Data'!H170</f>
        <v>9.2669233309073173E-2</v>
      </c>
      <c r="J146" s="95" t="s">
        <v>224</v>
      </c>
      <c r="K146" s="109">
        <f>'DMI SR Data'!C190</f>
        <v>69351016.776149392</v>
      </c>
      <c r="L146" s="103">
        <f>'DMI SR Data'!D190</f>
        <v>2039479.395611316</v>
      </c>
      <c r="M146" s="124">
        <f>'DMI SR Data'!E190</f>
        <v>3.0299105843941024E-2</v>
      </c>
      <c r="N146" s="103">
        <f>'DMI SR Data'!F190</f>
        <v>155549639.35358727</v>
      </c>
      <c r="O146" s="103">
        <f>'DMI SR Data'!G190</f>
        <v>8209094.8575812876</v>
      </c>
      <c r="P146" s="125">
        <f>'DMI SR Data'!H190</f>
        <v>5.5715111449203408E-2</v>
      </c>
    </row>
    <row r="147" spans="2:16" ht="15" thickBot="1" x14ac:dyDescent="0.4">
      <c r="B147" s="114" t="s">
        <v>205</v>
      </c>
      <c r="C147" s="111">
        <f>'DMI SR Data'!C171</f>
        <v>23837194.950229928</v>
      </c>
      <c r="D147" s="111">
        <f>'DMI SR Data'!D171</f>
        <v>1154603.5066233538</v>
      </c>
      <c r="E147" s="137">
        <f>'DMI SR Data'!E171</f>
        <v>5.0902627660244525E-2</v>
      </c>
      <c r="F147" s="111">
        <f>'DMI SR Data'!F171</f>
        <v>53873111.51635205</v>
      </c>
      <c r="G147" s="111">
        <f>'DMI SR Data'!G171</f>
        <v>3873829.2063829079</v>
      </c>
      <c r="H147" s="137">
        <f>'DMI SR Data'!H171</f>
        <v>7.7477696227062076E-2</v>
      </c>
    </row>
    <row r="148" spans="2:16" ht="15" thickBot="1" x14ac:dyDescent="0.4">
      <c r="B148" s="114" t="s">
        <v>206</v>
      </c>
      <c r="C148" s="111">
        <f>'DMI SR Data'!C172</f>
        <v>11546541.854512164</v>
      </c>
      <c r="D148" s="111">
        <f>'DMI SR Data'!D172</f>
        <v>425181.9676697515</v>
      </c>
      <c r="E148" s="137">
        <f>'DMI SR Data'!E172</f>
        <v>3.8231113100906003E-2</v>
      </c>
      <c r="F148" s="111">
        <f>'DMI SR Data'!F172</f>
        <v>26327666.923877712</v>
      </c>
      <c r="G148" s="111">
        <f>'DMI SR Data'!G172</f>
        <v>1841000.9445341825</v>
      </c>
      <c r="H148" s="137">
        <f>'DMI SR Data'!H172</f>
        <v>7.5183814165930743E-2</v>
      </c>
      <c r="J148" s="540" t="s">
        <v>33</v>
      </c>
      <c r="K148" s="512" t="s">
        <v>266</v>
      </c>
      <c r="L148" s="513"/>
      <c r="M148" s="514"/>
      <c r="N148" s="530" t="s">
        <v>269</v>
      </c>
      <c r="O148" s="531"/>
      <c r="P148" s="532"/>
    </row>
    <row r="149" spans="2:16" ht="15" thickBot="1" x14ac:dyDescent="0.4">
      <c r="B149" s="114" t="s">
        <v>207</v>
      </c>
      <c r="C149" s="111">
        <f>'DMI SR Data'!C173</f>
        <v>13546035.277711701</v>
      </c>
      <c r="D149" s="111">
        <f>'DMI SR Data'!D173</f>
        <v>535298.19340260886</v>
      </c>
      <c r="E149" s="137">
        <f>'DMI SR Data'!E173</f>
        <v>4.1142803050580184E-2</v>
      </c>
      <c r="F149" s="111">
        <f>'DMI SR Data'!F173</f>
        <v>30427947.822128583</v>
      </c>
      <c r="G149" s="111">
        <f>'DMI SR Data'!G173</f>
        <v>1586271.4227972478</v>
      </c>
      <c r="H149" s="137">
        <f>'DMI SR Data'!H173</f>
        <v>5.4999279543751618E-2</v>
      </c>
      <c r="J149" s="541"/>
      <c r="K149" s="89" t="s">
        <v>271</v>
      </c>
      <c r="L149" s="89" t="s">
        <v>272</v>
      </c>
      <c r="M149" s="89" t="s">
        <v>273</v>
      </c>
      <c r="N149" s="89" t="s">
        <v>271</v>
      </c>
      <c r="O149" s="89" t="s">
        <v>272</v>
      </c>
      <c r="P149" s="89" t="s">
        <v>273</v>
      </c>
    </row>
    <row r="150" spans="2:16" ht="15" thickBot="1" x14ac:dyDescent="0.4">
      <c r="B150" s="115" t="s">
        <v>332</v>
      </c>
      <c r="C150" s="111">
        <f>'DMI SR Data'!C174</f>
        <v>11691082.996176034</v>
      </c>
      <c r="D150" s="111">
        <f>'DMI SR Data'!D174</f>
        <v>347228.41023511812</v>
      </c>
      <c r="E150" s="137">
        <f>'DMI SR Data'!E174</f>
        <v>3.0609384808710262E-2</v>
      </c>
      <c r="F150" s="111">
        <f>'DMI SR Data'!F174</f>
        <v>26736017.276186284</v>
      </c>
      <c r="G150" s="111">
        <f>'DMI SR Data'!G174</f>
        <v>1702620.188824039</v>
      </c>
      <c r="H150" s="137">
        <f>'DMI SR Data'!H174</f>
        <v>6.8013948841309374E-2</v>
      </c>
      <c r="J150" s="91" t="s">
        <v>333</v>
      </c>
      <c r="K150" s="92">
        <f>'DMI SR Data'!C184</f>
        <v>461900781.250682</v>
      </c>
      <c r="L150" s="92">
        <f>'DMI SR Data'!D184</f>
        <v>9844661.1246114373</v>
      </c>
      <c r="M150" s="117">
        <f>'DMI SR Data'!E184</f>
        <v>2.1777519839496773E-2</v>
      </c>
      <c r="N150" s="92">
        <f>'DMI SR Data'!F184</f>
        <v>1086533250.1241918</v>
      </c>
      <c r="O150" s="92">
        <f>'DMI SR Data'!G184</f>
        <v>48732325.369924903</v>
      </c>
      <c r="P150" s="117">
        <f>'DMI SR Data'!H184</f>
        <v>4.6957296151440474E-2</v>
      </c>
    </row>
    <row r="151" spans="2:16" ht="15" thickBot="1" x14ac:dyDescent="0.4">
      <c r="J151" s="91" t="s">
        <v>334</v>
      </c>
      <c r="K151" s="92">
        <f>'DMI SR Data'!C191</f>
        <v>26962153.91667553</v>
      </c>
      <c r="L151" s="92">
        <f>'DMI SR Data'!D191</f>
        <v>720676.30264402926</v>
      </c>
      <c r="M151" s="117">
        <f>'DMI SR Data'!E191</f>
        <v>2.746325162187813E-2</v>
      </c>
      <c r="N151" s="92">
        <f>'DMI SR Data'!F191</f>
        <v>58656255.727045365</v>
      </c>
      <c r="O151" s="92">
        <f>'DMI SR Data'!G191</f>
        <v>2826487.2771330997</v>
      </c>
      <c r="P151" s="117">
        <f>'DMI SR Data'!H191</f>
        <v>5.0626885183464192E-2</v>
      </c>
    </row>
    <row r="152" spans="2:16" ht="15" thickBot="1" x14ac:dyDescent="0.4">
      <c r="J152" s="91" t="s">
        <v>335</v>
      </c>
      <c r="K152" s="92">
        <f>'DMI SR Data'!C193</f>
        <v>85613848.618660673</v>
      </c>
      <c r="L152" s="92">
        <f>'DMI SR Data'!D193</f>
        <v>4234488.9821991473</v>
      </c>
      <c r="M152" s="117">
        <f>'DMI SR Data'!E193</f>
        <v>5.2033943264182557E-2</v>
      </c>
      <c r="N152" s="92">
        <f>'DMI SR Data'!F193</f>
        <v>187543149.70379028</v>
      </c>
      <c r="O152" s="92">
        <f>'DMI SR Data'!G193</f>
        <v>15598716.267290652</v>
      </c>
      <c r="P152" s="117">
        <f>'DMI SR Data'!H193</f>
        <v>9.0719518832526644E-2</v>
      </c>
    </row>
    <row r="153" spans="2:16" ht="15" thickBot="1" x14ac:dyDescent="0.4">
      <c r="J153" s="91" t="s">
        <v>336</v>
      </c>
      <c r="K153" s="92">
        <f>'DMI SR Data'!C195</f>
        <v>70365379.576783434</v>
      </c>
      <c r="L153" s="92">
        <f>'DMI SR Data'!D195</f>
        <v>1838278.6014884412</v>
      </c>
      <c r="M153" s="117">
        <f>'DMI SR Data'!E195</f>
        <v>2.6825570837312483E-2</v>
      </c>
      <c r="N153" s="92">
        <f>'DMI SR Data'!F195</f>
        <v>162325883.18332392</v>
      </c>
      <c r="O153" s="92">
        <f>'DMI SR Data'!G195</f>
        <v>9761780.6525488794</v>
      </c>
      <c r="P153" s="117">
        <f>'DMI SR Data'!H195</f>
        <v>6.3984780761776813E-2</v>
      </c>
    </row>
    <row r="154" spans="2:16" ht="15" thickBot="1" x14ac:dyDescent="0.4">
      <c r="J154" s="91" t="s">
        <v>337</v>
      </c>
      <c r="K154" s="92">
        <f>'DMI SR Data'!C197</f>
        <v>139616256.61602393</v>
      </c>
      <c r="L154" s="92">
        <f>'DMI SR Data'!D197</f>
        <v>4859618.5740386844</v>
      </c>
      <c r="M154" s="117">
        <f>'DMI SR Data'!E197</f>
        <v>3.6062183241204082E-2</v>
      </c>
      <c r="N154" s="92">
        <f>'DMI SR Data'!F197</f>
        <v>302341598.19124526</v>
      </c>
      <c r="O154" s="92">
        <f>'DMI SR Data'!G197</f>
        <v>20120575.008184433</v>
      </c>
      <c r="P154" s="117">
        <f>'DMI SR Data'!H197</f>
        <v>7.129367890900655E-2</v>
      </c>
    </row>
    <row r="155" spans="2:16" ht="15" thickBot="1" x14ac:dyDescent="0.4">
      <c r="J155" s="91" t="s">
        <v>338</v>
      </c>
      <c r="K155" s="92">
        <f>'DMI SR Data'!C199</f>
        <v>118084434.90311906</v>
      </c>
      <c r="L155" s="92">
        <f>'DMI SR Data'!D199</f>
        <v>3221928.5895635933</v>
      </c>
      <c r="M155" s="117">
        <f>'DMI SR Data'!E199</f>
        <v>2.8050307214856223E-2</v>
      </c>
      <c r="N155" s="92">
        <f>'DMI SR Data'!F199</f>
        <v>272095739.25016069</v>
      </c>
      <c r="O155" s="92">
        <f>'DMI SR Data'!G199</f>
        <v>14748896.583846331</v>
      </c>
      <c r="P155" s="117">
        <f>'DMI SR Data'!H199</f>
        <v>5.7311356265482949E-2</v>
      </c>
    </row>
    <row r="156" spans="2:16" ht="15" thickBot="1" x14ac:dyDescent="0.4">
      <c r="J156" s="91" t="s">
        <v>339</v>
      </c>
      <c r="K156" s="92">
        <f>'DMI SR Data'!C201</f>
        <v>66369276.265914537</v>
      </c>
      <c r="L156" s="92">
        <f>'DMI SR Data'!D201</f>
        <v>2818686.6980667636</v>
      </c>
      <c r="M156" s="117">
        <f>'DMI SR Data'!E201</f>
        <v>4.4353431136267933E-2</v>
      </c>
      <c r="N156" s="92">
        <f>'DMI SR Data'!F201</f>
        <v>147650365.09842503</v>
      </c>
      <c r="O156" s="92">
        <f>'DMI SR Data'!G201</f>
        <v>10772350.783252954</v>
      </c>
      <c r="P156" s="117">
        <f>'DMI SR Data'!H201</f>
        <v>7.8700373008398522E-2</v>
      </c>
    </row>
  </sheetData>
  <mergeCells count="92">
    <mergeCell ref="N13:P13"/>
    <mergeCell ref="B2:P2"/>
    <mergeCell ref="B3:P3"/>
    <mergeCell ref="B4:B5"/>
    <mergeCell ref="C4:E4"/>
    <mergeCell ref="F4:H4"/>
    <mergeCell ref="J4:J5"/>
    <mergeCell ref="K4:M4"/>
    <mergeCell ref="N4:P4"/>
    <mergeCell ref="B10:B11"/>
    <mergeCell ref="C10:E10"/>
    <mergeCell ref="F10:H10"/>
    <mergeCell ref="J13:J14"/>
    <mergeCell ref="K13:M13"/>
    <mergeCell ref="J20:J21"/>
    <mergeCell ref="K20:M20"/>
    <mergeCell ref="N20:P20"/>
    <mergeCell ref="B21:B22"/>
    <mergeCell ref="C21:E21"/>
    <mergeCell ref="F21:H21"/>
    <mergeCell ref="J29:J30"/>
    <mergeCell ref="K29:M29"/>
    <mergeCell ref="N29:P29"/>
    <mergeCell ref="B33:B34"/>
    <mergeCell ref="C33:E33"/>
    <mergeCell ref="F33:H33"/>
    <mergeCell ref="J35:J36"/>
    <mergeCell ref="K35:M35"/>
    <mergeCell ref="N35:P35"/>
    <mergeCell ref="J43:J44"/>
    <mergeCell ref="K43:M43"/>
    <mergeCell ref="N43:P43"/>
    <mergeCell ref="N66:P66"/>
    <mergeCell ref="B57:B58"/>
    <mergeCell ref="C57:E57"/>
    <mergeCell ref="F57:H57"/>
    <mergeCell ref="J57:J58"/>
    <mergeCell ref="K57:M57"/>
    <mergeCell ref="N57:P57"/>
    <mergeCell ref="B63:B64"/>
    <mergeCell ref="C63:E63"/>
    <mergeCell ref="F63:H63"/>
    <mergeCell ref="J66:J67"/>
    <mergeCell ref="K66:M66"/>
    <mergeCell ref="J73:J74"/>
    <mergeCell ref="K73:M73"/>
    <mergeCell ref="N73:P73"/>
    <mergeCell ref="B74:B75"/>
    <mergeCell ref="C74:E74"/>
    <mergeCell ref="F74:H74"/>
    <mergeCell ref="J82:J83"/>
    <mergeCell ref="K82:M82"/>
    <mergeCell ref="N82:P82"/>
    <mergeCell ref="B86:B87"/>
    <mergeCell ref="C86:E86"/>
    <mergeCell ref="F86:H86"/>
    <mergeCell ref="J88:J89"/>
    <mergeCell ref="K88:M88"/>
    <mergeCell ref="N88:P88"/>
    <mergeCell ref="J96:J97"/>
    <mergeCell ref="K96:M96"/>
    <mergeCell ref="N96:P96"/>
    <mergeCell ref="N118:P118"/>
    <mergeCell ref="B109:B110"/>
    <mergeCell ref="C109:E109"/>
    <mergeCell ref="F109:H109"/>
    <mergeCell ref="J109:J110"/>
    <mergeCell ref="K109:M109"/>
    <mergeCell ref="N109:P109"/>
    <mergeCell ref="B115:B116"/>
    <mergeCell ref="C115:E115"/>
    <mergeCell ref="F115:H115"/>
    <mergeCell ref="J118:J119"/>
    <mergeCell ref="K118:M118"/>
    <mergeCell ref="J125:J126"/>
    <mergeCell ref="K125:M125"/>
    <mergeCell ref="N125:P125"/>
    <mergeCell ref="B126:B127"/>
    <mergeCell ref="C126:E126"/>
    <mergeCell ref="F126:H126"/>
    <mergeCell ref="J134:J135"/>
    <mergeCell ref="K134:M134"/>
    <mergeCell ref="N134:P134"/>
    <mergeCell ref="B138:B139"/>
    <mergeCell ref="C138:E138"/>
    <mergeCell ref="F138:H138"/>
    <mergeCell ref="J140:J141"/>
    <mergeCell ref="K140:M140"/>
    <mergeCell ref="N140:P140"/>
    <mergeCell ref="J148:J149"/>
    <mergeCell ref="K148:M148"/>
    <mergeCell ref="N148:P148"/>
  </mergeCells>
  <conditionalFormatting sqref="A1:XFD1 B2:XFD3 A2:A1048576 Q4:XFD33 V34:XFD79 Q35:U79 Q80:XFD1048576 J87:P87 J122:P122 J139:P139 J157:P1048576">
    <cfRule type="cellIs" dxfId="68" priority="180" operator="lessThan">
      <formula>0</formula>
    </cfRule>
  </conditionalFormatting>
  <conditionalFormatting sqref="B59:B63">
    <cfRule type="cellIs" dxfId="67" priority="4" operator="lessThan">
      <formula>0</formula>
    </cfRule>
  </conditionalFormatting>
  <conditionalFormatting sqref="B65">
    <cfRule type="cellIs" dxfId="66" priority="2" operator="lessThan">
      <formula>0</formula>
    </cfRule>
  </conditionalFormatting>
  <conditionalFormatting sqref="B111:B115">
    <cfRule type="cellIs" dxfId="65" priority="20" operator="lessThan">
      <formula>0</formula>
    </cfRule>
  </conditionalFormatting>
  <conditionalFormatting sqref="B117">
    <cfRule type="cellIs" dxfId="64" priority="32" operator="lessThan">
      <formula>0</formula>
    </cfRule>
  </conditionalFormatting>
  <conditionalFormatting sqref="B35:H45">
    <cfRule type="cellIs" dxfId="63" priority="55" operator="lessThan">
      <formula>0</formula>
    </cfRule>
  </conditionalFormatting>
  <conditionalFormatting sqref="B56:H58">
    <cfRule type="cellIs" dxfId="62" priority="139" operator="lessThan">
      <formula>0</formula>
    </cfRule>
  </conditionalFormatting>
  <conditionalFormatting sqref="B66:H110">
    <cfRule type="cellIs" dxfId="61" priority="15" operator="lessThan">
      <formula>0</formula>
    </cfRule>
  </conditionalFormatting>
  <conditionalFormatting sqref="B118:H1048576">
    <cfRule type="cellIs" dxfId="60" priority="29" operator="lessThan">
      <formula>0</formula>
    </cfRule>
  </conditionalFormatting>
  <conditionalFormatting sqref="B10:I10">
    <cfRule type="cellIs" dxfId="59" priority="159" operator="lessThan">
      <formula>0</formula>
    </cfRule>
  </conditionalFormatting>
  <conditionalFormatting sqref="B12:I33">
    <cfRule type="cellIs" dxfId="58" priority="57" operator="lessThan">
      <formula>0</formula>
    </cfRule>
  </conditionalFormatting>
  <conditionalFormatting sqref="B4:J9">
    <cfRule type="cellIs" dxfId="57" priority="42" operator="lessThan">
      <formula>0</formula>
    </cfRule>
  </conditionalFormatting>
  <conditionalFormatting sqref="C59:H65">
    <cfRule type="cellIs" dxfId="56" priority="1" operator="lessThan">
      <formula>0</formula>
    </cfRule>
  </conditionalFormatting>
  <conditionalFormatting sqref="C111:H117">
    <cfRule type="cellIs" dxfId="55" priority="19" operator="lessThan">
      <formula>0</formula>
    </cfRule>
  </conditionalFormatting>
  <conditionalFormatting sqref="C11:I11 N13 N20 N29 B34:U34 N43">
    <cfRule type="cellIs" dxfId="54" priority="179" operator="lessThan">
      <formula>0</formula>
    </cfRule>
  </conditionalFormatting>
  <conditionalFormatting sqref="I35:I1048576">
    <cfRule type="cellIs" dxfId="53" priority="115" operator="lessThan">
      <formula>0</formula>
    </cfRule>
  </conditionalFormatting>
  <conditionalFormatting sqref="J10:J11">
    <cfRule type="cellIs" dxfId="52" priority="148" operator="lessThan">
      <formula>0</formula>
    </cfRule>
  </conditionalFormatting>
  <conditionalFormatting sqref="J15:J18">
    <cfRule type="cellIs" dxfId="51" priority="54" operator="lessThan">
      <formula>0</formula>
    </cfRule>
  </conditionalFormatting>
  <conditionalFormatting sqref="J22:J27">
    <cfRule type="cellIs" dxfId="50" priority="52" operator="lessThan">
      <formula>0</formula>
    </cfRule>
  </conditionalFormatting>
  <conditionalFormatting sqref="J31:J33">
    <cfRule type="cellIs" dxfId="49" priority="50" operator="lessThan">
      <formula>0</formula>
    </cfRule>
  </conditionalFormatting>
  <conditionalFormatting sqref="J37">
    <cfRule type="cellIs" dxfId="48" priority="48" operator="lessThan">
      <formula>0</formula>
    </cfRule>
  </conditionalFormatting>
  <conditionalFormatting sqref="J45:J51">
    <cfRule type="cellIs" dxfId="47" priority="46" operator="lessThan">
      <formula>0</formula>
    </cfRule>
  </conditionalFormatting>
  <conditionalFormatting sqref="J68:J70">
    <cfRule type="cellIs" dxfId="46" priority="8" operator="lessThan">
      <formula>0</formula>
    </cfRule>
  </conditionalFormatting>
  <conditionalFormatting sqref="J75:J80">
    <cfRule type="cellIs" dxfId="45" priority="12" operator="lessThan">
      <formula>0</formula>
    </cfRule>
  </conditionalFormatting>
  <conditionalFormatting sqref="J84:J86">
    <cfRule type="cellIs" dxfId="44" priority="10" operator="lessThan">
      <formula>0</formula>
    </cfRule>
  </conditionalFormatting>
  <conditionalFormatting sqref="J90">
    <cfRule type="cellIs" dxfId="43" priority="14" operator="lessThan">
      <formula>0</formula>
    </cfRule>
  </conditionalFormatting>
  <conditionalFormatting sqref="J98:J104">
    <cfRule type="cellIs" dxfId="42" priority="40" operator="lessThan">
      <formula>0</formula>
    </cfRule>
  </conditionalFormatting>
  <conditionalFormatting sqref="J120:J121">
    <cfRule type="cellIs" dxfId="41" priority="28" operator="lessThan">
      <formula>0</formula>
    </cfRule>
  </conditionalFormatting>
  <conditionalFormatting sqref="J127:J132">
    <cfRule type="cellIs" dxfId="40" priority="26" operator="lessThan">
      <formula>0</formula>
    </cfRule>
  </conditionalFormatting>
  <conditionalFormatting sqref="J136:J138">
    <cfRule type="cellIs" dxfId="39" priority="24" operator="lessThan">
      <formula>0</formula>
    </cfRule>
  </conditionalFormatting>
  <conditionalFormatting sqref="J142">
    <cfRule type="cellIs" dxfId="38" priority="36" operator="lessThan">
      <formula>0</formula>
    </cfRule>
  </conditionalFormatting>
  <conditionalFormatting sqref="J150:J156">
    <cfRule type="cellIs" dxfId="37" priority="38" operator="lessThan">
      <formula>0</formula>
    </cfRule>
  </conditionalFormatting>
  <conditionalFormatting sqref="J13:K13 J20:K20 J29:K29">
    <cfRule type="cellIs" dxfId="36" priority="153" operator="lessThan">
      <formula>0</formula>
    </cfRule>
  </conditionalFormatting>
  <conditionalFormatting sqref="J35:K35">
    <cfRule type="cellIs" dxfId="35" priority="74" operator="lessThan">
      <formula>0</formula>
    </cfRule>
  </conditionalFormatting>
  <conditionalFormatting sqref="J43:K43">
    <cfRule type="cellIs" dxfId="34" priority="163" operator="lessThan">
      <formula>0</formula>
    </cfRule>
  </conditionalFormatting>
  <conditionalFormatting sqref="J88:K88">
    <cfRule type="cellIs" dxfId="33" priority="69" operator="lessThan">
      <formula>0</formula>
    </cfRule>
  </conditionalFormatting>
  <conditionalFormatting sqref="J140:K140">
    <cfRule type="cellIs" dxfId="32" priority="65" operator="lessThan">
      <formula>0</formula>
    </cfRule>
  </conditionalFormatting>
  <conditionalFormatting sqref="J66:N66">
    <cfRule type="cellIs" dxfId="31" priority="92" operator="lessThan">
      <formula>0</formula>
    </cfRule>
  </conditionalFormatting>
  <conditionalFormatting sqref="J73:N73">
    <cfRule type="cellIs" dxfId="30" priority="91" operator="lessThan">
      <formula>0</formula>
    </cfRule>
  </conditionalFormatting>
  <conditionalFormatting sqref="J82:N82">
    <cfRule type="cellIs" dxfId="29" priority="89" operator="lessThan">
      <formula>0</formula>
    </cfRule>
  </conditionalFormatting>
  <conditionalFormatting sqref="J96:N96">
    <cfRule type="cellIs" dxfId="28" priority="88" operator="lessThan">
      <formula>0</formula>
    </cfRule>
  </conditionalFormatting>
  <conditionalFormatting sqref="J118:N118">
    <cfRule type="cellIs" dxfId="27" priority="87" operator="lessThan">
      <formula>0</formula>
    </cfRule>
  </conditionalFormatting>
  <conditionalFormatting sqref="J125:N125">
    <cfRule type="cellIs" dxfId="26" priority="86" operator="lessThan">
      <formula>0</formula>
    </cfRule>
  </conditionalFormatting>
  <conditionalFormatting sqref="J134:N134">
    <cfRule type="cellIs" dxfId="25" priority="85" operator="lessThan">
      <formula>0</formula>
    </cfRule>
  </conditionalFormatting>
  <conditionalFormatting sqref="J148:N148">
    <cfRule type="cellIs" dxfId="24" priority="84" operator="lessThan">
      <formula>0</formula>
    </cfRule>
  </conditionalFormatting>
  <conditionalFormatting sqref="J38:P41">
    <cfRule type="cellIs" dxfId="23" priority="72" operator="lessThan">
      <formula>0</formula>
    </cfRule>
  </conditionalFormatting>
  <conditionalFormatting sqref="J52:P64">
    <cfRule type="cellIs" dxfId="22" priority="5" operator="lessThan">
      <formula>0</formula>
    </cfRule>
  </conditionalFormatting>
  <conditionalFormatting sqref="J91:P94">
    <cfRule type="cellIs" dxfId="21" priority="68" operator="lessThan">
      <formula>0</formula>
    </cfRule>
  </conditionalFormatting>
  <conditionalFormatting sqref="J105:P116">
    <cfRule type="cellIs" dxfId="20" priority="21" operator="lessThan">
      <formula>0</formula>
    </cfRule>
  </conditionalFormatting>
  <conditionalFormatting sqref="J143:P146">
    <cfRule type="cellIs" dxfId="19" priority="64" operator="lessThan">
      <formula>0</formula>
    </cfRule>
  </conditionalFormatting>
  <conditionalFormatting sqref="K4:P11">
    <cfRule type="cellIs" dxfId="18" priority="41" operator="lessThan">
      <formula>0</formula>
    </cfRule>
  </conditionalFormatting>
  <conditionalFormatting sqref="K14:P18">
    <cfRule type="cellIs" dxfId="17" priority="53" operator="lessThan">
      <formula>0</formula>
    </cfRule>
  </conditionalFormatting>
  <conditionalFormatting sqref="K21:P27">
    <cfRule type="cellIs" dxfId="16" priority="51" operator="lessThan">
      <formula>0</formula>
    </cfRule>
  </conditionalFormatting>
  <conditionalFormatting sqref="K30:P33">
    <cfRule type="cellIs" dxfId="15" priority="49" operator="lessThan">
      <formula>0</formula>
    </cfRule>
  </conditionalFormatting>
  <conditionalFormatting sqref="K36:P37">
    <cfRule type="cellIs" dxfId="14" priority="47" operator="lessThan">
      <formula>0</formula>
    </cfRule>
  </conditionalFormatting>
  <conditionalFormatting sqref="K44:P51">
    <cfRule type="cellIs" dxfId="13" priority="45" operator="lessThan">
      <formula>0</formula>
    </cfRule>
  </conditionalFormatting>
  <conditionalFormatting sqref="K67:P70">
    <cfRule type="cellIs" dxfId="12" priority="7" operator="lessThan">
      <formula>0</formula>
    </cfRule>
  </conditionalFormatting>
  <conditionalFormatting sqref="K74:P80">
    <cfRule type="cellIs" dxfId="11" priority="11" operator="lessThan">
      <formula>0</formula>
    </cfRule>
  </conditionalFormatting>
  <conditionalFormatting sqref="K83:P86">
    <cfRule type="cellIs" dxfId="10" priority="9" operator="lessThan">
      <formula>0</formula>
    </cfRule>
  </conditionalFormatting>
  <conditionalFormatting sqref="K89:P90">
    <cfRule type="cellIs" dxfId="9" priority="13" operator="lessThan">
      <formula>0</formula>
    </cfRule>
  </conditionalFormatting>
  <conditionalFormatting sqref="K97:P104">
    <cfRule type="cellIs" dxfId="8" priority="39" operator="lessThan">
      <formula>0</formula>
    </cfRule>
  </conditionalFormatting>
  <conditionalFormatting sqref="K119:P121">
    <cfRule type="cellIs" dxfId="7" priority="27" operator="lessThan">
      <formula>0</formula>
    </cfRule>
  </conditionalFormatting>
  <conditionalFormatting sqref="K126:P132">
    <cfRule type="cellIs" dxfId="6" priority="25" operator="lessThan">
      <formula>0</formula>
    </cfRule>
  </conditionalFormatting>
  <conditionalFormatting sqref="K135:P138">
    <cfRule type="cellIs" dxfId="5" priority="23" operator="lessThan">
      <formula>0</formula>
    </cfRule>
  </conditionalFormatting>
  <conditionalFormatting sqref="K141:P142">
    <cfRule type="cellIs" dxfId="4" priority="35" operator="lessThan">
      <formula>0</formula>
    </cfRule>
  </conditionalFormatting>
  <conditionalFormatting sqref="K149:P156">
    <cfRule type="cellIs" dxfId="3" priority="37" operator="lessThan">
      <formula>0</formula>
    </cfRule>
  </conditionalFormatting>
  <conditionalFormatting sqref="N35">
    <cfRule type="cellIs" dxfId="2" priority="76" operator="lessThan">
      <formula>0</formula>
    </cfRule>
  </conditionalFormatting>
  <conditionalFormatting sqref="N88">
    <cfRule type="cellIs" dxfId="1" priority="71" operator="lessThan">
      <formula>0</formula>
    </cfRule>
  </conditionalFormatting>
  <conditionalFormatting sqref="N140">
    <cfRule type="cellIs" dxfId="0" priority="67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8:H224"/>
  <sheetViews>
    <sheetView workbookViewId="0">
      <selection activeCell="E9" sqref="E9:R62"/>
    </sheetView>
  </sheetViews>
  <sheetFormatPr defaultRowHeight="12.5" x14ac:dyDescent="0.25"/>
  <cols>
    <col min="1" max="1" width="39" customWidth="1"/>
    <col min="2" max="2" width="40" customWidth="1"/>
    <col min="3" max="3" width="11.453125" customWidth="1"/>
    <col min="4" max="4" width="10.26953125" customWidth="1"/>
    <col min="5" max="5" width="10" customWidth="1"/>
    <col min="6" max="6" width="14.08984375" customWidth="1"/>
    <col min="7" max="7" width="11.453125" customWidth="1"/>
    <col min="8" max="8" width="11" customWidth="1"/>
    <col min="9" max="100" width="9.1796875" customWidth="1"/>
  </cols>
  <sheetData>
    <row r="8" spans="1:8" ht="50" x14ac:dyDescent="0.25">
      <c r="A8" s="246" t="s">
        <v>10</v>
      </c>
      <c r="B8" s="246" t="s">
        <v>2</v>
      </c>
      <c r="C8" s="246" t="s">
        <v>43</v>
      </c>
      <c r="D8" s="246" t="s">
        <v>47</v>
      </c>
      <c r="E8" s="246" t="s">
        <v>48</v>
      </c>
      <c r="F8" s="246" t="s">
        <v>49</v>
      </c>
      <c r="G8" s="246" t="s">
        <v>50</v>
      </c>
      <c r="H8" s="246" t="s">
        <v>51</v>
      </c>
    </row>
    <row r="9" spans="1:8" x14ac:dyDescent="0.25">
      <c r="A9" s="478" t="s">
        <v>444</v>
      </c>
      <c r="B9" s="247" t="s">
        <v>26</v>
      </c>
      <c r="C9" s="462">
        <v>51592423.054200917</v>
      </c>
      <c r="D9" s="462">
        <v>1851946.7364313602</v>
      </c>
      <c r="E9" s="463">
        <v>3.7232187416141829E-2</v>
      </c>
      <c r="F9" s="464">
        <v>117323987.23415469</v>
      </c>
      <c r="G9" s="464">
        <v>10104633.53119427</v>
      </c>
      <c r="H9" s="463">
        <v>9.4242626748040847E-2</v>
      </c>
    </row>
    <row r="10" spans="1:8" x14ac:dyDescent="0.25">
      <c r="A10" s="478" t="s">
        <v>444</v>
      </c>
      <c r="B10" s="248" t="s">
        <v>116</v>
      </c>
      <c r="C10" s="466">
        <v>8979578.4438120928</v>
      </c>
      <c r="D10" s="466">
        <v>214596.37871929444</v>
      </c>
      <c r="E10" s="467">
        <v>2.4483379101702979E-2</v>
      </c>
      <c r="F10" s="468">
        <v>20847342.619584262</v>
      </c>
      <c r="G10" s="468">
        <v>1318126.3826167695</v>
      </c>
      <c r="H10" s="467">
        <v>6.7495098964680672E-2</v>
      </c>
    </row>
    <row r="11" spans="1:8" x14ac:dyDescent="0.25">
      <c r="A11" s="478" t="s">
        <v>444</v>
      </c>
      <c r="B11" s="247" t="s">
        <v>117</v>
      </c>
      <c r="C11" s="462">
        <v>3442124.8447415493</v>
      </c>
      <c r="D11" s="462">
        <v>139342.60615515383</v>
      </c>
      <c r="E11" s="463">
        <v>4.2189462122938219E-2</v>
      </c>
      <c r="F11" s="464">
        <v>7967376.8331964724</v>
      </c>
      <c r="G11" s="464">
        <v>790418.26547246054</v>
      </c>
      <c r="H11" s="463">
        <v>0.11013276139381718</v>
      </c>
    </row>
    <row r="12" spans="1:8" x14ac:dyDescent="0.25">
      <c r="A12" s="478" t="s">
        <v>444</v>
      </c>
      <c r="B12" s="248" t="s">
        <v>118</v>
      </c>
      <c r="C12" s="466">
        <v>2330080.3554391256</v>
      </c>
      <c r="D12" s="466">
        <v>34092.840843904298</v>
      </c>
      <c r="E12" s="467">
        <v>1.4848879023592953E-2</v>
      </c>
      <c r="F12" s="468">
        <v>5467951.385161995</v>
      </c>
      <c r="G12" s="468">
        <v>394652.89784021396</v>
      </c>
      <c r="H12" s="467">
        <v>7.7790198788116868E-2</v>
      </c>
    </row>
    <row r="13" spans="1:8" x14ac:dyDescent="0.25">
      <c r="A13" s="478" t="s">
        <v>444</v>
      </c>
      <c r="B13" s="247" t="s">
        <v>119</v>
      </c>
      <c r="C13" s="462">
        <v>2361079.0204264568</v>
      </c>
      <c r="D13" s="462">
        <v>76402.116290866863</v>
      </c>
      <c r="E13" s="463">
        <v>3.3441103270474774E-2</v>
      </c>
      <c r="F13" s="464">
        <v>5461119.2472662898</v>
      </c>
      <c r="G13" s="464">
        <v>493281.89384913258</v>
      </c>
      <c r="H13" s="463">
        <v>9.9295097394810169E-2</v>
      </c>
    </row>
    <row r="14" spans="1:8" x14ac:dyDescent="0.25">
      <c r="A14" s="478" t="s">
        <v>444</v>
      </c>
      <c r="B14" s="248" t="s">
        <v>120</v>
      </c>
      <c r="C14" s="466">
        <v>5849534.765129325</v>
      </c>
      <c r="D14" s="466">
        <v>169433.41925537679</v>
      </c>
      <c r="E14" s="467">
        <v>2.9829295102006236E-2</v>
      </c>
      <c r="F14" s="468">
        <v>12991456.669409659</v>
      </c>
      <c r="G14" s="468">
        <v>972386.16703313962</v>
      </c>
      <c r="H14" s="467">
        <v>8.0903607882229389E-2</v>
      </c>
    </row>
    <row r="15" spans="1:8" x14ac:dyDescent="0.25">
      <c r="A15" s="478" t="s">
        <v>444</v>
      </c>
      <c r="B15" s="247" t="s">
        <v>121</v>
      </c>
      <c r="C15" s="462">
        <v>2280419.0469668326</v>
      </c>
      <c r="D15" s="462">
        <v>95421.689966350794</v>
      </c>
      <c r="E15" s="463">
        <v>4.367130681445934E-2</v>
      </c>
      <c r="F15" s="464">
        <v>5094224.1393550765</v>
      </c>
      <c r="G15" s="464">
        <v>540049.01581940148</v>
      </c>
      <c r="H15" s="463">
        <v>0.1185832782381301</v>
      </c>
    </row>
    <row r="16" spans="1:8" x14ac:dyDescent="0.25">
      <c r="A16" s="478" t="s">
        <v>444</v>
      </c>
      <c r="B16" s="248" t="s">
        <v>122</v>
      </c>
      <c r="C16" s="466">
        <v>904562.15078211471</v>
      </c>
      <c r="D16" s="466">
        <v>48204.631210091989</v>
      </c>
      <c r="E16" s="467">
        <v>5.6290311124006905E-2</v>
      </c>
      <c r="F16" s="468">
        <v>2012152.1170857705</v>
      </c>
      <c r="G16" s="468">
        <v>196438.08204143168</v>
      </c>
      <c r="H16" s="467">
        <v>0.10818778631990625</v>
      </c>
    </row>
    <row r="17" spans="1:8" x14ac:dyDescent="0.25">
      <c r="A17" s="478" t="s">
        <v>444</v>
      </c>
      <c r="B17" s="247" t="s">
        <v>123</v>
      </c>
      <c r="C17" s="462">
        <v>2705547.4565782351</v>
      </c>
      <c r="D17" s="462">
        <v>145080.38532972382</v>
      </c>
      <c r="E17" s="463">
        <v>5.666168761115177E-2</v>
      </c>
      <c r="F17" s="464">
        <v>6067001.6381614478</v>
      </c>
      <c r="G17" s="464">
        <v>604575.94043493085</v>
      </c>
      <c r="H17" s="463">
        <v>0.11067902318315427</v>
      </c>
    </row>
    <row r="18" spans="1:8" x14ac:dyDescent="0.25">
      <c r="A18" s="478" t="s">
        <v>444</v>
      </c>
      <c r="B18" s="248" t="s">
        <v>124</v>
      </c>
      <c r="C18" s="466">
        <v>2787187.3429466109</v>
      </c>
      <c r="D18" s="466">
        <v>30349.073748522904</v>
      </c>
      <c r="E18" s="467">
        <v>1.1008652225852508E-2</v>
      </c>
      <c r="F18" s="468">
        <v>6323933.6950699119</v>
      </c>
      <c r="G18" s="468">
        <v>483242.49446878117</v>
      </c>
      <c r="H18" s="467">
        <v>8.2737210010185996E-2</v>
      </c>
    </row>
    <row r="19" spans="1:8" x14ac:dyDescent="0.25">
      <c r="A19" s="478" t="s">
        <v>444</v>
      </c>
      <c r="B19" s="247" t="s">
        <v>125</v>
      </c>
      <c r="C19" s="462">
        <v>1970752.4694953156</v>
      </c>
      <c r="D19" s="462">
        <v>112723.17387304059</v>
      </c>
      <c r="E19" s="463">
        <v>6.0668135932317652E-2</v>
      </c>
      <c r="F19" s="464">
        <v>4522527.3192823026</v>
      </c>
      <c r="G19" s="464">
        <v>409447.43283948349</v>
      </c>
      <c r="H19" s="463">
        <v>9.9547648998763422E-2</v>
      </c>
    </row>
    <row r="20" spans="1:8" x14ac:dyDescent="0.25">
      <c r="A20" s="478" t="s">
        <v>444</v>
      </c>
      <c r="B20" s="248" t="s">
        <v>126</v>
      </c>
      <c r="C20" s="466">
        <v>2214156.4257258014</v>
      </c>
      <c r="D20" s="466">
        <v>91540.480741823092</v>
      </c>
      <c r="E20" s="467">
        <v>4.3126256993473236E-2</v>
      </c>
      <c r="F20" s="468">
        <v>4962006.482577078</v>
      </c>
      <c r="G20" s="468">
        <v>485717.04162885714</v>
      </c>
      <c r="H20" s="467">
        <v>0.10850885494258092</v>
      </c>
    </row>
    <row r="21" spans="1:8" x14ac:dyDescent="0.25">
      <c r="A21" s="478" t="s">
        <v>444</v>
      </c>
      <c r="B21" s="247" t="s">
        <v>127</v>
      </c>
      <c r="C21" s="462">
        <v>37893194.416239299</v>
      </c>
      <c r="D21" s="462">
        <v>2184511.7927317545</v>
      </c>
      <c r="E21" s="463">
        <v>6.1175927876254352E-2</v>
      </c>
      <c r="F21" s="464">
        <v>87619115.152508542</v>
      </c>
      <c r="G21" s="464">
        <v>7801220.4774498194</v>
      </c>
      <c r="H21" s="463">
        <v>9.7737737999841326E-2</v>
      </c>
    </row>
    <row r="22" spans="1:8" x14ac:dyDescent="0.25">
      <c r="A22" s="478" t="s">
        <v>444</v>
      </c>
      <c r="B22" s="248" t="s">
        <v>128</v>
      </c>
      <c r="C22" s="466">
        <v>7656102.3483989015</v>
      </c>
      <c r="D22" s="466">
        <v>237546.40835892595</v>
      </c>
      <c r="E22" s="467">
        <v>3.2020572504794773E-2</v>
      </c>
      <c r="F22" s="468">
        <v>17875709.561973926</v>
      </c>
      <c r="G22" s="468">
        <v>1093295.2875469737</v>
      </c>
      <c r="H22" s="467">
        <v>6.5145292546671146E-2</v>
      </c>
    </row>
    <row r="23" spans="1:8" x14ac:dyDescent="0.25">
      <c r="A23" s="478" t="s">
        <v>444</v>
      </c>
      <c r="B23" s="247" t="s">
        <v>129</v>
      </c>
      <c r="C23" s="462">
        <v>5540650.058018228</v>
      </c>
      <c r="D23" s="462">
        <v>345359.05939048436</v>
      </c>
      <c r="E23" s="463">
        <v>6.6475402336790307E-2</v>
      </c>
      <c r="F23" s="464">
        <v>12978684.219524469</v>
      </c>
      <c r="G23" s="464">
        <v>1189479.3372254558</v>
      </c>
      <c r="H23" s="463">
        <v>0.10089563707654349</v>
      </c>
    </row>
    <row r="24" spans="1:8" x14ac:dyDescent="0.25">
      <c r="A24" s="478" t="s">
        <v>444</v>
      </c>
      <c r="B24" s="248" t="s">
        <v>130</v>
      </c>
      <c r="C24" s="466">
        <v>805087.98085735762</v>
      </c>
      <c r="D24" s="466">
        <v>50393.075946086552</v>
      </c>
      <c r="E24" s="467">
        <v>6.6772778798620924E-2</v>
      </c>
      <c r="F24" s="468">
        <v>1826744.9725765428</v>
      </c>
      <c r="G24" s="468">
        <v>169427.71451283712</v>
      </c>
      <c r="H24" s="467">
        <v>0.10223010331213511</v>
      </c>
    </row>
    <row r="25" spans="1:8" x14ac:dyDescent="0.25">
      <c r="A25" s="478" t="s">
        <v>444</v>
      </c>
      <c r="B25" s="247" t="s">
        <v>131</v>
      </c>
      <c r="C25" s="462">
        <v>3214937.9538305164</v>
      </c>
      <c r="D25" s="462">
        <v>133864.22373046726</v>
      </c>
      <c r="E25" s="463">
        <v>4.3447263991998136E-2</v>
      </c>
      <c r="F25" s="464">
        <v>7591709.0764386868</v>
      </c>
      <c r="G25" s="464">
        <v>591576.67659870349</v>
      </c>
      <c r="H25" s="463">
        <v>8.450935536765368E-2</v>
      </c>
    </row>
    <row r="26" spans="1:8" x14ac:dyDescent="0.25">
      <c r="A26" s="478" t="s">
        <v>444</v>
      </c>
      <c r="B26" s="248" t="s">
        <v>132</v>
      </c>
      <c r="C26" s="466">
        <v>1501418.5347079965</v>
      </c>
      <c r="D26" s="466">
        <v>117885.68666516966</v>
      </c>
      <c r="E26" s="467">
        <v>8.520627958485634E-2</v>
      </c>
      <c r="F26" s="468">
        <v>3450920.1906591654</v>
      </c>
      <c r="G26" s="468">
        <v>354443.99442353798</v>
      </c>
      <c r="H26" s="467">
        <v>0.11446688815319621</v>
      </c>
    </row>
    <row r="27" spans="1:8" x14ac:dyDescent="0.25">
      <c r="A27" s="478" t="s">
        <v>444</v>
      </c>
      <c r="B27" s="247" t="s">
        <v>133</v>
      </c>
      <c r="C27" s="462">
        <v>1227893.1213946175</v>
      </c>
      <c r="D27" s="462">
        <v>66496.216656557517</v>
      </c>
      <c r="E27" s="463">
        <v>5.7255376164064252E-2</v>
      </c>
      <c r="F27" s="464">
        <v>2812072.7803940321</v>
      </c>
      <c r="G27" s="464">
        <v>241694.37130636442</v>
      </c>
      <c r="H27" s="463">
        <v>9.4030657296157269E-2</v>
      </c>
    </row>
    <row r="28" spans="1:8" x14ac:dyDescent="0.25">
      <c r="A28" s="478" t="s">
        <v>444</v>
      </c>
      <c r="B28" s="248" t="s">
        <v>445</v>
      </c>
      <c r="C28" s="466">
        <v>24150531.998919468</v>
      </c>
      <c r="D28" s="466">
        <v>439909.09647696838</v>
      </c>
      <c r="E28" s="467">
        <v>1.8553249245579797E-2</v>
      </c>
      <c r="F28" s="468">
        <v>56685898.316530712</v>
      </c>
      <c r="G28" s="468">
        <v>4340752.0046034977</v>
      </c>
      <c r="H28" s="467">
        <v>8.2925587383723229E-2</v>
      </c>
    </row>
    <row r="29" spans="1:8" x14ac:dyDescent="0.25">
      <c r="A29" s="478" t="s">
        <v>444</v>
      </c>
      <c r="B29" s="247" t="s">
        <v>413</v>
      </c>
      <c r="C29" s="462">
        <v>949688.0148741263</v>
      </c>
      <c r="D29" s="462">
        <v>24386.449629799696</v>
      </c>
      <c r="E29" s="463">
        <v>2.6355137120469947E-2</v>
      </c>
      <c r="F29" s="464">
        <v>2276686.4271124266</v>
      </c>
      <c r="G29" s="464">
        <v>170952.0863292343</v>
      </c>
      <c r="H29" s="463">
        <v>8.1184071047467249E-2</v>
      </c>
    </row>
    <row r="30" spans="1:8" x14ac:dyDescent="0.25">
      <c r="A30" s="478" t="s">
        <v>444</v>
      </c>
      <c r="B30" s="248" t="s">
        <v>415</v>
      </c>
      <c r="C30" s="466">
        <v>2369590.1454885839</v>
      </c>
      <c r="D30" s="466">
        <v>-3446.7710958826356</v>
      </c>
      <c r="E30" s="467">
        <v>-1.4524725982112425E-3</v>
      </c>
      <c r="F30" s="468">
        <v>5525688.6477003088</v>
      </c>
      <c r="G30" s="468">
        <v>357176.42718603648</v>
      </c>
      <c r="H30" s="467">
        <v>6.9106236368828219E-2</v>
      </c>
    </row>
    <row r="31" spans="1:8" x14ac:dyDescent="0.25">
      <c r="A31" s="478" t="s">
        <v>444</v>
      </c>
      <c r="B31" s="247" t="s">
        <v>417</v>
      </c>
      <c r="C31" s="462">
        <v>3721395.0741455653</v>
      </c>
      <c r="D31" s="462">
        <v>-183322.26623521838</v>
      </c>
      <c r="E31" s="463">
        <v>-4.6948921075383399E-2</v>
      </c>
      <c r="F31" s="464">
        <v>9125654.2164145987</v>
      </c>
      <c r="G31" s="464">
        <v>623625.50589452125</v>
      </c>
      <c r="H31" s="463">
        <v>7.3350199949674538E-2</v>
      </c>
    </row>
    <row r="32" spans="1:8" x14ac:dyDescent="0.25">
      <c r="A32" s="478" t="s">
        <v>444</v>
      </c>
      <c r="B32" s="248" t="s">
        <v>419</v>
      </c>
      <c r="C32" s="466">
        <v>1374268.1778869266</v>
      </c>
      <c r="D32" s="466">
        <v>-22812.431103453971</v>
      </c>
      <c r="E32" s="467">
        <v>-1.6328643427339307E-2</v>
      </c>
      <c r="F32" s="468">
        <v>3261137.2444022386</v>
      </c>
      <c r="G32" s="468">
        <v>213439.81701493217</v>
      </c>
      <c r="H32" s="467">
        <v>7.0033138820446261E-2</v>
      </c>
    </row>
    <row r="33" spans="1:8" x14ac:dyDescent="0.25">
      <c r="A33" s="478" t="s">
        <v>444</v>
      </c>
      <c r="B33" s="247" t="s">
        <v>421</v>
      </c>
      <c r="C33" s="462">
        <v>2870083.941871278</v>
      </c>
      <c r="D33" s="462">
        <v>77135.058195374906</v>
      </c>
      <c r="E33" s="463">
        <v>2.7617783714628752E-2</v>
      </c>
      <c r="F33" s="464">
        <v>6806177.8056148253</v>
      </c>
      <c r="G33" s="464">
        <v>414941.57487538643</v>
      </c>
      <c r="H33" s="463">
        <v>6.4923523383422096E-2</v>
      </c>
    </row>
    <row r="34" spans="1:8" x14ac:dyDescent="0.25">
      <c r="A34" s="478" t="s">
        <v>444</v>
      </c>
      <c r="B34" s="248" t="s">
        <v>422</v>
      </c>
      <c r="C34" s="466">
        <v>958234.19231900037</v>
      </c>
      <c r="D34" s="466">
        <v>53490.569524327177</v>
      </c>
      <c r="E34" s="467">
        <v>5.9122350439011144E-2</v>
      </c>
      <c r="F34" s="468">
        <v>2118922.9775662045</v>
      </c>
      <c r="G34" s="468">
        <v>216161.57144625159</v>
      </c>
      <c r="H34" s="467">
        <v>0.11360413909542184</v>
      </c>
    </row>
    <row r="35" spans="1:8" x14ac:dyDescent="0.25">
      <c r="A35" s="478" t="s">
        <v>444</v>
      </c>
      <c r="B35" s="247" t="s">
        <v>446</v>
      </c>
      <c r="C35" s="462">
        <v>45893583.97260835</v>
      </c>
      <c r="D35" s="462">
        <v>1960483.6696990058</v>
      </c>
      <c r="E35" s="463">
        <v>4.4624295945013888E-2</v>
      </c>
      <c r="F35" s="464">
        <v>107052976.69113016</v>
      </c>
      <c r="G35" s="464">
        <v>9983373.7122067958</v>
      </c>
      <c r="H35" s="463">
        <v>0.10284757952883022</v>
      </c>
    </row>
    <row r="36" spans="1:8" x14ac:dyDescent="0.25">
      <c r="A36" s="478" t="s">
        <v>444</v>
      </c>
      <c r="B36" s="248" t="s">
        <v>295</v>
      </c>
      <c r="C36" s="466">
        <v>8381003.4896390475</v>
      </c>
      <c r="D36" s="466">
        <v>142919.43972640857</v>
      </c>
      <c r="E36" s="467">
        <v>1.7348626071364757E-2</v>
      </c>
      <c r="F36" s="468">
        <v>20570621.776257403</v>
      </c>
      <c r="G36" s="468">
        <v>1121651.9015711881</v>
      </c>
      <c r="H36" s="467">
        <v>5.7671532672333096E-2</v>
      </c>
    </row>
    <row r="37" spans="1:8" x14ac:dyDescent="0.25">
      <c r="A37" s="478" t="s">
        <v>444</v>
      </c>
      <c r="B37" s="247" t="s">
        <v>428</v>
      </c>
      <c r="C37" s="462">
        <v>3745342.4048549361</v>
      </c>
      <c r="D37" s="462">
        <v>180124.32895922987</v>
      </c>
      <c r="E37" s="463">
        <v>5.052266793356712E-2</v>
      </c>
      <c r="F37" s="464">
        <v>8895796.4865962751</v>
      </c>
      <c r="G37" s="464">
        <v>972994.5229946766</v>
      </c>
      <c r="H37" s="463">
        <v>0.1228093959011903</v>
      </c>
    </row>
    <row r="38" spans="1:8" x14ac:dyDescent="0.25">
      <c r="A38" s="478" t="s">
        <v>444</v>
      </c>
      <c r="B38" s="248" t="s">
        <v>430</v>
      </c>
      <c r="C38" s="466">
        <v>1517150.6087462576</v>
      </c>
      <c r="D38" s="466">
        <v>80963.565606276738</v>
      </c>
      <c r="E38" s="467">
        <v>5.637397022414542E-2</v>
      </c>
      <c r="F38" s="468">
        <v>3520853.935807311</v>
      </c>
      <c r="G38" s="468">
        <v>352031.81420622254</v>
      </c>
      <c r="H38" s="467">
        <v>0.11109232411832379</v>
      </c>
    </row>
    <row r="39" spans="1:8" x14ac:dyDescent="0.25">
      <c r="A39" s="478" t="s">
        <v>444</v>
      </c>
      <c r="B39" s="247" t="s">
        <v>432</v>
      </c>
      <c r="C39" s="462">
        <v>1549653.4815435691</v>
      </c>
      <c r="D39" s="462">
        <v>93253.068348749308</v>
      </c>
      <c r="E39" s="463">
        <v>6.4029828269675876E-2</v>
      </c>
      <c r="F39" s="464">
        <v>3445916.0640533869</v>
      </c>
      <c r="G39" s="464">
        <v>331525.27469227975</v>
      </c>
      <c r="H39" s="463">
        <v>0.10644947828152598</v>
      </c>
    </row>
    <row r="40" spans="1:8" x14ac:dyDescent="0.25">
      <c r="A40" s="478" t="s">
        <v>444</v>
      </c>
      <c r="B40" s="248" t="s">
        <v>434</v>
      </c>
      <c r="C40" s="466">
        <v>1082668.3329731987</v>
      </c>
      <c r="D40" s="466">
        <v>46342.017731091124</v>
      </c>
      <c r="E40" s="467">
        <v>4.4717592373657571E-2</v>
      </c>
      <c r="F40" s="468">
        <v>2501835.6954217097</v>
      </c>
      <c r="G40" s="468">
        <v>223201.51584888808</v>
      </c>
      <c r="H40" s="467">
        <v>9.7954080496910637E-2</v>
      </c>
    </row>
    <row r="41" spans="1:8" x14ac:dyDescent="0.25">
      <c r="A41" s="478" t="s">
        <v>444</v>
      </c>
      <c r="B41" s="247" t="s">
        <v>436</v>
      </c>
      <c r="C41" s="462">
        <v>2652675.2757064528</v>
      </c>
      <c r="D41" s="462">
        <v>142347.24831330637</v>
      </c>
      <c r="E41" s="463">
        <v>5.670464049318967E-2</v>
      </c>
      <c r="F41" s="464">
        <v>6209507.0672509829</v>
      </c>
      <c r="G41" s="464">
        <v>627620.30654843803</v>
      </c>
      <c r="H41" s="463">
        <v>0.11243873862991889</v>
      </c>
    </row>
    <row r="42" spans="1:8" x14ac:dyDescent="0.25">
      <c r="A42" s="478" t="s">
        <v>444</v>
      </c>
      <c r="B42" s="248" t="s">
        <v>438</v>
      </c>
      <c r="C42" s="466">
        <v>4485821.6197385117</v>
      </c>
      <c r="D42" s="466">
        <v>174524.43514201418</v>
      </c>
      <c r="E42" s="467">
        <v>4.0480724865258444E-2</v>
      </c>
      <c r="F42" s="468">
        <v>10569060.90825565</v>
      </c>
      <c r="G42" s="468">
        <v>1019193.8749972228</v>
      </c>
      <c r="H42" s="467">
        <v>0.10672335766014038</v>
      </c>
    </row>
    <row r="43" spans="1:8" x14ac:dyDescent="0.25">
      <c r="A43" s="478" t="s">
        <v>444</v>
      </c>
      <c r="B43" s="247" t="s">
        <v>440</v>
      </c>
      <c r="C43" s="462">
        <v>3704237.8654547138</v>
      </c>
      <c r="D43" s="462">
        <v>134788.7554479856</v>
      </c>
      <c r="E43" s="463">
        <v>3.7761780962253737E-2</v>
      </c>
      <c r="F43" s="464">
        <v>8675817.8016000018</v>
      </c>
      <c r="G43" s="464">
        <v>828161.03687794693</v>
      </c>
      <c r="H43" s="463">
        <v>0.10552972201852898</v>
      </c>
    </row>
    <row r="44" spans="1:8" x14ac:dyDescent="0.25">
      <c r="A44" s="478" t="s">
        <v>444</v>
      </c>
      <c r="B44" s="248" t="s">
        <v>442</v>
      </c>
      <c r="C44" s="466">
        <v>2962963.6175644919</v>
      </c>
      <c r="D44" s="466">
        <v>148381.43732204754</v>
      </c>
      <c r="E44" s="467">
        <v>5.2718815021157474E-2</v>
      </c>
      <c r="F44" s="468">
        <v>6731116.8089546403</v>
      </c>
      <c r="G44" s="468">
        <v>732153.89601412229</v>
      </c>
      <c r="H44" s="467">
        <v>0.12204674485231008</v>
      </c>
    </row>
    <row r="45" spans="1:8" x14ac:dyDescent="0.25">
      <c r="A45" s="478" t="s">
        <v>444</v>
      </c>
      <c r="B45" s="247" t="s">
        <v>447</v>
      </c>
      <c r="C45" s="462">
        <v>64338313.470438875</v>
      </c>
      <c r="D45" s="462">
        <v>1339389.8137714639</v>
      </c>
      <c r="E45" s="463">
        <v>2.1260519006180058E-2</v>
      </c>
      <c r="F45" s="464">
        <v>151623937.95894149</v>
      </c>
      <c r="G45" s="464">
        <v>9192643.2352596521</v>
      </c>
      <c r="H45" s="463">
        <v>6.4540894984444777E-2</v>
      </c>
    </row>
    <row r="46" spans="1:8" x14ac:dyDescent="0.25">
      <c r="A46" s="478" t="s">
        <v>444</v>
      </c>
      <c r="B46" s="248" t="s">
        <v>388</v>
      </c>
      <c r="C46" s="466">
        <v>1768825.7180183304</v>
      </c>
      <c r="D46" s="466">
        <v>46087.598053119611</v>
      </c>
      <c r="E46" s="467">
        <v>2.6752526991189067E-2</v>
      </c>
      <c r="F46" s="468">
        <v>3898303.5872127782</v>
      </c>
      <c r="G46" s="468">
        <v>308206.79812526284</v>
      </c>
      <c r="H46" s="467">
        <v>8.5849161243254077E-2</v>
      </c>
    </row>
    <row r="47" spans="1:8" x14ac:dyDescent="0.25">
      <c r="A47" s="478" t="s">
        <v>444</v>
      </c>
      <c r="B47" s="247" t="s">
        <v>389</v>
      </c>
      <c r="C47" s="462">
        <v>6356258.8834073469</v>
      </c>
      <c r="D47" s="462">
        <v>76276.758095320314</v>
      </c>
      <c r="E47" s="463">
        <v>1.2146015159482708E-2</v>
      </c>
      <c r="F47" s="464">
        <v>15381134.26269402</v>
      </c>
      <c r="G47" s="464">
        <v>527081.20706940815</v>
      </c>
      <c r="H47" s="463">
        <v>3.5483999222005229E-2</v>
      </c>
    </row>
    <row r="48" spans="1:8" x14ac:dyDescent="0.25">
      <c r="A48" s="478" t="s">
        <v>444</v>
      </c>
      <c r="B48" s="248" t="s">
        <v>390</v>
      </c>
      <c r="C48" s="466">
        <v>3440163.6313680592</v>
      </c>
      <c r="D48" s="466">
        <v>134178.50075597735</v>
      </c>
      <c r="E48" s="467">
        <v>4.058654091137278E-2</v>
      </c>
      <c r="F48" s="468">
        <v>7842968.2865426578</v>
      </c>
      <c r="G48" s="468">
        <v>649385.59039569553</v>
      </c>
      <c r="H48" s="467">
        <v>9.0272902644675287E-2</v>
      </c>
    </row>
    <row r="49" spans="1:8" x14ac:dyDescent="0.25">
      <c r="A49" s="478" t="s">
        <v>444</v>
      </c>
      <c r="B49" s="247" t="s">
        <v>391</v>
      </c>
      <c r="C49" s="462">
        <v>6286828.7274634317</v>
      </c>
      <c r="D49" s="462">
        <v>158675.89380933996</v>
      </c>
      <c r="E49" s="463">
        <v>2.5892940028834886E-2</v>
      </c>
      <c r="F49" s="464">
        <v>14014146.201265598</v>
      </c>
      <c r="G49" s="464">
        <v>1143271.7366699651</v>
      </c>
      <c r="H49" s="463">
        <v>8.8826267384924232E-2</v>
      </c>
    </row>
    <row r="50" spans="1:8" x14ac:dyDescent="0.25">
      <c r="A50" s="478" t="s">
        <v>444</v>
      </c>
      <c r="B50" s="248" t="s">
        <v>392</v>
      </c>
      <c r="C50" s="466">
        <v>4346923.1859977329</v>
      </c>
      <c r="D50" s="466">
        <v>71821.76834125258</v>
      </c>
      <c r="E50" s="467">
        <v>1.6800015093121169E-2</v>
      </c>
      <c r="F50" s="468">
        <v>10485642.297275417</v>
      </c>
      <c r="G50" s="468">
        <v>412445.94363029487</v>
      </c>
      <c r="H50" s="467">
        <v>4.0944892678583172E-2</v>
      </c>
    </row>
    <row r="51" spans="1:8" x14ac:dyDescent="0.25">
      <c r="A51" s="478" t="s">
        <v>444</v>
      </c>
      <c r="B51" s="247" t="s">
        <v>393</v>
      </c>
      <c r="C51" s="462">
        <v>5973789.4753386742</v>
      </c>
      <c r="D51" s="462">
        <v>150854.84825527295</v>
      </c>
      <c r="E51" s="463">
        <v>2.5907013888430568E-2</v>
      </c>
      <c r="F51" s="464">
        <v>13248253.441854214</v>
      </c>
      <c r="G51" s="464">
        <v>751199.30883344635</v>
      </c>
      <c r="H51" s="463">
        <v>6.0110110817921829E-2</v>
      </c>
    </row>
    <row r="52" spans="1:8" x14ac:dyDescent="0.25">
      <c r="A52" s="478" t="s">
        <v>444</v>
      </c>
      <c r="B52" s="248" t="s">
        <v>394</v>
      </c>
      <c r="C52" s="466">
        <v>15924073.503975395</v>
      </c>
      <c r="D52" s="466">
        <v>209838.04049581848</v>
      </c>
      <c r="E52" s="467">
        <v>1.3353372550862516E-2</v>
      </c>
      <c r="F52" s="468">
        <v>40036875.836826652</v>
      </c>
      <c r="G52" s="468">
        <v>2022341.7164713591</v>
      </c>
      <c r="H52" s="467">
        <v>5.319917140293124E-2</v>
      </c>
    </row>
    <row r="53" spans="1:8" x14ac:dyDescent="0.25">
      <c r="A53" s="478" t="s">
        <v>444</v>
      </c>
      <c r="B53" s="247" t="s">
        <v>395</v>
      </c>
      <c r="C53" s="462">
        <v>7547082.7830362367</v>
      </c>
      <c r="D53" s="462">
        <v>165768.61191135552</v>
      </c>
      <c r="E53" s="463">
        <v>2.2457872415162769E-2</v>
      </c>
      <c r="F53" s="464">
        <v>17959613.99274119</v>
      </c>
      <c r="G53" s="464">
        <v>1312434.1528391652</v>
      </c>
      <c r="H53" s="463">
        <v>7.8838227583350795E-2</v>
      </c>
    </row>
    <row r="54" spans="1:8" x14ac:dyDescent="0.25">
      <c r="A54" s="478" t="s">
        <v>444</v>
      </c>
      <c r="B54" s="248" t="s">
        <v>396</v>
      </c>
      <c r="C54" s="466">
        <v>3209460.8397508943</v>
      </c>
      <c r="D54" s="466">
        <v>37557.544491242617</v>
      </c>
      <c r="E54" s="467">
        <v>1.1840696577153422E-2</v>
      </c>
      <c r="F54" s="468">
        <v>7242226.3376225103</v>
      </c>
      <c r="G54" s="468">
        <v>496632.7457399955</v>
      </c>
      <c r="H54" s="467">
        <v>7.362328295876458E-2</v>
      </c>
    </row>
    <row r="55" spans="1:8" x14ac:dyDescent="0.25">
      <c r="A55" s="478" t="s">
        <v>444</v>
      </c>
      <c r="B55" s="247" t="s">
        <v>397</v>
      </c>
      <c r="C55" s="462">
        <v>1139126.997108445</v>
      </c>
      <c r="D55" s="462">
        <v>24247.370305535384</v>
      </c>
      <c r="E55" s="463">
        <v>2.1748868418260077E-2</v>
      </c>
      <c r="F55" s="464">
        <v>2786522.398716771</v>
      </c>
      <c r="G55" s="464">
        <v>115529.36286987178</v>
      </c>
      <c r="H55" s="463">
        <v>4.3253337361563192E-2</v>
      </c>
    </row>
    <row r="56" spans="1:8" x14ac:dyDescent="0.25">
      <c r="A56" s="478" t="s">
        <v>444</v>
      </c>
      <c r="B56" s="248" t="s">
        <v>398</v>
      </c>
      <c r="C56" s="466">
        <v>1794673.3991253399</v>
      </c>
      <c r="D56" s="466">
        <v>60777.377724645194</v>
      </c>
      <c r="E56" s="467">
        <v>3.5052492753024113E-2</v>
      </c>
      <c r="F56" s="468">
        <v>3945885.0908593712</v>
      </c>
      <c r="G56" s="468">
        <v>326958.99619047204</v>
      </c>
      <c r="H56" s="467">
        <v>9.0346966928150543E-2</v>
      </c>
    </row>
    <row r="57" spans="1:8" x14ac:dyDescent="0.25">
      <c r="A57" s="478" t="s">
        <v>444</v>
      </c>
      <c r="B57" s="247" t="s">
        <v>448</v>
      </c>
      <c r="C57" s="462">
        <v>52798488.110619932</v>
      </c>
      <c r="D57" s="462">
        <v>1391683.3721882701</v>
      </c>
      <c r="E57" s="463">
        <v>2.7071967986912235E-2</v>
      </c>
      <c r="F57" s="464">
        <v>123138451.85681504</v>
      </c>
      <c r="G57" s="464">
        <v>9158595.5338433087</v>
      </c>
      <c r="H57" s="463">
        <v>8.0352755559645911E-2</v>
      </c>
    </row>
    <row r="58" spans="1:8" x14ac:dyDescent="0.25">
      <c r="A58" s="478" t="s">
        <v>444</v>
      </c>
      <c r="B58" s="248" t="s">
        <v>403</v>
      </c>
      <c r="C58" s="466">
        <v>6071332.9561889479</v>
      </c>
      <c r="D58" s="466">
        <v>230921.56181022618</v>
      </c>
      <c r="E58" s="467">
        <v>3.9538578058470934E-2</v>
      </c>
      <c r="F58" s="468">
        <v>14414768.022483921</v>
      </c>
      <c r="G58" s="468">
        <v>1217716.4747318923</v>
      </c>
      <c r="H58" s="467">
        <v>9.2271858628855383E-2</v>
      </c>
    </row>
    <row r="59" spans="1:8" x14ac:dyDescent="0.25">
      <c r="A59" s="478" t="s">
        <v>444</v>
      </c>
      <c r="B59" s="247" t="s">
        <v>404</v>
      </c>
      <c r="C59" s="462">
        <v>4465627.6385872252</v>
      </c>
      <c r="D59" s="462">
        <v>229900.65377329756</v>
      </c>
      <c r="E59" s="463">
        <v>5.4276551486331669E-2</v>
      </c>
      <c r="F59" s="464">
        <v>10377492.25783037</v>
      </c>
      <c r="G59" s="464">
        <v>975234.2688271068</v>
      </c>
      <c r="H59" s="463">
        <v>0.10372341090488325</v>
      </c>
    </row>
    <row r="60" spans="1:8" x14ac:dyDescent="0.25">
      <c r="A60" s="478" t="s">
        <v>444</v>
      </c>
      <c r="B60" s="248" t="s">
        <v>405</v>
      </c>
      <c r="C60" s="466">
        <v>2564407.0478271469</v>
      </c>
      <c r="D60" s="466">
        <v>77956.295196031686</v>
      </c>
      <c r="E60" s="467">
        <v>3.1352438858296229E-2</v>
      </c>
      <c r="F60" s="468">
        <v>6054728.6067491127</v>
      </c>
      <c r="G60" s="468">
        <v>485343.56315333582</v>
      </c>
      <c r="H60" s="467">
        <v>8.7144910857156713E-2</v>
      </c>
    </row>
    <row r="61" spans="1:8" x14ac:dyDescent="0.25">
      <c r="A61" s="478" t="s">
        <v>444</v>
      </c>
      <c r="B61" s="247" t="s">
        <v>406</v>
      </c>
      <c r="C61" s="462">
        <v>5009989.1455097599</v>
      </c>
      <c r="D61" s="462">
        <v>-111174.28584284987</v>
      </c>
      <c r="E61" s="463">
        <v>-2.1708794755938173E-2</v>
      </c>
      <c r="F61" s="464">
        <v>12335252.395089164</v>
      </c>
      <c r="G61" s="464">
        <v>364664.52099011093</v>
      </c>
      <c r="H61" s="463">
        <v>3.0463376137035109E-2</v>
      </c>
    </row>
    <row r="62" spans="1:8" x14ac:dyDescent="0.25">
      <c r="A62" s="478" t="s">
        <v>444</v>
      </c>
      <c r="B62" s="248" t="s">
        <v>319</v>
      </c>
      <c r="C62" s="466">
        <v>1873207.3714329274</v>
      </c>
      <c r="D62" s="466">
        <v>115326.55791789666</v>
      </c>
      <c r="E62" s="467">
        <v>6.5605447781918444E-2</v>
      </c>
      <c r="F62" s="468">
        <v>4429602.1376968501</v>
      </c>
      <c r="G62" s="468">
        <v>434314.25141922152</v>
      </c>
      <c r="H62" s="467">
        <v>0.1087066223465233</v>
      </c>
    </row>
    <row r="63" spans="1:8" x14ac:dyDescent="0.25">
      <c r="A63" s="478" t="s">
        <v>444</v>
      </c>
      <c r="B63" s="247" t="s">
        <v>407</v>
      </c>
      <c r="C63" s="462">
        <v>5251462.2070215968</v>
      </c>
      <c r="D63" s="462">
        <v>35555.652233211324</v>
      </c>
      <c r="E63" s="463">
        <v>6.8167732415700556E-3</v>
      </c>
      <c r="F63" s="464">
        <v>12077378.142637573</v>
      </c>
      <c r="G63" s="464">
        <v>639956.36777061969</v>
      </c>
      <c r="H63" s="463">
        <v>5.5952851994746346E-2</v>
      </c>
    </row>
    <row r="64" spans="1:8" x14ac:dyDescent="0.25">
      <c r="A64" s="478" t="s">
        <v>444</v>
      </c>
      <c r="B64" s="248" t="s">
        <v>322</v>
      </c>
      <c r="C64" s="466">
        <v>6973282.8577246433</v>
      </c>
      <c r="D64" s="466">
        <v>407318.29504406918</v>
      </c>
      <c r="E64" s="467">
        <v>6.2034799480821488E-2</v>
      </c>
      <c r="F64" s="468">
        <v>16122827.184913253</v>
      </c>
      <c r="G64" s="468">
        <v>1846859.8780346103</v>
      </c>
      <c r="H64" s="467">
        <v>0.1293684580760234</v>
      </c>
    </row>
    <row r="65" spans="1:8" x14ac:dyDescent="0.25">
      <c r="A65" s="478" t="s">
        <v>444</v>
      </c>
      <c r="B65" s="247" t="s">
        <v>408</v>
      </c>
      <c r="C65" s="462">
        <v>5812272.3840580275</v>
      </c>
      <c r="D65" s="462">
        <v>-99191.306484806351</v>
      </c>
      <c r="E65" s="463">
        <v>-1.6779483335657243E-2</v>
      </c>
      <c r="F65" s="464">
        <v>13373958.546517015</v>
      </c>
      <c r="G65" s="464">
        <v>422348.25574418157</v>
      </c>
      <c r="H65" s="463">
        <v>3.2609710009965077E-2</v>
      </c>
    </row>
    <row r="66" spans="1:8" x14ac:dyDescent="0.25">
      <c r="A66" s="478" t="s">
        <v>444</v>
      </c>
      <c r="B66" s="248" t="s">
        <v>449</v>
      </c>
      <c r="C66" s="466">
        <v>39984188.865048841</v>
      </c>
      <c r="D66" s="466">
        <v>718767.00835223496</v>
      </c>
      <c r="E66" s="467">
        <v>1.8305342827474327E-2</v>
      </c>
      <c r="F66" s="468">
        <v>97279465.316800207</v>
      </c>
      <c r="G66" s="468">
        <v>4286984.1081173122</v>
      </c>
      <c r="H66" s="467">
        <v>4.6100330396572187E-2</v>
      </c>
    </row>
    <row r="67" spans="1:8" x14ac:dyDescent="0.25">
      <c r="A67" s="478" t="s">
        <v>444</v>
      </c>
      <c r="B67" s="247" t="s">
        <v>414</v>
      </c>
      <c r="C67" s="462">
        <v>17876622.936523493</v>
      </c>
      <c r="D67" s="462">
        <v>312406.96068732813</v>
      </c>
      <c r="E67" s="463">
        <v>1.7786558826031269E-2</v>
      </c>
      <c r="F67" s="464">
        <v>41141096.294418566</v>
      </c>
      <c r="G67" s="464">
        <v>1586116.4032843634</v>
      </c>
      <c r="H67" s="463">
        <v>4.0099031971442697E-2</v>
      </c>
    </row>
    <row r="68" spans="1:8" x14ac:dyDescent="0.25">
      <c r="A68" s="478" t="s">
        <v>444</v>
      </c>
      <c r="B68" s="248" t="s">
        <v>416</v>
      </c>
      <c r="C68" s="466">
        <v>3519484.3154091109</v>
      </c>
      <c r="D68" s="466">
        <v>78765.235541962087</v>
      </c>
      <c r="E68" s="467">
        <v>2.2892085553524275E-2</v>
      </c>
      <c r="F68" s="468">
        <v>9072605.57931781</v>
      </c>
      <c r="G68" s="468">
        <v>585470.26933096163</v>
      </c>
      <c r="H68" s="467">
        <v>6.8983260893936291E-2</v>
      </c>
    </row>
    <row r="69" spans="1:8" x14ac:dyDescent="0.25">
      <c r="A69" s="478" t="s">
        <v>444</v>
      </c>
      <c r="B69" s="247" t="s">
        <v>418</v>
      </c>
      <c r="C69" s="462">
        <v>4063174.0887651918</v>
      </c>
      <c r="D69" s="462">
        <v>97171.155703143682</v>
      </c>
      <c r="E69" s="463">
        <v>2.4501029712582778E-2</v>
      </c>
      <c r="F69" s="464">
        <v>9486944.0125285313</v>
      </c>
      <c r="G69" s="464">
        <v>364342.21443079039</v>
      </c>
      <c r="H69" s="463">
        <v>3.9938410389321562E-2</v>
      </c>
    </row>
    <row r="70" spans="1:8" x14ac:dyDescent="0.25">
      <c r="A70" s="478" t="s">
        <v>444</v>
      </c>
      <c r="B70" s="248" t="s">
        <v>420</v>
      </c>
      <c r="C70" s="466">
        <v>4795815.9513055608</v>
      </c>
      <c r="D70" s="466">
        <v>-3943.277597701177</v>
      </c>
      <c r="E70" s="467">
        <v>-8.2155737603575797E-4</v>
      </c>
      <c r="F70" s="468">
        <v>13453019.719138606</v>
      </c>
      <c r="G70" s="468">
        <v>395992.9215916805</v>
      </c>
      <c r="H70" s="467">
        <v>3.0327955033842561E-2</v>
      </c>
    </row>
    <row r="71" spans="1:8" x14ac:dyDescent="0.25">
      <c r="A71" s="478" t="s">
        <v>444</v>
      </c>
      <c r="B71" s="247" t="s">
        <v>450</v>
      </c>
      <c r="C71" s="462">
        <v>49647222.857025206</v>
      </c>
      <c r="D71" s="462">
        <v>1109633.3368974775</v>
      </c>
      <c r="E71" s="463">
        <v>2.2861319399417868E-2</v>
      </c>
      <c r="F71" s="464">
        <v>114227668.51283759</v>
      </c>
      <c r="G71" s="464">
        <v>6506287.2214489579</v>
      </c>
      <c r="H71" s="463">
        <v>6.039921827449754E-2</v>
      </c>
    </row>
    <row r="72" spans="1:8" x14ac:dyDescent="0.25">
      <c r="A72" s="478" t="s">
        <v>444</v>
      </c>
      <c r="B72" s="248" t="s">
        <v>427</v>
      </c>
      <c r="C72" s="466">
        <v>1118652.2013484524</v>
      </c>
      <c r="D72" s="466">
        <v>65086.006570094265</v>
      </c>
      <c r="E72" s="467">
        <v>6.1776855495811162E-2</v>
      </c>
      <c r="F72" s="468">
        <v>2612278.7234481866</v>
      </c>
      <c r="G72" s="468">
        <v>234007.55644866405</v>
      </c>
      <c r="H72" s="467">
        <v>9.8393976135149025E-2</v>
      </c>
    </row>
    <row r="73" spans="1:8" x14ac:dyDescent="0.25">
      <c r="A73" s="478" t="s">
        <v>444</v>
      </c>
      <c r="B73" s="247" t="s">
        <v>429</v>
      </c>
      <c r="C73" s="462">
        <v>5882052.4400170827</v>
      </c>
      <c r="D73" s="462">
        <v>72231.69853343349</v>
      </c>
      <c r="E73" s="463">
        <v>1.2432689707219389E-2</v>
      </c>
      <c r="F73" s="464">
        <v>13306181.000874495</v>
      </c>
      <c r="G73" s="464">
        <v>770454.46684564091</v>
      </c>
      <c r="H73" s="463">
        <v>6.1460695138347496E-2</v>
      </c>
    </row>
    <row r="74" spans="1:8" x14ac:dyDescent="0.25">
      <c r="A74" s="478" t="s">
        <v>444</v>
      </c>
      <c r="B74" s="248" t="s">
        <v>431</v>
      </c>
      <c r="C74" s="466">
        <v>2771399.7233950356</v>
      </c>
      <c r="D74" s="466">
        <v>67143.099771165289</v>
      </c>
      <c r="E74" s="467">
        <v>2.4828671652170866E-2</v>
      </c>
      <c r="F74" s="468">
        <v>6033940.6907989373</v>
      </c>
      <c r="G74" s="468">
        <v>304160.81227379385</v>
      </c>
      <c r="H74" s="467">
        <v>5.3084205453296653E-2</v>
      </c>
    </row>
    <row r="75" spans="1:8" x14ac:dyDescent="0.25">
      <c r="A75" s="478" t="s">
        <v>444</v>
      </c>
      <c r="B75" s="247" t="s">
        <v>433</v>
      </c>
      <c r="C75" s="462">
        <v>7690693.3052186286</v>
      </c>
      <c r="D75" s="462">
        <v>93209.865034698509</v>
      </c>
      <c r="E75" s="463">
        <v>1.2268518354604265E-2</v>
      </c>
      <c r="F75" s="464">
        <v>16678744.617698025</v>
      </c>
      <c r="G75" s="464">
        <v>729130.71646011062</v>
      </c>
      <c r="H75" s="463">
        <v>4.5714631148752752E-2</v>
      </c>
    </row>
    <row r="76" spans="1:8" x14ac:dyDescent="0.25">
      <c r="A76" s="478" t="s">
        <v>444</v>
      </c>
      <c r="B76" s="248" t="s">
        <v>435</v>
      </c>
      <c r="C76" s="466">
        <v>4700894.0677646426</v>
      </c>
      <c r="D76" s="466">
        <v>84479.865755366161</v>
      </c>
      <c r="E76" s="467">
        <v>1.8299888627540534E-2</v>
      </c>
      <c r="F76" s="468">
        <v>11211024.859225836</v>
      </c>
      <c r="G76" s="468">
        <v>577272.99571245909</v>
      </c>
      <c r="H76" s="467">
        <v>5.4286859720058291E-2</v>
      </c>
    </row>
    <row r="77" spans="1:8" x14ac:dyDescent="0.25">
      <c r="A77" s="478" t="s">
        <v>444</v>
      </c>
      <c r="B77" s="247" t="s">
        <v>437</v>
      </c>
      <c r="C77" s="462">
        <v>2465122.832883826</v>
      </c>
      <c r="D77" s="462">
        <v>62780.173452057876</v>
      </c>
      <c r="E77" s="463">
        <v>2.6132897072604713E-2</v>
      </c>
      <c r="F77" s="464">
        <v>6005348.3301605312</v>
      </c>
      <c r="G77" s="464">
        <v>332222.73090700991</v>
      </c>
      <c r="H77" s="463">
        <v>5.8560792475795757E-2</v>
      </c>
    </row>
    <row r="78" spans="1:8" x14ac:dyDescent="0.25">
      <c r="A78" s="478" t="s">
        <v>444</v>
      </c>
      <c r="B78" s="248" t="s">
        <v>439</v>
      </c>
      <c r="C78" s="466">
        <v>4620991.2575298594</v>
      </c>
      <c r="D78" s="466">
        <v>72969.776590349153</v>
      </c>
      <c r="E78" s="467">
        <v>1.6044290225136617E-2</v>
      </c>
      <c r="F78" s="468">
        <v>11342216.360198982</v>
      </c>
      <c r="G78" s="468">
        <v>518189.38442892767</v>
      </c>
      <c r="H78" s="467">
        <v>4.7873992331034641E-2</v>
      </c>
    </row>
    <row r="79" spans="1:8" x14ac:dyDescent="0.25">
      <c r="A79" s="478" t="s">
        <v>444</v>
      </c>
      <c r="B79" s="247" t="s">
        <v>441</v>
      </c>
      <c r="C79" s="462">
        <v>1204097.713640596</v>
      </c>
      <c r="D79" s="462">
        <v>40507.386962331133</v>
      </c>
      <c r="E79" s="463">
        <v>3.4812412954625317E-2</v>
      </c>
      <c r="F79" s="464">
        <v>2747152.1429551556</v>
      </c>
      <c r="G79" s="464">
        <v>166593.40322243888</v>
      </c>
      <c r="H79" s="463">
        <v>6.4557105659875005E-2</v>
      </c>
    </row>
    <row r="80" spans="1:8" x14ac:dyDescent="0.25">
      <c r="A80" s="478" t="s">
        <v>444</v>
      </c>
      <c r="B80" s="248" t="s">
        <v>443</v>
      </c>
      <c r="C80" s="466">
        <v>5102982.9375198027</v>
      </c>
      <c r="D80" s="466">
        <v>176386.96947916318</v>
      </c>
      <c r="E80" s="467">
        <v>3.5803010968101408E-2</v>
      </c>
      <c r="F80" s="468">
        <v>11390057.203852106</v>
      </c>
      <c r="G80" s="468">
        <v>799746.2133139912</v>
      </c>
      <c r="H80" s="467">
        <v>7.5516782654307543E-2</v>
      </c>
    </row>
    <row r="81" spans="1:8" x14ac:dyDescent="0.25">
      <c r="A81" s="478" t="s">
        <v>451</v>
      </c>
      <c r="B81" s="247" t="s">
        <v>26</v>
      </c>
      <c r="C81" s="462">
        <v>580380404.07239437</v>
      </c>
      <c r="D81" s="462">
        <v>21282910.66168046</v>
      </c>
      <c r="E81" s="463">
        <v>3.8066546376100456E-2</v>
      </c>
      <c r="F81" s="464">
        <v>1286691754.4338033</v>
      </c>
      <c r="G81" s="464">
        <v>89244257.169748783</v>
      </c>
      <c r="H81" s="463">
        <v>7.4528743325828775E-2</v>
      </c>
    </row>
    <row r="82" spans="1:8" x14ac:dyDescent="0.25">
      <c r="A82" s="478" t="s">
        <v>451</v>
      </c>
      <c r="B82" s="248" t="s">
        <v>116</v>
      </c>
      <c r="C82" s="466">
        <v>102210192.15550348</v>
      </c>
      <c r="D82" s="466">
        <v>2732360.5124711841</v>
      </c>
      <c r="E82" s="467">
        <v>2.7467029260107183E-2</v>
      </c>
      <c r="F82" s="468">
        <v>231987298.78345692</v>
      </c>
      <c r="G82" s="468">
        <v>13586634.16711551</v>
      </c>
      <c r="H82" s="467">
        <v>6.2209674091343932E-2</v>
      </c>
    </row>
    <row r="83" spans="1:8" x14ac:dyDescent="0.25">
      <c r="A83" s="478" t="s">
        <v>451</v>
      </c>
      <c r="B83" s="247" t="s">
        <v>117</v>
      </c>
      <c r="C83" s="462">
        <v>38703644.026639484</v>
      </c>
      <c r="D83" s="462">
        <v>1649970.1536058113</v>
      </c>
      <c r="E83" s="463">
        <v>4.4529191876074674E-2</v>
      </c>
      <c r="F83" s="464">
        <v>86764447.414957568</v>
      </c>
      <c r="G83" s="464">
        <v>6772619.3138444424</v>
      </c>
      <c r="H83" s="463">
        <v>8.466638998778174E-2</v>
      </c>
    </row>
    <row r="84" spans="1:8" x14ac:dyDescent="0.25">
      <c r="A84" s="478" t="s">
        <v>451</v>
      </c>
      <c r="B84" s="248" t="s">
        <v>118</v>
      </c>
      <c r="C84" s="466">
        <v>26809353.264471296</v>
      </c>
      <c r="D84" s="466">
        <v>722719.99743362889</v>
      </c>
      <c r="E84" s="467">
        <v>2.7704609868029136E-2</v>
      </c>
      <c r="F84" s="468">
        <v>60652013.994745404</v>
      </c>
      <c r="G84" s="468">
        <v>3372897.0716139451</v>
      </c>
      <c r="H84" s="467">
        <v>5.8885284075527407E-2</v>
      </c>
    </row>
    <row r="85" spans="1:8" x14ac:dyDescent="0.25">
      <c r="A85" s="478" t="s">
        <v>451</v>
      </c>
      <c r="B85" s="247" t="s">
        <v>119</v>
      </c>
      <c r="C85" s="462">
        <v>26755472.656334542</v>
      </c>
      <c r="D85" s="462">
        <v>893364.32149427384</v>
      </c>
      <c r="E85" s="463">
        <v>3.4543367846416977E-2</v>
      </c>
      <c r="F85" s="464">
        <v>59974503.40668238</v>
      </c>
      <c r="G85" s="464">
        <v>4130734.5291610435</v>
      </c>
      <c r="H85" s="463">
        <v>7.3969479714392605E-2</v>
      </c>
    </row>
    <row r="86" spans="1:8" x14ac:dyDescent="0.25">
      <c r="A86" s="478" t="s">
        <v>451</v>
      </c>
      <c r="B86" s="248" t="s">
        <v>120</v>
      </c>
      <c r="C86" s="466">
        <v>64627898.840598717</v>
      </c>
      <c r="D86" s="466">
        <v>2020010.1820404977</v>
      </c>
      <c r="E86" s="467">
        <v>3.2264467390953476E-2</v>
      </c>
      <c r="F86" s="468">
        <v>141343839.28826627</v>
      </c>
      <c r="G86" s="468">
        <v>8586053.0339245349</v>
      </c>
      <c r="H86" s="467">
        <v>6.4674572212850043E-2</v>
      </c>
    </row>
    <row r="87" spans="1:8" x14ac:dyDescent="0.25">
      <c r="A87" s="478" t="s">
        <v>451</v>
      </c>
      <c r="B87" s="247" t="s">
        <v>121</v>
      </c>
      <c r="C87" s="462">
        <v>25284818.889993779</v>
      </c>
      <c r="D87" s="462">
        <v>973518.40499580279</v>
      </c>
      <c r="E87" s="463">
        <v>4.0043863782463704E-2</v>
      </c>
      <c r="F87" s="464">
        <v>55104883.404955558</v>
      </c>
      <c r="G87" s="464">
        <v>4016501.0420080349</v>
      </c>
      <c r="H87" s="463">
        <v>7.8618677206758691E-2</v>
      </c>
    </row>
    <row r="88" spans="1:8" x14ac:dyDescent="0.25">
      <c r="A88" s="478" t="s">
        <v>451</v>
      </c>
      <c r="B88" s="248" t="s">
        <v>122</v>
      </c>
      <c r="C88" s="466">
        <v>10119311.781260215</v>
      </c>
      <c r="D88" s="466">
        <v>458084.61172883958</v>
      </c>
      <c r="E88" s="467">
        <v>4.7414743871617225E-2</v>
      </c>
      <c r="F88" s="468">
        <v>22080351.606039096</v>
      </c>
      <c r="G88" s="468">
        <v>1568874.4210732579</v>
      </c>
      <c r="H88" s="467">
        <v>7.6487636991020111E-2</v>
      </c>
    </row>
    <row r="89" spans="1:8" x14ac:dyDescent="0.25">
      <c r="A89" s="478" t="s">
        <v>451</v>
      </c>
      <c r="B89" s="247" t="s">
        <v>123</v>
      </c>
      <c r="C89" s="462">
        <v>29746001.097022891</v>
      </c>
      <c r="D89" s="462">
        <v>1548624.69049339</v>
      </c>
      <c r="E89" s="463">
        <v>5.4920878742987733E-2</v>
      </c>
      <c r="F89" s="464">
        <v>65663456.033123769</v>
      </c>
      <c r="G89" s="464">
        <v>5681702.5682192296</v>
      </c>
      <c r="H89" s="463">
        <v>9.4723849170958413E-2</v>
      </c>
    </row>
    <row r="90" spans="1:8" x14ac:dyDescent="0.25">
      <c r="A90" s="478" t="s">
        <v>451</v>
      </c>
      <c r="B90" s="248" t="s">
        <v>124</v>
      </c>
      <c r="C90" s="466">
        <v>31327021.584973723</v>
      </c>
      <c r="D90" s="466">
        <v>1254239.4566406943</v>
      </c>
      <c r="E90" s="467">
        <v>4.170679823663586E-2</v>
      </c>
      <c r="F90" s="468">
        <v>69530718.092129827</v>
      </c>
      <c r="G90" s="468">
        <v>5045916.9093640819</v>
      </c>
      <c r="H90" s="467">
        <v>7.8249708719155625E-2</v>
      </c>
    </row>
    <row r="91" spans="1:8" x14ac:dyDescent="0.25">
      <c r="A91" s="478" t="s">
        <v>451</v>
      </c>
      <c r="B91" s="247" t="s">
        <v>125</v>
      </c>
      <c r="C91" s="462">
        <v>21697575.97860432</v>
      </c>
      <c r="D91" s="462">
        <v>804001.17744529992</v>
      </c>
      <c r="E91" s="463">
        <v>3.8480785844301757E-2</v>
      </c>
      <c r="F91" s="464">
        <v>48668309.335745528</v>
      </c>
      <c r="G91" s="464">
        <v>3325049.0438558683</v>
      </c>
      <c r="H91" s="463">
        <v>7.3330612365573644E-2</v>
      </c>
    </row>
    <row r="92" spans="1:8" x14ac:dyDescent="0.25">
      <c r="A92" s="478" t="s">
        <v>451</v>
      </c>
      <c r="B92" s="248" t="s">
        <v>126</v>
      </c>
      <c r="C92" s="466">
        <v>24998726.218117185</v>
      </c>
      <c r="D92" s="466">
        <v>872378.32064849138</v>
      </c>
      <c r="E92" s="467">
        <v>3.6158739165823774E-2</v>
      </c>
      <c r="F92" s="468">
        <v>54303204.760561749</v>
      </c>
      <c r="G92" s="468">
        <v>3900067.376879625</v>
      </c>
      <c r="H92" s="467">
        <v>7.7377472501191188E-2</v>
      </c>
    </row>
    <row r="93" spans="1:8" x14ac:dyDescent="0.25">
      <c r="A93" s="478" t="s">
        <v>451</v>
      </c>
      <c r="B93" s="247" t="s">
        <v>127</v>
      </c>
      <c r="C93" s="462">
        <v>428611838.23448288</v>
      </c>
      <c r="D93" s="462">
        <v>25432070.230722904</v>
      </c>
      <c r="E93" s="463">
        <v>6.3078736209019617E-2</v>
      </c>
      <c r="F93" s="464">
        <v>975286035.21910977</v>
      </c>
      <c r="G93" s="464">
        <v>81409508.758707285</v>
      </c>
      <c r="H93" s="463">
        <v>9.1074668982611004E-2</v>
      </c>
    </row>
    <row r="94" spans="1:8" x14ac:dyDescent="0.25">
      <c r="A94" s="478" t="s">
        <v>451</v>
      </c>
      <c r="B94" s="248" t="s">
        <v>128</v>
      </c>
      <c r="C94" s="466">
        <v>86371687.635289535</v>
      </c>
      <c r="D94" s="466">
        <v>3116058.9203043431</v>
      </c>
      <c r="E94" s="467">
        <v>3.7427606618307636E-2</v>
      </c>
      <c r="F94" s="468">
        <v>198700611.47030276</v>
      </c>
      <c r="G94" s="468">
        <v>12391471.047903746</v>
      </c>
      <c r="H94" s="467">
        <v>6.6510269006715791E-2</v>
      </c>
    </row>
    <row r="95" spans="1:8" x14ac:dyDescent="0.25">
      <c r="A95" s="478" t="s">
        <v>451</v>
      </c>
      <c r="B95" s="247" t="s">
        <v>129</v>
      </c>
      <c r="C95" s="462">
        <v>64115330.041712873</v>
      </c>
      <c r="D95" s="462">
        <v>4183401.3619283512</v>
      </c>
      <c r="E95" s="463">
        <v>6.9802548559386557E-2</v>
      </c>
      <c r="F95" s="464">
        <v>147974487.11471885</v>
      </c>
      <c r="G95" s="464">
        <v>13277820.530478328</v>
      </c>
      <c r="H95" s="463">
        <v>9.8575717329829074E-2</v>
      </c>
    </row>
    <row r="96" spans="1:8" x14ac:dyDescent="0.25">
      <c r="A96" s="478" t="s">
        <v>451</v>
      </c>
      <c r="B96" s="248" t="s">
        <v>130</v>
      </c>
      <c r="C96" s="466">
        <v>8818912.5204606969</v>
      </c>
      <c r="D96" s="466">
        <v>548269.02930525225</v>
      </c>
      <c r="E96" s="467">
        <v>6.6290976015538142E-2</v>
      </c>
      <c r="F96" s="468">
        <v>19657097.887310687</v>
      </c>
      <c r="G96" s="468">
        <v>1647640.6689285673</v>
      </c>
      <c r="H96" s="467">
        <v>9.1487525079147453E-2</v>
      </c>
    </row>
    <row r="97" spans="1:8" x14ac:dyDescent="0.25">
      <c r="A97" s="478" t="s">
        <v>451</v>
      </c>
      <c r="B97" s="247" t="s">
        <v>131</v>
      </c>
      <c r="C97" s="462">
        <v>36157674.943873152</v>
      </c>
      <c r="D97" s="462">
        <v>2056892.2230294496</v>
      </c>
      <c r="E97" s="463">
        <v>6.0318035508674657E-2</v>
      </c>
      <c r="F97" s="464">
        <v>83538411.586431623</v>
      </c>
      <c r="G97" s="464">
        <v>7004256.0630144775</v>
      </c>
      <c r="H97" s="463">
        <v>9.1518042044265932E-2</v>
      </c>
    </row>
    <row r="98" spans="1:8" x14ac:dyDescent="0.25">
      <c r="A98" s="478" t="s">
        <v>451</v>
      </c>
      <c r="B98" s="248" t="s">
        <v>132</v>
      </c>
      <c r="C98" s="466">
        <v>16759931.798298201</v>
      </c>
      <c r="D98" s="466">
        <v>1065644.0770312808</v>
      </c>
      <c r="E98" s="467">
        <v>6.7900123660104325E-2</v>
      </c>
      <c r="F98" s="468">
        <v>37840590.900179408</v>
      </c>
      <c r="G98" s="468">
        <v>2976488.8673804998</v>
      </c>
      <c r="H98" s="467">
        <v>8.5374029268854387E-2</v>
      </c>
    </row>
    <row r="99" spans="1:8" x14ac:dyDescent="0.25">
      <c r="A99" s="478" t="s">
        <v>451</v>
      </c>
      <c r="B99" s="247" t="s">
        <v>133</v>
      </c>
      <c r="C99" s="462">
        <v>13546035.277711701</v>
      </c>
      <c r="D99" s="462">
        <v>535298.19340260699</v>
      </c>
      <c r="E99" s="463">
        <v>4.1142803050580039E-2</v>
      </c>
      <c r="F99" s="464">
        <v>30427947.822128572</v>
      </c>
      <c r="G99" s="464">
        <v>1586271.4227972291</v>
      </c>
      <c r="H99" s="463">
        <v>5.4999279543750959E-2</v>
      </c>
    </row>
    <row r="100" spans="1:8" x14ac:dyDescent="0.25">
      <c r="A100" s="478" t="s">
        <v>451</v>
      </c>
      <c r="B100" s="248" t="s">
        <v>445</v>
      </c>
      <c r="C100" s="466">
        <v>273069448.29603589</v>
      </c>
      <c r="D100" s="466">
        <v>12511109.176290154</v>
      </c>
      <c r="E100" s="467">
        <v>4.801653717381265E-2</v>
      </c>
      <c r="F100" s="468">
        <v>613687060.66060305</v>
      </c>
      <c r="G100" s="468">
        <v>43718230.508481383</v>
      </c>
      <c r="H100" s="467">
        <v>7.6702844428901878E-2</v>
      </c>
    </row>
    <row r="101" spans="1:8" x14ac:dyDescent="0.25">
      <c r="A101" s="478" t="s">
        <v>451</v>
      </c>
      <c r="B101" s="247" t="s">
        <v>413</v>
      </c>
      <c r="C101" s="462">
        <v>10561035.908575825</v>
      </c>
      <c r="D101" s="462">
        <v>385261.73613762856</v>
      </c>
      <c r="E101" s="463">
        <v>3.7860680633139167E-2</v>
      </c>
      <c r="F101" s="464">
        <v>24095413.71724084</v>
      </c>
      <c r="G101" s="464">
        <v>1713411.3912235461</v>
      </c>
      <c r="H101" s="463">
        <v>7.6553087890257346E-2</v>
      </c>
    </row>
    <row r="102" spans="1:8" x14ac:dyDescent="0.25">
      <c r="A102" s="478" t="s">
        <v>451</v>
      </c>
      <c r="B102" s="248" t="s">
        <v>415</v>
      </c>
      <c r="C102" s="466">
        <v>27349761.219802253</v>
      </c>
      <c r="D102" s="466">
        <v>1252173.8723550923</v>
      </c>
      <c r="E102" s="467">
        <v>4.7980445689650264E-2</v>
      </c>
      <c r="F102" s="468">
        <v>60168332.35386093</v>
      </c>
      <c r="G102" s="468">
        <v>4009573.3385416046</v>
      </c>
      <c r="H102" s="467">
        <v>7.1397114338795295E-2</v>
      </c>
    </row>
    <row r="103" spans="1:8" x14ac:dyDescent="0.25">
      <c r="A103" s="478" t="s">
        <v>451</v>
      </c>
      <c r="B103" s="247" t="s">
        <v>417</v>
      </c>
      <c r="C103" s="462">
        <v>43206775.941098489</v>
      </c>
      <c r="D103" s="462">
        <v>1139780.4591312036</v>
      </c>
      <c r="E103" s="463">
        <v>2.7094410857551959E-2</v>
      </c>
      <c r="F103" s="464">
        <v>98491281.142344058</v>
      </c>
      <c r="G103" s="464">
        <v>5050430.8638315648</v>
      </c>
      <c r="H103" s="463">
        <v>5.4049496004992516E-2</v>
      </c>
    </row>
    <row r="104" spans="1:8" x14ac:dyDescent="0.25">
      <c r="A104" s="478" t="s">
        <v>451</v>
      </c>
      <c r="B104" s="248" t="s">
        <v>419</v>
      </c>
      <c r="C104" s="466">
        <v>15718416.673668938</v>
      </c>
      <c r="D104" s="466">
        <v>720212.52333855629</v>
      </c>
      <c r="E104" s="467">
        <v>4.8019917326081428E-2</v>
      </c>
      <c r="F104" s="468">
        <v>35025490.787711352</v>
      </c>
      <c r="G104" s="468">
        <v>2497216.3210765682</v>
      </c>
      <c r="H104" s="467">
        <v>7.6770636070414275E-2</v>
      </c>
    </row>
    <row r="105" spans="1:8" x14ac:dyDescent="0.25">
      <c r="A105" s="478" t="s">
        <v>451</v>
      </c>
      <c r="B105" s="247" t="s">
        <v>421</v>
      </c>
      <c r="C105" s="462">
        <v>31905237.809291251</v>
      </c>
      <c r="D105" s="462">
        <v>1543661.6050513275</v>
      </c>
      <c r="E105" s="463">
        <v>5.0842604305759286E-2</v>
      </c>
      <c r="F105" s="464">
        <v>73681125.845653653</v>
      </c>
      <c r="G105" s="464">
        <v>5575079.1303812116</v>
      </c>
      <c r="H105" s="463">
        <v>8.185879814297059E-2</v>
      </c>
    </row>
    <row r="106" spans="1:8" x14ac:dyDescent="0.25">
      <c r="A106" s="478" t="s">
        <v>451</v>
      </c>
      <c r="B106" s="248" t="s">
        <v>422</v>
      </c>
      <c r="C106" s="466">
        <v>10565417.055009734</v>
      </c>
      <c r="D106" s="466">
        <v>551686.24742196873</v>
      </c>
      <c r="E106" s="467">
        <v>5.5092977634663011E-2</v>
      </c>
      <c r="F106" s="468">
        <v>22801453.884304691</v>
      </c>
      <c r="G106" s="468">
        <v>1857991.3640282191</v>
      </c>
      <c r="H106" s="467">
        <v>8.8714622151394473E-2</v>
      </c>
    </row>
    <row r="107" spans="1:8" x14ac:dyDescent="0.25">
      <c r="A107" s="478" t="s">
        <v>451</v>
      </c>
      <c r="B107" s="247" t="s">
        <v>446</v>
      </c>
      <c r="C107" s="462">
        <v>522449937.38303012</v>
      </c>
      <c r="D107" s="462">
        <v>20835221.597943664</v>
      </c>
      <c r="E107" s="463">
        <v>4.1536304542688848E-2</v>
      </c>
      <c r="F107" s="464">
        <v>1185553941.7627587</v>
      </c>
      <c r="G107" s="464">
        <v>90089823.172286272</v>
      </c>
      <c r="H107" s="463">
        <v>8.2238953922292177E-2</v>
      </c>
    </row>
    <row r="108" spans="1:8" x14ac:dyDescent="0.25">
      <c r="A108" s="478" t="s">
        <v>451</v>
      </c>
      <c r="B108" s="248" t="s">
        <v>295</v>
      </c>
      <c r="C108" s="466">
        <v>94987910.291915938</v>
      </c>
      <c r="D108" s="466">
        <v>1806747.3775472045</v>
      </c>
      <c r="E108" s="467">
        <v>1.9389620402221877E-2</v>
      </c>
      <c r="F108" s="468">
        <v>226487069.8542476</v>
      </c>
      <c r="G108" s="468">
        <v>9492838.7750786841</v>
      </c>
      <c r="H108" s="467">
        <v>4.374696381497481E-2</v>
      </c>
    </row>
    <row r="109" spans="1:8" x14ac:dyDescent="0.25">
      <c r="A109" s="478" t="s">
        <v>451</v>
      </c>
      <c r="B109" s="247" t="s">
        <v>428</v>
      </c>
      <c r="C109" s="462">
        <v>42098879.090337299</v>
      </c>
      <c r="D109" s="462">
        <v>1768125.6569340602</v>
      </c>
      <c r="E109" s="463">
        <v>4.384063044727652E-2</v>
      </c>
      <c r="F109" s="464">
        <v>96644876.875345424</v>
      </c>
      <c r="G109" s="464">
        <v>8086299.2954479456</v>
      </c>
      <c r="H109" s="463">
        <v>9.1310175890669573E-2</v>
      </c>
    </row>
    <row r="110" spans="1:8" x14ac:dyDescent="0.25">
      <c r="A110" s="478" t="s">
        <v>451</v>
      </c>
      <c r="B110" s="248" t="s">
        <v>430</v>
      </c>
      <c r="C110" s="466">
        <v>17146871.769383952</v>
      </c>
      <c r="D110" s="466">
        <v>1000155.7916202545</v>
      </c>
      <c r="E110" s="467">
        <v>6.1941746730270718E-2</v>
      </c>
      <c r="F110" s="468">
        <v>38859600.118189968</v>
      </c>
      <c r="G110" s="468">
        <v>3548066.2214663401</v>
      </c>
      <c r="H110" s="467">
        <v>0.10047896055275997</v>
      </c>
    </row>
    <row r="111" spans="1:8" x14ac:dyDescent="0.25">
      <c r="A111" s="478" t="s">
        <v>451</v>
      </c>
      <c r="B111" s="247" t="s">
        <v>432</v>
      </c>
      <c r="C111" s="462">
        <v>17037423.744345933</v>
      </c>
      <c r="D111" s="462">
        <v>851936.88950962946</v>
      </c>
      <c r="E111" s="463">
        <v>5.2635851930216512E-2</v>
      </c>
      <c r="F111" s="464">
        <v>37440881.615940981</v>
      </c>
      <c r="G111" s="464">
        <v>3000305.4027017131</v>
      </c>
      <c r="H111" s="463">
        <v>8.7115424089460172E-2</v>
      </c>
    </row>
    <row r="112" spans="1:8" x14ac:dyDescent="0.25">
      <c r="A112" s="478" t="s">
        <v>451</v>
      </c>
      <c r="B112" s="248" t="s">
        <v>434</v>
      </c>
      <c r="C112" s="466">
        <v>12030284.37768445</v>
      </c>
      <c r="D112" s="466">
        <v>580127.44656855986</v>
      </c>
      <c r="E112" s="467">
        <v>5.0665458129404241E-2</v>
      </c>
      <c r="F112" s="468">
        <v>27223987.512459613</v>
      </c>
      <c r="G112" s="468">
        <v>2208963.6622211896</v>
      </c>
      <c r="H112" s="467">
        <v>8.830547895720417E-2</v>
      </c>
    </row>
    <row r="113" spans="1:8" x14ac:dyDescent="0.25">
      <c r="A113" s="478" t="s">
        <v>451</v>
      </c>
      <c r="B113" s="247" t="s">
        <v>436</v>
      </c>
      <c r="C113" s="462">
        <v>30052488.014521189</v>
      </c>
      <c r="D113" s="462">
        <v>1705400.420678854</v>
      </c>
      <c r="E113" s="463">
        <v>6.0161398063669429E-2</v>
      </c>
      <c r="F113" s="464">
        <v>68810575.721125722</v>
      </c>
      <c r="G113" s="464">
        <v>6314215.089378953</v>
      </c>
      <c r="H113" s="463">
        <v>0.10103332458964773</v>
      </c>
    </row>
    <row r="114" spans="1:8" x14ac:dyDescent="0.25">
      <c r="A114" s="478" t="s">
        <v>451</v>
      </c>
      <c r="B114" s="248" t="s">
        <v>438</v>
      </c>
      <c r="C114" s="466">
        <v>50805554.669797488</v>
      </c>
      <c r="D114" s="466">
        <v>1669950.113434419</v>
      </c>
      <c r="E114" s="467">
        <v>3.3986558800122878E-2</v>
      </c>
      <c r="F114" s="468">
        <v>115919577.92519645</v>
      </c>
      <c r="G114" s="468">
        <v>8501459.2392799705</v>
      </c>
      <c r="H114" s="467">
        <v>7.9143624402301049E-2</v>
      </c>
    </row>
    <row r="115" spans="1:8" x14ac:dyDescent="0.25">
      <c r="A115" s="478" t="s">
        <v>451</v>
      </c>
      <c r="B115" s="247" t="s">
        <v>440</v>
      </c>
      <c r="C115" s="462">
        <v>42440504.116294339</v>
      </c>
      <c r="D115" s="462">
        <v>1299185.4273741022</v>
      </c>
      <c r="E115" s="463">
        <v>3.1578604400057442E-2</v>
      </c>
      <c r="F115" s="464">
        <v>96106533.851703256</v>
      </c>
      <c r="G115" s="464">
        <v>7011165.8138013333</v>
      </c>
      <c r="H115" s="463">
        <v>7.8692820605653982E-2</v>
      </c>
    </row>
    <row r="116" spans="1:8" x14ac:dyDescent="0.25">
      <c r="A116" s="478" t="s">
        <v>451</v>
      </c>
      <c r="B116" s="248" t="s">
        <v>442</v>
      </c>
      <c r="C116" s="466">
        <v>33949445.953182347</v>
      </c>
      <c r="D116" s="466">
        <v>1512957.6159169152</v>
      </c>
      <c r="E116" s="467">
        <v>4.6643693367346362E-2</v>
      </c>
      <c r="F116" s="468">
        <v>74746748.221529186</v>
      </c>
      <c r="G116" s="468">
        <v>6503140.3856764138</v>
      </c>
      <c r="H116" s="467">
        <v>9.5293033177825254E-2</v>
      </c>
    </row>
    <row r="117" spans="1:8" x14ac:dyDescent="0.25">
      <c r="A117" s="478" t="s">
        <v>451</v>
      </c>
      <c r="B117" s="247" t="s">
        <v>447</v>
      </c>
      <c r="C117" s="462">
        <v>745524116.9592483</v>
      </c>
      <c r="D117" s="462">
        <v>16401261.340329051</v>
      </c>
      <c r="E117" s="463">
        <v>2.2494509963491359E-2</v>
      </c>
      <c r="F117" s="464">
        <v>1708295917.9032407</v>
      </c>
      <c r="G117" s="464">
        <v>83438781.357909679</v>
      </c>
      <c r="H117" s="463">
        <v>5.1351456987358261E-2</v>
      </c>
    </row>
    <row r="118" spans="1:8" x14ac:dyDescent="0.25">
      <c r="A118" s="478" t="s">
        <v>451</v>
      </c>
      <c r="B118" s="248" t="s">
        <v>388</v>
      </c>
      <c r="C118" s="466">
        <v>20412123.45962774</v>
      </c>
      <c r="D118" s="466">
        <v>232061.40309125558</v>
      </c>
      <c r="E118" s="467">
        <v>1.1499538625853185E-2</v>
      </c>
      <c r="F118" s="468">
        <v>43348879.360721171</v>
      </c>
      <c r="G118" s="468">
        <v>1990425.8091731444</v>
      </c>
      <c r="H118" s="467">
        <v>4.8126214552300248E-2</v>
      </c>
    </row>
    <row r="119" spans="1:8" x14ac:dyDescent="0.25">
      <c r="A119" s="478" t="s">
        <v>451</v>
      </c>
      <c r="B119" s="247" t="s">
        <v>389</v>
      </c>
      <c r="C119" s="462">
        <v>73534278.056016296</v>
      </c>
      <c r="D119" s="462">
        <v>868553.35185593367</v>
      </c>
      <c r="E119" s="463">
        <v>1.1952724002850357E-2</v>
      </c>
      <c r="F119" s="464">
        <v>173926202.94369096</v>
      </c>
      <c r="G119" s="464">
        <v>4810947.858235538</v>
      </c>
      <c r="H119" s="463">
        <v>2.844774621783543E-2</v>
      </c>
    </row>
    <row r="120" spans="1:8" x14ac:dyDescent="0.25">
      <c r="A120" s="478" t="s">
        <v>451</v>
      </c>
      <c r="B120" s="248" t="s">
        <v>390</v>
      </c>
      <c r="C120" s="466">
        <v>38963054.849023677</v>
      </c>
      <c r="D120" s="466">
        <v>933497.39518085122</v>
      </c>
      <c r="E120" s="467">
        <v>2.4546627877904029E-2</v>
      </c>
      <c r="F120" s="468">
        <v>86811096.032069817</v>
      </c>
      <c r="G120" s="468">
        <v>4872327.1456953287</v>
      </c>
      <c r="H120" s="467">
        <v>5.9463026012165812E-2</v>
      </c>
    </row>
    <row r="121" spans="1:8" x14ac:dyDescent="0.25">
      <c r="A121" s="478" t="s">
        <v>451</v>
      </c>
      <c r="B121" s="247" t="s">
        <v>391</v>
      </c>
      <c r="C121" s="462">
        <v>72815203.610064685</v>
      </c>
      <c r="D121" s="462">
        <v>2470595.4213898033</v>
      </c>
      <c r="E121" s="463">
        <v>3.5121318961124817E-2</v>
      </c>
      <c r="F121" s="464">
        <v>157811784.25247774</v>
      </c>
      <c r="G121" s="464">
        <v>12798839.452549428</v>
      </c>
      <c r="H121" s="463">
        <v>8.8259978929520755E-2</v>
      </c>
    </row>
    <row r="122" spans="1:8" x14ac:dyDescent="0.25">
      <c r="A122" s="478" t="s">
        <v>451</v>
      </c>
      <c r="B122" s="248" t="s">
        <v>392</v>
      </c>
      <c r="C122" s="466">
        <v>50111368.533787854</v>
      </c>
      <c r="D122" s="466">
        <v>635320.03236264735</v>
      </c>
      <c r="E122" s="467">
        <v>1.2840961467331942E-2</v>
      </c>
      <c r="F122" s="468">
        <v>118024429.17074871</v>
      </c>
      <c r="G122" s="468">
        <v>3597141.0944333971</v>
      </c>
      <c r="H122" s="467">
        <v>3.1436042528897E-2</v>
      </c>
    </row>
    <row r="123" spans="1:8" x14ac:dyDescent="0.25">
      <c r="A123" s="478" t="s">
        <v>451</v>
      </c>
      <c r="B123" s="247" t="s">
        <v>393</v>
      </c>
      <c r="C123" s="462">
        <v>69764679.457607821</v>
      </c>
      <c r="D123" s="462">
        <v>1389248.1192854047</v>
      </c>
      <c r="E123" s="463">
        <v>2.0317943040262357E-2</v>
      </c>
      <c r="F123" s="464">
        <v>151005269.43898505</v>
      </c>
      <c r="G123" s="464">
        <v>6316019.1075666845</v>
      </c>
      <c r="H123" s="463">
        <v>4.3652303768935904E-2</v>
      </c>
    </row>
    <row r="124" spans="1:8" x14ac:dyDescent="0.25">
      <c r="A124" s="478" t="s">
        <v>451</v>
      </c>
      <c r="B124" s="248" t="s">
        <v>394</v>
      </c>
      <c r="C124" s="466">
        <v>186283539.84919149</v>
      </c>
      <c r="D124" s="466">
        <v>4162513.3917706311</v>
      </c>
      <c r="E124" s="467">
        <v>2.2855754070460445E-2</v>
      </c>
      <c r="F124" s="468">
        <v>453542235.58044702</v>
      </c>
      <c r="G124" s="468">
        <v>19223110.93715626</v>
      </c>
      <c r="H124" s="467">
        <v>4.4260337264550191E-2</v>
      </c>
    </row>
    <row r="125" spans="1:8" x14ac:dyDescent="0.25">
      <c r="A125" s="478" t="s">
        <v>451</v>
      </c>
      <c r="B125" s="247" t="s">
        <v>395</v>
      </c>
      <c r="C125" s="462">
        <v>85495725.178623304</v>
      </c>
      <c r="D125" s="462">
        <v>2018143.1609588414</v>
      </c>
      <c r="E125" s="463">
        <v>2.4175869882428886E-2</v>
      </c>
      <c r="F125" s="464">
        <v>196936073.96157101</v>
      </c>
      <c r="G125" s="464">
        <v>12361726.368609726</v>
      </c>
      <c r="H125" s="463">
        <v>6.6974238456314825E-2</v>
      </c>
    </row>
    <row r="126" spans="1:8" x14ac:dyDescent="0.25">
      <c r="A126" s="478" t="s">
        <v>451</v>
      </c>
      <c r="B126" s="248" t="s">
        <v>396</v>
      </c>
      <c r="C126" s="466">
        <v>36992271.176295444</v>
      </c>
      <c r="D126" s="466">
        <v>938991.65836567432</v>
      </c>
      <c r="E126" s="467">
        <v>2.6044556027107087E-2</v>
      </c>
      <c r="F126" s="468">
        <v>80482690.616856188</v>
      </c>
      <c r="G126" s="468">
        <v>4078549.9453000724</v>
      </c>
      <c r="H126" s="467">
        <v>5.3381268468587637E-2</v>
      </c>
    </row>
    <row r="127" spans="1:8" x14ac:dyDescent="0.25">
      <c r="A127" s="478" t="s">
        <v>451</v>
      </c>
      <c r="B127" s="247" t="s">
        <v>397</v>
      </c>
      <c r="C127" s="462">
        <v>13393488.570245201</v>
      </c>
      <c r="D127" s="462">
        <v>427017.0674162861</v>
      </c>
      <c r="E127" s="463">
        <v>3.2932403184869771E-2</v>
      </c>
      <c r="F127" s="464">
        <v>32005753.379033986</v>
      </c>
      <c r="G127" s="464">
        <v>1452455.3519058153</v>
      </c>
      <c r="H127" s="463">
        <v>4.7538414694747032E-2</v>
      </c>
    </row>
    <row r="128" spans="1:8" x14ac:dyDescent="0.25">
      <c r="A128" s="478" t="s">
        <v>451</v>
      </c>
      <c r="B128" s="248" t="s">
        <v>398</v>
      </c>
      <c r="C128" s="466">
        <v>20657814.380954891</v>
      </c>
      <c r="D128" s="466">
        <v>449069.01175071299</v>
      </c>
      <c r="E128" s="467">
        <v>2.2221518631980137E-2</v>
      </c>
      <c r="F128" s="468">
        <v>44411811.470639661</v>
      </c>
      <c r="G128" s="468">
        <v>2563958.2984680235</v>
      </c>
      <c r="H128" s="467">
        <v>6.1268574230542071E-2</v>
      </c>
    </row>
    <row r="129" spans="1:8" x14ac:dyDescent="0.25">
      <c r="A129" s="478" t="s">
        <v>451</v>
      </c>
      <c r="B129" s="247" t="s">
        <v>448</v>
      </c>
      <c r="C129" s="462">
        <v>609085732.5242703</v>
      </c>
      <c r="D129" s="462">
        <v>27755463.36309135</v>
      </c>
      <c r="E129" s="463">
        <v>4.7744741389676208E-2</v>
      </c>
      <c r="F129" s="464">
        <v>1384397885.6193426</v>
      </c>
      <c r="G129" s="464">
        <v>101155697.73073125</v>
      </c>
      <c r="H129" s="463">
        <v>7.8828220179674932E-2</v>
      </c>
    </row>
    <row r="130" spans="1:8" x14ac:dyDescent="0.25">
      <c r="A130" s="478" t="s">
        <v>451</v>
      </c>
      <c r="B130" s="248" t="s">
        <v>403</v>
      </c>
      <c r="C130" s="466">
        <v>68182875.692570686</v>
      </c>
      <c r="D130" s="466">
        <v>3017186.3047215492</v>
      </c>
      <c r="E130" s="467">
        <v>4.6300228434077412E-2</v>
      </c>
      <c r="F130" s="468">
        <v>157898612.69945481</v>
      </c>
      <c r="G130" s="468">
        <v>11683240.057648867</v>
      </c>
      <c r="H130" s="467">
        <v>7.9904320910702875E-2</v>
      </c>
    </row>
    <row r="131" spans="1:8" x14ac:dyDescent="0.25">
      <c r="A131" s="478" t="s">
        <v>451</v>
      </c>
      <c r="B131" s="247" t="s">
        <v>404</v>
      </c>
      <c r="C131" s="462">
        <v>50025324.458135851</v>
      </c>
      <c r="D131" s="462">
        <v>2901535.0161800981</v>
      </c>
      <c r="E131" s="463">
        <v>6.1572616517906187E-2</v>
      </c>
      <c r="F131" s="464">
        <v>113308657.90554883</v>
      </c>
      <c r="G131" s="464">
        <v>9865930.7133626938</v>
      </c>
      <c r="H131" s="463">
        <v>9.5375779246739997E-2</v>
      </c>
    </row>
    <row r="132" spans="1:8" x14ac:dyDescent="0.25">
      <c r="A132" s="478" t="s">
        <v>451</v>
      </c>
      <c r="B132" s="248" t="s">
        <v>405</v>
      </c>
      <c r="C132" s="466">
        <v>29518143.44729184</v>
      </c>
      <c r="D132" s="466">
        <v>1379752.3252104297</v>
      </c>
      <c r="E132" s="467">
        <v>4.9034513708485578E-2</v>
      </c>
      <c r="F132" s="468">
        <v>67532511.095432237</v>
      </c>
      <c r="G132" s="468">
        <v>4574705.169296518</v>
      </c>
      <c r="H132" s="467">
        <v>7.2663033630233562E-2</v>
      </c>
    </row>
    <row r="133" spans="1:8" x14ac:dyDescent="0.25">
      <c r="A133" s="478" t="s">
        <v>451</v>
      </c>
      <c r="B133" s="247" t="s">
        <v>406</v>
      </c>
      <c r="C133" s="462">
        <v>60449531.168485641</v>
      </c>
      <c r="D133" s="462">
        <v>1137066.0194987729</v>
      </c>
      <c r="E133" s="463">
        <v>1.917077660897383E-2</v>
      </c>
      <c r="F133" s="464">
        <v>144919959.33345726</v>
      </c>
      <c r="G133" s="464">
        <v>5575044.3929714561</v>
      </c>
      <c r="H133" s="463">
        <v>4.0008954724702776E-2</v>
      </c>
    </row>
    <row r="134" spans="1:8" x14ac:dyDescent="0.25">
      <c r="A134" s="478" t="s">
        <v>451</v>
      </c>
      <c r="B134" s="248" t="s">
        <v>319</v>
      </c>
      <c r="C134" s="466">
        <v>20558999.67543355</v>
      </c>
      <c r="D134" s="466">
        <v>1580544.7584940158</v>
      </c>
      <c r="E134" s="467">
        <v>8.3281002874647833E-2</v>
      </c>
      <c r="F134" s="468">
        <v>47809531.944282264</v>
      </c>
      <c r="G134" s="468">
        <v>5109461.4860767424</v>
      </c>
      <c r="H134" s="467">
        <v>0.11965932213338715</v>
      </c>
    </row>
    <row r="135" spans="1:8" x14ac:dyDescent="0.25">
      <c r="A135" s="478" t="s">
        <v>451</v>
      </c>
      <c r="B135" s="247" t="s">
        <v>407</v>
      </c>
      <c r="C135" s="462">
        <v>62049827.801174738</v>
      </c>
      <c r="D135" s="462">
        <v>2337932.6333070844</v>
      </c>
      <c r="E135" s="463">
        <v>3.9153549334424408E-2</v>
      </c>
      <c r="F135" s="464">
        <v>139020784.53351313</v>
      </c>
      <c r="G135" s="464">
        <v>8388935.7794040889</v>
      </c>
      <c r="H135" s="463">
        <v>6.4218150928834761E-2</v>
      </c>
    </row>
    <row r="136" spans="1:8" x14ac:dyDescent="0.25">
      <c r="A136" s="478" t="s">
        <v>451</v>
      </c>
      <c r="B136" s="248" t="s">
        <v>322</v>
      </c>
      <c r="C136" s="466">
        <v>80012325.699739218</v>
      </c>
      <c r="D136" s="466">
        <v>4607715.179056555</v>
      </c>
      <c r="E136" s="467">
        <v>6.1106544377584296E-2</v>
      </c>
      <c r="F136" s="468">
        <v>180048654.60980147</v>
      </c>
      <c r="G136" s="468">
        <v>17443009.137723058</v>
      </c>
      <c r="H136" s="467">
        <v>0.10727185447394727</v>
      </c>
    </row>
    <row r="137" spans="1:8" x14ac:dyDescent="0.25">
      <c r="A137" s="478" t="s">
        <v>451</v>
      </c>
      <c r="B137" s="247" t="s">
        <v>408</v>
      </c>
      <c r="C137" s="462">
        <v>69351016.776149392</v>
      </c>
      <c r="D137" s="462">
        <v>2039479.395611316</v>
      </c>
      <c r="E137" s="463">
        <v>3.0299105843941024E-2</v>
      </c>
      <c r="F137" s="464">
        <v>155549639.35358727</v>
      </c>
      <c r="G137" s="464">
        <v>8209094.8575813472</v>
      </c>
      <c r="H137" s="463">
        <v>5.5715111449203839E-2</v>
      </c>
    </row>
    <row r="138" spans="1:8" x14ac:dyDescent="0.25">
      <c r="A138" s="478" t="s">
        <v>451</v>
      </c>
      <c r="B138" s="248" t="s">
        <v>449</v>
      </c>
      <c r="C138" s="466">
        <v>461900781.25068194</v>
      </c>
      <c r="D138" s="466">
        <v>9844661.1246113181</v>
      </c>
      <c r="E138" s="467">
        <v>2.1777519839496506E-2</v>
      </c>
      <c r="F138" s="468">
        <v>1086533250.1241913</v>
      </c>
      <c r="G138" s="468">
        <v>48732325.369924307</v>
      </c>
      <c r="H138" s="467">
        <v>4.6957296151439898E-2</v>
      </c>
    </row>
    <row r="139" spans="1:8" x14ac:dyDescent="0.25">
      <c r="A139" s="478" t="s">
        <v>451</v>
      </c>
      <c r="B139" s="247" t="s">
        <v>414</v>
      </c>
      <c r="C139" s="462">
        <v>209147438.06319764</v>
      </c>
      <c r="D139" s="462">
        <v>5826999.7007579803</v>
      </c>
      <c r="E139" s="463">
        <v>2.8659193083042406E-2</v>
      </c>
      <c r="F139" s="464">
        <v>471800548.8736679</v>
      </c>
      <c r="G139" s="464">
        <v>21664577.206039131</v>
      </c>
      <c r="H139" s="463">
        <v>4.8128962290611629E-2</v>
      </c>
    </row>
    <row r="140" spans="1:8" x14ac:dyDescent="0.25">
      <c r="A140" s="478" t="s">
        <v>451</v>
      </c>
      <c r="B140" s="248" t="s">
        <v>416</v>
      </c>
      <c r="C140" s="466">
        <v>39382095.227085516</v>
      </c>
      <c r="D140" s="466">
        <v>645752.34186252952</v>
      </c>
      <c r="E140" s="467">
        <v>1.6670451926138568E-2</v>
      </c>
      <c r="F140" s="468">
        <v>96322557.00248836</v>
      </c>
      <c r="G140" s="468">
        <v>4619850.0655157864</v>
      </c>
      <c r="H140" s="467">
        <v>5.0378557185787515E-2</v>
      </c>
    </row>
    <row r="141" spans="1:8" x14ac:dyDescent="0.25">
      <c r="A141" s="478" t="s">
        <v>451</v>
      </c>
      <c r="B141" s="247" t="s">
        <v>418</v>
      </c>
      <c r="C141" s="462">
        <v>46831125.749032266</v>
      </c>
      <c r="D141" s="462">
        <v>885611.17427513003</v>
      </c>
      <c r="E141" s="463">
        <v>1.9275247703106419E-2</v>
      </c>
      <c r="F141" s="464">
        <v>106803179.11301136</v>
      </c>
      <c r="G141" s="464">
        <v>4792111.8612450659</v>
      </c>
      <c r="H141" s="463">
        <v>4.6976391781275988E-2</v>
      </c>
    </row>
    <row r="142" spans="1:8" x14ac:dyDescent="0.25">
      <c r="A142" s="478" t="s">
        <v>451</v>
      </c>
      <c r="B142" s="248" t="s">
        <v>420</v>
      </c>
      <c r="C142" s="466">
        <v>55673031.111335516</v>
      </c>
      <c r="D142" s="466">
        <v>85004.805713005364</v>
      </c>
      <c r="E142" s="467">
        <v>1.5291927302050561E-3</v>
      </c>
      <c r="F142" s="468">
        <v>146806919.10698342</v>
      </c>
      <c r="G142" s="468">
        <v>4176950.0816933513</v>
      </c>
      <c r="H142" s="467">
        <v>2.9285220422032944E-2</v>
      </c>
    </row>
    <row r="143" spans="1:8" x14ac:dyDescent="0.25">
      <c r="A143" s="478" t="s">
        <v>451</v>
      </c>
      <c r="B143" s="247" t="s">
        <v>450</v>
      </c>
      <c r="C143" s="462">
        <v>571003670.58145905</v>
      </c>
      <c r="D143" s="462">
        <v>19421662.425510764</v>
      </c>
      <c r="E143" s="463">
        <v>3.521083381679066E-2</v>
      </c>
      <c r="F143" s="464">
        <v>1279288248.0887251</v>
      </c>
      <c r="G143" s="464">
        <v>79478583.744710445</v>
      </c>
      <c r="H143" s="463">
        <v>6.6242660070724352E-2</v>
      </c>
    </row>
    <row r="144" spans="1:8" x14ac:dyDescent="0.25">
      <c r="A144" s="478" t="s">
        <v>451</v>
      </c>
      <c r="B144" s="248" t="s">
        <v>427</v>
      </c>
      <c r="C144" s="466">
        <v>12490873.369835963</v>
      </c>
      <c r="D144" s="466">
        <v>630735.44689927064</v>
      </c>
      <c r="E144" s="467">
        <v>5.3181122428557222E-2</v>
      </c>
      <c r="F144" s="468">
        <v>28421640.919898368</v>
      </c>
      <c r="G144" s="468">
        <v>2409355.1624317802</v>
      </c>
      <c r="H144" s="467">
        <v>9.2623738832339902E-2</v>
      </c>
    </row>
    <row r="145" spans="1:8" x14ac:dyDescent="0.25">
      <c r="A145" s="478" t="s">
        <v>451</v>
      </c>
      <c r="B145" s="247" t="s">
        <v>429</v>
      </c>
      <c r="C145" s="462">
        <v>67842518.505192384</v>
      </c>
      <c r="D145" s="462">
        <v>2563309.5637607127</v>
      </c>
      <c r="E145" s="463">
        <v>3.9266860081906128E-2</v>
      </c>
      <c r="F145" s="464">
        <v>149985184.86854434</v>
      </c>
      <c r="G145" s="464">
        <v>8487418.9233182669</v>
      </c>
      <c r="H145" s="463">
        <v>5.9982706204730861E-2</v>
      </c>
    </row>
    <row r="146" spans="1:8" x14ac:dyDescent="0.25">
      <c r="A146" s="478" t="s">
        <v>451</v>
      </c>
      <c r="B146" s="248" t="s">
        <v>431</v>
      </c>
      <c r="C146" s="466">
        <v>31871974.077529125</v>
      </c>
      <c r="D146" s="466">
        <v>1007024.3993547522</v>
      </c>
      <c r="E146" s="467">
        <v>3.2626795438025692E-2</v>
      </c>
      <c r="F146" s="468">
        <v>68611374.59281081</v>
      </c>
      <c r="G146" s="468">
        <v>3716782.1473721936</v>
      </c>
      <c r="H146" s="467">
        <v>5.727414268757678E-2</v>
      </c>
    </row>
    <row r="147" spans="1:8" x14ac:dyDescent="0.25">
      <c r="A147" s="478" t="s">
        <v>451</v>
      </c>
      <c r="B147" s="247" t="s">
        <v>433</v>
      </c>
      <c r="C147" s="462">
        <v>87402414.547077939</v>
      </c>
      <c r="D147" s="462">
        <v>3494265.7197957635</v>
      </c>
      <c r="E147" s="463">
        <v>4.1643937670325842E-2</v>
      </c>
      <c r="F147" s="464">
        <v>186773735.14652991</v>
      </c>
      <c r="G147" s="464">
        <v>11802990.597537369</v>
      </c>
      <c r="H147" s="463">
        <v>6.7456937603831715E-2</v>
      </c>
    </row>
    <row r="148" spans="1:8" x14ac:dyDescent="0.25">
      <c r="A148" s="478" t="s">
        <v>451</v>
      </c>
      <c r="B148" s="248" t="s">
        <v>435</v>
      </c>
      <c r="C148" s="466">
        <v>54779946.383176878</v>
      </c>
      <c r="D148" s="466">
        <v>1279325.6772187725</v>
      </c>
      <c r="E148" s="467">
        <v>2.3912352050081919E-2</v>
      </c>
      <c r="F148" s="468">
        <v>126667762.12178624</v>
      </c>
      <c r="G148" s="468">
        <v>7134347.3225194961</v>
      </c>
      <c r="H148" s="467">
        <v>5.968496202087302E-2</v>
      </c>
    </row>
    <row r="149" spans="1:8" x14ac:dyDescent="0.25">
      <c r="A149" s="478" t="s">
        <v>451</v>
      </c>
      <c r="B149" s="247" t="s">
        <v>437</v>
      </c>
      <c r="C149" s="462">
        <v>26776109.167565674</v>
      </c>
      <c r="D149" s="462">
        <v>422662.59830702469</v>
      </c>
      <c r="E149" s="463">
        <v>1.6038228517709766E-2</v>
      </c>
      <c r="F149" s="464">
        <v>63661337.026375271</v>
      </c>
      <c r="G149" s="464">
        <v>4145668.4425970018</v>
      </c>
      <c r="H149" s="463">
        <v>6.9656756636469253E-2</v>
      </c>
    </row>
    <row r="150" spans="1:8" x14ac:dyDescent="0.25">
      <c r="A150" s="478" t="s">
        <v>451</v>
      </c>
      <c r="B150" s="248" t="s">
        <v>439</v>
      </c>
      <c r="C150" s="466">
        <v>54275004.062987432</v>
      </c>
      <c r="D150" s="466">
        <v>1168490.891789332</v>
      </c>
      <c r="E150" s="467">
        <v>2.2002779358202221E-2</v>
      </c>
      <c r="F150" s="468">
        <v>128102401.12010512</v>
      </c>
      <c r="G150" s="468">
        <v>5906411.3622757792</v>
      </c>
      <c r="H150" s="467">
        <v>4.8335558097947678E-2</v>
      </c>
    </row>
    <row r="151" spans="1:8" x14ac:dyDescent="0.25">
      <c r="A151" s="478" t="s">
        <v>451</v>
      </c>
      <c r="B151" s="247" t="s">
        <v>441</v>
      </c>
      <c r="C151" s="462">
        <v>13879204.251312857</v>
      </c>
      <c r="D151" s="462">
        <v>551177.01942768507</v>
      </c>
      <c r="E151" s="463">
        <v>4.1354733888079268E-2</v>
      </c>
      <c r="F151" s="464">
        <v>30645237.847093191</v>
      </c>
      <c r="G151" s="464">
        <v>2147613.9087489992</v>
      </c>
      <c r="H151" s="463">
        <v>7.5361156894885428E-2</v>
      </c>
    </row>
    <row r="152" spans="1:8" x14ac:dyDescent="0.25">
      <c r="A152" s="478" t="s">
        <v>451</v>
      </c>
      <c r="B152" s="248" t="s">
        <v>443</v>
      </c>
      <c r="C152" s="466">
        <v>58699455.955647267</v>
      </c>
      <c r="D152" s="466">
        <v>3041832.7425332442</v>
      </c>
      <c r="E152" s="467">
        <v>5.4652580669605905E-2</v>
      </c>
      <c r="F152" s="468">
        <v>128048866.49083252</v>
      </c>
      <c r="G152" s="468">
        <v>9169845.8566328436</v>
      </c>
      <c r="H152" s="467">
        <v>7.7135947181540113E-2</v>
      </c>
    </row>
    <row r="153" spans="1:8" x14ac:dyDescent="0.25">
      <c r="A153" s="478" t="s">
        <v>452</v>
      </c>
      <c r="B153" s="247" t="s">
        <v>26</v>
      </c>
      <c r="C153" s="462">
        <v>580380404.07239437</v>
      </c>
      <c r="D153" s="462">
        <v>21282910.66168046</v>
      </c>
      <c r="E153" s="463">
        <v>3.8066546376100456E-2</v>
      </c>
      <c r="F153" s="464">
        <v>1286691754.4338031</v>
      </c>
      <c r="G153" s="464">
        <v>89244257.169748783</v>
      </c>
      <c r="H153" s="463">
        <v>7.4528743325828803E-2</v>
      </c>
    </row>
    <row r="154" spans="1:8" x14ac:dyDescent="0.25">
      <c r="A154" s="478" t="s">
        <v>452</v>
      </c>
      <c r="B154" s="248" t="s">
        <v>116</v>
      </c>
      <c r="C154" s="466">
        <v>102210192.1555035</v>
      </c>
      <c r="D154" s="466">
        <v>2732360.5124711543</v>
      </c>
      <c r="E154" s="467">
        <v>2.7467029260106871E-2</v>
      </c>
      <c r="F154" s="468">
        <v>231987298.78345695</v>
      </c>
      <c r="G154" s="468">
        <v>13586634.167115599</v>
      </c>
      <c r="H154" s="467">
        <v>6.2209674091344355E-2</v>
      </c>
    </row>
    <row r="155" spans="1:8" x14ac:dyDescent="0.25">
      <c r="A155" s="478" t="s">
        <v>452</v>
      </c>
      <c r="B155" s="247" t="s">
        <v>117</v>
      </c>
      <c r="C155" s="462">
        <v>38703644.026639454</v>
      </c>
      <c r="D155" s="462">
        <v>1649970.1536057815</v>
      </c>
      <c r="E155" s="463">
        <v>4.4529191876073869E-2</v>
      </c>
      <c r="F155" s="464">
        <v>86764447.414957583</v>
      </c>
      <c r="G155" s="464">
        <v>6772619.3138444722</v>
      </c>
      <c r="H155" s="463">
        <v>8.4666389987782129E-2</v>
      </c>
    </row>
    <row r="156" spans="1:8" x14ac:dyDescent="0.25">
      <c r="A156" s="478" t="s">
        <v>452</v>
      </c>
      <c r="B156" s="248" t="s">
        <v>118</v>
      </c>
      <c r="C156" s="466">
        <v>26809353.2644713</v>
      </c>
      <c r="D156" s="466">
        <v>722719.99743364006</v>
      </c>
      <c r="E156" s="467">
        <v>2.7704609868029573E-2</v>
      </c>
      <c r="F156" s="468">
        <v>60652013.994745404</v>
      </c>
      <c r="G156" s="468">
        <v>3372897.0716139451</v>
      </c>
      <c r="H156" s="467">
        <v>5.8885284075527407E-2</v>
      </c>
    </row>
    <row r="157" spans="1:8" x14ac:dyDescent="0.25">
      <c r="A157" s="478" t="s">
        <v>452</v>
      </c>
      <c r="B157" s="247" t="s">
        <v>119</v>
      </c>
      <c r="C157" s="462">
        <v>26755472.656334538</v>
      </c>
      <c r="D157" s="462">
        <v>893364.32149427384</v>
      </c>
      <c r="E157" s="463">
        <v>3.4543367846416984E-2</v>
      </c>
      <c r="F157" s="464">
        <v>59974503.40668238</v>
      </c>
      <c r="G157" s="464">
        <v>4130734.5291610286</v>
      </c>
      <c r="H157" s="463">
        <v>7.3969479714392314E-2</v>
      </c>
    </row>
    <row r="158" spans="1:8" x14ac:dyDescent="0.25">
      <c r="A158" s="478" t="s">
        <v>452</v>
      </c>
      <c r="B158" s="248" t="s">
        <v>120</v>
      </c>
      <c r="C158" s="466">
        <v>64627898.840598747</v>
      </c>
      <c r="D158" s="466">
        <v>2020010.1820405349</v>
      </c>
      <c r="E158" s="467">
        <v>3.2264467390954073E-2</v>
      </c>
      <c r="F158" s="468">
        <v>141343839.28826624</v>
      </c>
      <c r="G158" s="468">
        <v>8586053.0339245796</v>
      </c>
      <c r="H158" s="467">
        <v>6.4674572212850417E-2</v>
      </c>
    </row>
    <row r="159" spans="1:8" x14ac:dyDescent="0.25">
      <c r="A159" s="478" t="s">
        <v>452</v>
      </c>
      <c r="B159" s="247" t="s">
        <v>121</v>
      </c>
      <c r="C159" s="462">
        <v>25284818.889993772</v>
      </c>
      <c r="D159" s="462">
        <v>973518.40499579161</v>
      </c>
      <c r="E159" s="463">
        <v>4.0043863782463239E-2</v>
      </c>
      <c r="F159" s="464">
        <v>55104883.404955551</v>
      </c>
      <c r="G159" s="464">
        <v>4016501.04200802</v>
      </c>
      <c r="H159" s="463">
        <v>7.8618677206758386E-2</v>
      </c>
    </row>
    <row r="160" spans="1:8" x14ac:dyDescent="0.25">
      <c r="A160" s="478" t="s">
        <v>452</v>
      </c>
      <c r="B160" s="248" t="s">
        <v>122</v>
      </c>
      <c r="C160" s="466">
        <v>10119311.781260217</v>
      </c>
      <c r="D160" s="466">
        <v>458084.61172884144</v>
      </c>
      <c r="E160" s="467">
        <v>4.7414743871617412E-2</v>
      </c>
      <c r="F160" s="468">
        <v>22080351.606039084</v>
      </c>
      <c r="G160" s="468">
        <v>1568874.4210732393</v>
      </c>
      <c r="H160" s="467">
        <v>7.6487636991019167E-2</v>
      </c>
    </row>
    <row r="161" spans="1:8" x14ac:dyDescent="0.25">
      <c r="A161" s="478" t="s">
        <v>452</v>
      </c>
      <c r="B161" s="247" t="s">
        <v>123</v>
      </c>
      <c r="C161" s="462">
        <v>29746001.097022902</v>
      </c>
      <c r="D161" s="462">
        <v>1548624.69049339</v>
      </c>
      <c r="E161" s="463">
        <v>5.4920878742987712E-2</v>
      </c>
      <c r="F161" s="464">
        <v>65663456.033123732</v>
      </c>
      <c r="G161" s="464">
        <v>5681702.5682191476</v>
      </c>
      <c r="H161" s="463">
        <v>9.472384917095697E-2</v>
      </c>
    </row>
    <row r="162" spans="1:8" x14ac:dyDescent="0.25">
      <c r="A162" s="478" t="s">
        <v>452</v>
      </c>
      <c r="B162" s="248" t="s">
        <v>124</v>
      </c>
      <c r="C162" s="466">
        <v>31327021.584973715</v>
      </c>
      <c r="D162" s="466">
        <v>1254239.4566406906</v>
      </c>
      <c r="E162" s="467">
        <v>4.1706798236635742E-2</v>
      </c>
      <c r="F162" s="468">
        <v>69530718.092129797</v>
      </c>
      <c r="G162" s="468">
        <v>5045916.9093640372</v>
      </c>
      <c r="H162" s="467">
        <v>7.8249708719154917E-2</v>
      </c>
    </row>
    <row r="163" spans="1:8" x14ac:dyDescent="0.25">
      <c r="A163" s="478" t="s">
        <v>452</v>
      </c>
      <c r="B163" s="247" t="s">
        <v>125</v>
      </c>
      <c r="C163" s="462">
        <v>21697575.978604317</v>
      </c>
      <c r="D163" s="462">
        <v>804001.17744529247</v>
      </c>
      <c r="E163" s="463">
        <v>3.8480785844301396E-2</v>
      </c>
      <c r="F163" s="464">
        <v>48668309.335745551</v>
      </c>
      <c r="G163" s="464">
        <v>3325049.0438559055</v>
      </c>
      <c r="H163" s="463">
        <v>7.3330612365574491E-2</v>
      </c>
    </row>
    <row r="164" spans="1:8" x14ac:dyDescent="0.25">
      <c r="A164" s="478" t="s">
        <v>452</v>
      </c>
      <c r="B164" s="248" t="s">
        <v>126</v>
      </c>
      <c r="C164" s="466">
        <v>24998726.21811717</v>
      </c>
      <c r="D164" s="466">
        <v>872378.32064846903</v>
      </c>
      <c r="E164" s="467">
        <v>3.6158739165822837E-2</v>
      </c>
      <c r="F164" s="468">
        <v>54303204.760561772</v>
      </c>
      <c r="G164" s="468">
        <v>3900067.376879625</v>
      </c>
      <c r="H164" s="467">
        <v>7.7377472501191147E-2</v>
      </c>
    </row>
    <row r="165" spans="1:8" x14ac:dyDescent="0.25">
      <c r="A165" s="478" t="s">
        <v>452</v>
      </c>
      <c r="B165" s="247" t="s">
        <v>127</v>
      </c>
      <c r="C165" s="462">
        <v>428611838.23448306</v>
      </c>
      <c r="D165" s="462">
        <v>25432070.230723202</v>
      </c>
      <c r="E165" s="463">
        <v>6.3078736209020381E-2</v>
      </c>
      <c r="F165" s="464">
        <v>975286035.2191093</v>
      </c>
      <c r="G165" s="464">
        <v>81409508.758706927</v>
      </c>
      <c r="H165" s="463">
        <v>9.1074668982610615E-2</v>
      </c>
    </row>
    <row r="166" spans="1:8" x14ac:dyDescent="0.25">
      <c r="A166" s="478" t="s">
        <v>452</v>
      </c>
      <c r="B166" s="248" t="s">
        <v>128</v>
      </c>
      <c r="C166" s="466">
        <v>86371687.635289565</v>
      </c>
      <c r="D166" s="466">
        <v>3116058.9203043133</v>
      </c>
      <c r="E166" s="467">
        <v>3.7427606618307255E-2</v>
      </c>
      <c r="F166" s="468">
        <v>198700611.47030285</v>
      </c>
      <c r="G166" s="468">
        <v>12391471.047903866</v>
      </c>
      <c r="H166" s="467">
        <v>6.6510269006716444E-2</v>
      </c>
    </row>
    <row r="167" spans="1:8" x14ac:dyDescent="0.25">
      <c r="A167" s="478" t="s">
        <v>452</v>
      </c>
      <c r="B167" s="247" t="s">
        <v>129</v>
      </c>
      <c r="C167" s="462">
        <v>64115330.041712835</v>
      </c>
      <c r="D167" s="462">
        <v>4183401.3619283214</v>
      </c>
      <c r="E167" s="463">
        <v>6.9802548559386071E-2</v>
      </c>
      <c r="F167" s="464">
        <v>147974487.11471888</v>
      </c>
      <c r="G167" s="464">
        <v>13277820.530478328</v>
      </c>
      <c r="H167" s="463">
        <v>9.857571732982906E-2</v>
      </c>
    </row>
    <row r="168" spans="1:8" x14ac:dyDescent="0.25">
      <c r="A168" s="478" t="s">
        <v>452</v>
      </c>
      <c r="B168" s="248" t="s">
        <v>130</v>
      </c>
      <c r="C168" s="466">
        <v>8818912.520460695</v>
      </c>
      <c r="D168" s="466">
        <v>548269.02930524666</v>
      </c>
      <c r="E168" s="467">
        <v>6.6290976015537434E-2</v>
      </c>
      <c r="F168" s="468">
        <v>19657097.887310695</v>
      </c>
      <c r="G168" s="468">
        <v>1647640.6689285748</v>
      </c>
      <c r="H168" s="467">
        <v>9.1487525079147869E-2</v>
      </c>
    </row>
    <row r="169" spans="1:8" x14ac:dyDescent="0.25">
      <c r="A169" s="478" t="s">
        <v>452</v>
      </c>
      <c r="B169" s="247" t="s">
        <v>131</v>
      </c>
      <c r="C169" s="462">
        <v>36157674.943873152</v>
      </c>
      <c r="D169" s="462">
        <v>2056892.2230294496</v>
      </c>
      <c r="E169" s="463">
        <v>6.0318035508674657E-2</v>
      </c>
      <c r="F169" s="464">
        <v>83538411.586431623</v>
      </c>
      <c r="G169" s="464">
        <v>7004256.0630145073</v>
      </c>
      <c r="H169" s="463">
        <v>9.1518042044266348E-2</v>
      </c>
    </row>
    <row r="170" spans="1:8" x14ac:dyDescent="0.25">
      <c r="A170" s="478" t="s">
        <v>452</v>
      </c>
      <c r="B170" s="248" t="s">
        <v>132</v>
      </c>
      <c r="C170" s="466">
        <v>16759931.798298195</v>
      </c>
      <c r="D170" s="466">
        <v>1065644.0770312715</v>
      </c>
      <c r="E170" s="467">
        <v>6.7900123660103714E-2</v>
      </c>
      <c r="F170" s="468">
        <v>37840590.900179394</v>
      </c>
      <c r="G170" s="468">
        <v>2976488.8673804849</v>
      </c>
      <c r="H170" s="467">
        <v>8.5374029268853957E-2</v>
      </c>
    </row>
    <row r="171" spans="1:8" x14ac:dyDescent="0.25">
      <c r="A171" s="478" t="s">
        <v>452</v>
      </c>
      <c r="B171" s="247" t="s">
        <v>133</v>
      </c>
      <c r="C171" s="462">
        <v>13546035.277711701</v>
      </c>
      <c r="D171" s="462">
        <v>535298.19340260886</v>
      </c>
      <c r="E171" s="463">
        <v>4.1142803050580184E-2</v>
      </c>
      <c r="F171" s="464">
        <v>30427947.822128583</v>
      </c>
      <c r="G171" s="464">
        <v>1586271.4227972478</v>
      </c>
      <c r="H171" s="463">
        <v>5.4999279543751618E-2</v>
      </c>
    </row>
    <row r="172" spans="1:8" x14ac:dyDescent="0.25">
      <c r="A172" s="478" t="s">
        <v>452</v>
      </c>
      <c r="B172" s="248" t="s">
        <v>445</v>
      </c>
      <c r="C172" s="466">
        <v>273069448.29603583</v>
      </c>
      <c r="D172" s="466">
        <v>12511109.176290184</v>
      </c>
      <c r="E172" s="467">
        <v>4.8016537173812782E-2</v>
      </c>
      <c r="F172" s="468">
        <v>613687060.66060281</v>
      </c>
      <c r="G172" s="468">
        <v>43718230.508481383</v>
      </c>
      <c r="H172" s="467">
        <v>7.6702844428901906E-2</v>
      </c>
    </row>
    <row r="173" spans="1:8" x14ac:dyDescent="0.25">
      <c r="A173" s="478" t="s">
        <v>452</v>
      </c>
      <c r="B173" s="247" t="s">
        <v>413</v>
      </c>
      <c r="C173" s="462">
        <v>10561035.908575824</v>
      </c>
      <c r="D173" s="462">
        <v>385261.73613763042</v>
      </c>
      <c r="E173" s="463">
        <v>3.7860680633139361E-2</v>
      </c>
      <c r="F173" s="464">
        <v>24095413.717240844</v>
      </c>
      <c r="G173" s="464">
        <v>1713411.391223561</v>
      </c>
      <c r="H173" s="463">
        <v>7.655308789025804E-2</v>
      </c>
    </row>
    <row r="174" spans="1:8" x14ac:dyDescent="0.25">
      <c r="A174" s="478" t="s">
        <v>452</v>
      </c>
      <c r="B174" s="248" t="s">
        <v>415</v>
      </c>
      <c r="C174" s="466">
        <v>27349761.219802264</v>
      </c>
      <c r="D174" s="466">
        <v>1252173.8723551072</v>
      </c>
      <c r="E174" s="467">
        <v>4.798044568965084E-2</v>
      </c>
      <c r="F174" s="468">
        <v>60168332.35386093</v>
      </c>
      <c r="G174" s="468">
        <v>4009573.3385415822</v>
      </c>
      <c r="H174" s="467">
        <v>7.1397114338794865E-2</v>
      </c>
    </row>
    <row r="175" spans="1:8" x14ac:dyDescent="0.25">
      <c r="A175" s="478" t="s">
        <v>452</v>
      </c>
      <c r="B175" s="247" t="s">
        <v>417</v>
      </c>
      <c r="C175" s="462">
        <v>43206775.941098504</v>
      </c>
      <c r="D175" s="462">
        <v>1139780.4591312259</v>
      </c>
      <c r="E175" s="463">
        <v>2.7094410857552494E-2</v>
      </c>
      <c r="F175" s="464">
        <v>98491281.142344087</v>
      </c>
      <c r="G175" s="464">
        <v>5050430.8638316542</v>
      </c>
      <c r="H175" s="463">
        <v>5.4049496004993508E-2</v>
      </c>
    </row>
    <row r="176" spans="1:8" x14ac:dyDescent="0.25">
      <c r="A176" s="478" t="s">
        <v>452</v>
      </c>
      <c r="B176" s="248" t="s">
        <v>419</v>
      </c>
      <c r="C176" s="466">
        <v>15718416.673668934</v>
      </c>
      <c r="D176" s="466">
        <v>720212.52333854884</v>
      </c>
      <c r="E176" s="467">
        <v>4.8019917326080921E-2</v>
      </c>
      <c r="F176" s="468">
        <v>35025490.787711352</v>
      </c>
      <c r="G176" s="468">
        <v>2497216.3210765682</v>
      </c>
      <c r="H176" s="467">
        <v>7.6770636070414275E-2</v>
      </c>
    </row>
    <row r="177" spans="1:8" x14ac:dyDescent="0.25">
      <c r="A177" s="478" t="s">
        <v>452</v>
      </c>
      <c r="B177" s="247" t="s">
        <v>421</v>
      </c>
      <c r="C177" s="462">
        <v>31905237.809291255</v>
      </c>
      <c r="D177" s="462">
        <v>1543661.6050513498</v>
      </c>
      <c r="E177" s="463">
        <v>5.0842604305760056E-2</v>
      </c>
      <c r="F177" s="464">
        <v>73681125.845653638</v>
      </c>
      <c r="G177" s="464">
        <v>5575079.1303811818</v>
      </c>
      <c r="H177" s="463">
        <v>8.1858798142970132E-2</v>
      </c>
    </row>
    <row r="178" spans="1:8" x14ac:dyDescent="0.25">
      <c r="A178" s="478" t="s">
        <v>452</v>
      </c>
      <c r="B178" s="248" t="s">
        <v>422</v>
      </c>
      <c r="C178" s="466">
        <v>10565417.055009734</v>
      </c>
      <c r="D178" s="466">
        <v>551686.24742197059</v>
      </c>
      <c r="E178" s="467">
        <v>5.5092977634663205E-2</v>
      </c>
      <c r="F178" s="468">
        <v>22801453.884304687</v>
      </c>
      <c r="G178" s="468">
        <v>1857991.364028208</v>
      </c>
      <c r="H178" s="467">
        <v>8.8714622151393918E-2</v>
      </c>
    </row>
    <row r="179" spans="1:8" x14ac:dyDescent="0.25">
      <c r="A179" s="478" t="s">
        <v>452</v>
      </c>
      <c r="B179" s="247" t="s">
        <v>446</v>
      </c>
      <c r="C179" s="462">
        <v>522449937.38303024</v>
      </c>
      <c r="D179" s="462">
        <v>20835221.597943783</v>
      </c>
      <c r="E179" s="463">
        <v>4.1536304542689091E-2</v>
      </c>
      <c r="F179" s="464">
        <v>1185553941.7627583</v>
      </c>
      <c r="G179" s="464">
        <v>90089823.172285795</v>
      </c>
      <c r="H179" s="463">
        <v>8.2238953922291733E-2</v>
      </c>
    </row>
    <row r="180" spans="1:8" x14ac:dyDescent="0.25">
      <c r="A180" s="478" t="s">
        <v>452</v>
      </c>
      <c r="B180" s="248" t="s">
        <v>295</v>
      </c>
      <c r="C180" s="466">
        <v>94987910.291915968</v>
      </c>
      <c r="D180" s="466">
        <v>1806747.3775472939</v>
      </c>
      <c r="E180" s="467">
        <v>1.9389620402222849E-2</v>
      </c>
      <c r="F180" s="468">
        <v>226487069.85424745</v>
      </c>
      <c r="G180" s="468">
        <v>9492838.7750784755</v>
      </c>
      <c r="H180" s="467">
        <v>4.3746963814973831E-2</v>
      </c>
    </row>
    <row r="181" spans="1:8" x14ac:dyDescent="0.25">
      <c r="A181" s="478" t="s">
        <v>452</v>
      </c>
      <c r="B181" s="247" t="s">
        <v>428</v>
      </c>
      <c r="C181" s="462">
        <v>42098879.090337269</v>
      </c>
      <c r="D181" s="462">
        <v>1768125.6569340453</v>
      </c>
      <c r="E181" s="463">
        <v>4.3840630447276166E-2</v>
      </c>
      <c r="F181" s="464">
        <v>96644876.875345379</v>
      </c>
      <c r="G181" s="464">
        <v>8086299.2954479307</v>
      </c>
      <c r="H181" s="463">
        <v>9.1310175890669434E-2</v>
      </c>
    </row>
    <row r="182" spans="1:8" x14ac:dyDescent="0.25">
      <c r="A182" s="478" t="s">
        <v>452</v>
      </c>
      <c r="B182" s="248" t="s">
        <v>430</v>
      </c>
      <c r="C182" s="466">
        <v>17146871.769383952</v>
      </c>
      <c r="D182" s="466">
        <v>1000155.7916202527</v>
      </c>
      <c r="E182" s="467">
        <v>6.19417467302706E-2</v>
      </c>
      <c r="F182" s="468">
        <v>38859600.118189961</v>
      </c>
      <c r="G182" s="468">
        <v>3548066.2214663401</v>
      </c>
      <c r="H182" s="467">
        <v>0.10047896055276</v>
      </c>
    </row>
    <row r="183" spans="1:8" x14ac:dyDescent="0.25">
      <c r="A183" s="478" t="s">
        <v>452</v>
      </c>
      <c r="B183" s="247" t="s">
        <v>432</v>
      </c>
      <c r="C183" s="462">
        <v>17037423.744345929</v>
      </c>
      <c r="D183" s="462">
        <v>851936.88950962201</v>
      </c>
      <c r="E183" s="463">
        <v>5.263585193021604E-2</v>
      </c>
      <c r="F183" s="464">
        <v>37440881.615940996</v>
      </c>
      <c r="G183" s="464">
        <v>3000305.4027017429</v>
      </c>
      <c r="H183" s="463">
        <v>8.7115424089461074E-2</v>
      </c>
    </row>
    <row r="184" spans="1:8" x14ac:dyDescent="0.25">
      <c r="A184" s="478" t="s">
        <v>452</v>
      </c>
      <c r="B184" s="248" t="s">
        <v>434</v>
      </c>
      <c r="C184" s="466">
        <v>12030284.377684454</v>
      </c>
      <c r="D184" s="466">
        <v>580127.44656856172</v>
      </c>
      <c r="E184" s="467">
        <v>5.0665458129404393E-2</v>
      </c>
      <c r="F184" s="468">
        <v>27223987.512459613</v>
      </c>
      <c r="G184" s="468">
        <v>2208963.6622211896</v>
      </c>
      <c r="H184" s="467">
        <v>8.830547895720417E-2</v>
      </c>
    </row>
    <row r="185" spans="1:8" x14ac:dyDescent="0.25">
      <c r="A185" s="478" t="s">
        <v>452</v>
      </c>
      <c r="B185" s="247" t="s">
        <v>436</v>
      </c>
      <c r="C185" s="462">
        <v>30052488.014521185</v>
      </c>
      <c r="D185" s="462">
        <v>1705400.4206788614</v>
      </c>
      <c r="E185" s="463">
        <v>6.016139806366972E-2</v>
      </c>
      <c r="F185" s="464">
        <v>68810575.721125722</v>
      </c>
      <c r="G185" s="464">
        <v>6314215.0893789902</v>
      </c>
      <c r="H185" s="463">
        <v>0.10103332458964838</v>
      </c>
    </row>
    <row r="186" spans="1:8" x14ac:dyDescent="0.25">
      <c r="A186" s="478" t="s">
        <v>452</v>
      </c>
      <c r="B186" s="248" t="s">
        <v>438</v>
      </c>
      <c r="C186" s="466">
        <v>50805554.66979751</v>
      </c>
      <c r="D186" s="466">
        <v>1669950.1134344861</v>
      </c>
      <c r="E186" s="467">
        <v>3.3986558800124272E-2</v>
      </c>
      <c r="F186" s="468">
        <v>115919577.92519645</v>
      </c>
      <c r="G186" s="468">
        <v>8501459.2392799854</v>
      </c>
      <c r="H186" s="467">
        <v>7.9143624402301202E-2</v>
      </c>
    </row>
    <row r="187" spans="1:8" x14ac:dyDescent="0.25">
      <c r="A187" s="478" t="s">
        <v>452</v>
      </c>
      <c r="B187" s="247" t="s">
        <v>440</v>
      </c>
      <c r="C187" s="462">
        <v>42440504.116294377</v>
      </c>
      <c r="D187" s="462">
        <v>1299185.4273741543</v>
      </c>
      <c r="E187" s="463">
        <v>3.1578604400058725E-2</v>
      </c>
      <c r="F187" s="464">
        <v>96106533.851703241</v>
      </c>
      <c r="G187" s="464">
        <v>7011165.8138013035</v>
      </c>
      <c r="H187" s="463">
        <v>7.8692820605653635E-2</v>
      </c>
    </row>
    <row r="188" spans="1:8" x14ac:dyDescent="0.25">
      <c r="A188" s="478" t="s">
        <v>452</v>
      </c>
      <c r="B188" s="248" t="s">
        <v>442</v>
      </c>
      <c r="C188" s="466">
        <v>33949445.953182362</v>
      </c>
      <c r="D188" s="466">
        <v>1512957.6159169115</v>
      </c>
      <c r="E188" s="467">
        <v>4.6643693367346223E-2</v>
      </c>
      <c r="F188" s="468">
        <v>74746748.221529216</v>
      </c>
      <c r="G188" s="468">
        <v>6503140.3856764436</v>
      </c>
      <c r="H188" s="467">
        <v>9.5293033177825698E-2</v>
      </c>
    </row>
    <row r="189" spans="1:8" x14ac:dyDescent="0.25">
      <c r="A189" s="478" t="s">
        <v>452</v>
      </c>
      <c r="B189" s="247" t="s">
        <v>447</v>
      </c>
      <c r="C189" s="462">
        <v>745524116.95924795</v>
      </c>
      <c r="D189" s="462">
        <v>16401261.340328574</v>
      </c>
      <c r="E189" s="463">
        <v>2.2494509963490703E-2</v>
      </c>
      <c r="F189" s="464">
        <v>1708295917.9032404</v>
      </c>
      <c r="G189" s="464">
        <v>83438781.357909441</v>
      </c>
      <c r="H189" s="463">
        <v>5.1351456987358116E-2</v>
      </c>
    </row>
    <row r="190" spans="1:8" x14ac:dyDescent="0.25">
      <c r="A190" s="478" t="s">
        <v>452</v>
      </c>
      <c r="B190" s="248" t="s">
        <v>388</v>
      </c>
      <c r="C190" s="466">
        <v>20412123.459627736</v>
      </c>
      <c r="D190" s="466">
        <v>232061.40309127048</v>
      </c>
      <c r="E190" s="467">
        <v>1.1499538625853935E-2</v>
      </c>
      <c r="F190" s="468">
        <v>43348879.360721178</v>
      </c>
      <c r="G190" s="468">
        <v>1990425.8091731519</v>
      </c>
      <c r="H190" s="467">
        <v>4.8126214552300428E-2</v>
      </c>
    </row>
    <row r="191" spans="1:8" x14ac:dyDescent="0.25">
      <c r="A191" s="478" t="s">
        <v>452</v>
      </c>
      <c r="B191" s="247" t="s">
        <v>389</v>
      </c>
      <c r="C191" s="462">
        <v>73534278.056016281</v>
      </c>
      <c r="D191" s="462">
        <v>868553.35185593367</v>
      </c>
      <c r="E191" s="463">
        <v>1.1952724002850358E-2</v>
      </c>
      <c r="F191" s="464">
        <v>173926202.9436909</v>
      </c>
      <c r="G191" s="464">
        <v>4810947.8582355082</v>
      </c>
      <c r="H191" s="463">
        <v>2.8447746217835256E-2</v>
      </c>
    </row>
    <row r="192" spans="1:8" x14ac:dyDescent="0.25">
      <c r="A192" s="478" t="s">
        <v>452</v>
      </c>
      <c r="B192" s="248" t="s">
        <v>390</v>
      </c>
      <c r="C192" s="466">
        <v>38963054.849023692</v>
      </c>
      <c r="D192" s="466">
        <v>933497.39518088102</v>
      </c>
      <c r="E192" s="467">
        <v>2.454662787790482E-2</v>
      </c>
      <c r="F192" s="468">
        <v>86811096.032069832</v>
      </c>
      <c r="G192" s="468">
        <v>4872327.1456953734</v>
      </c>
      <c r="H192" s="467">
        <v>5.9463026012166374E-2</v>
      </c>
    </row>
    <row r="193" spans="1:8" x14ac:dyDescent="0.25">
      <c r="A193" s="478" t="s">
        <v>452</v>
      </c>
      <c r="B193" s="247" t="s">
        <v>391</v>
      </c>
      <c r="C193" s="462">
        <v>72815203.61006467</v>
      </c>
      <c r="D193" s="462">
        <v>2470595.4213897884</v>
      </c>
      <c r="E193" s="463">
        <v>3.5121318961124609E-2</v>
      </c>
      <c r="F193" s="464">
        <v>157811784.25247771</v>
      </c>
      <c r="G193" s="464">
        <v>12798839.452549338</v>
      </c>
      <c r="H193" s="463">
        <v>8.8259978929520089E-2</v>
      </c>
    </row>
    <row r="194" spans="1:8" x14ac:dyDescent="0.25">
      <c r="A194" s="478" t="s">
        <v>452</v>
      </c>
      <c r="B194" s="248" t="s">
        <v>392</v>
      </c>
      <c r="C194" s="466">
        <v>50111368.533787832</v>
      </c>
      <c r="D194" s="466">
        <v>635320.032362625</v>
      </c>
      <c r="E194" s="467">
        <v>1.2840961467331491E-2</v>
      </c>
      <c r="F194" s="468">
        <v>118024429.1707487</v>
      </c>
      <c r="G194" s="468">
        <v>3597141.0944333673</v>
      </c>
      <c r="H194" s="467">
        <v>3.1436042528896736E-2</v>
      </c>
    </row>
    <row r="195" spans="1:8" x14ac:dyDescent="0.25">
      <c r="A195" s="478" t="s">
        <v>452</v>
      </c>
      <c r="B195" s="247" t="s">
        <v>393</v>
      </c>
      <c r="C195" s="462">
        <v>69764679.457607836</v>
      </c>
      <c r="D195" s="462">
        <v>1389248.1192854494</v>
      </c>
      <c r="E195" s="463">
        <v>2.031794304026302E-2</v>
      </c>
      <c r="F195" s="464">
        <v>151005269.43898502</v>
      </c>
      <c r="G195" s="464">
        <v>6316019.1075666845</v>
      </c>
      <c r="H195" s="463">
        <v>4.3652303768935911E-2</v>
      </c>
    </row>
    <row r="196" spans="1:8" x14ac:dyDescent="0.25">
      <c r="A196" s="478" t="s">
        <v>452</v>
      </c>
      <c r="B196" s="248" t="s">
        <v>394</v>
      </c>
      <c r="C196" s="466">
        <v>186283539.8491914</v>
      </c>
      <c r="D196" s="466">
        <v>4162513.3917705417</v>
      </c>
      <c r="E196" s="467">
        <v>2.2855754070459953E-2</v>
      </c>
      <c r="F196" s="468">
        <v>453542235.58044726</v>
      </c>
      <c r="G196" s="468">
        <v>19223110.93715632</v>
      </c>
      <c r="H196" s="467">
        <v>4.4260337264550309E-2</v>
      </c>
    </row>
    <row r="197" spans="1:8" x14ac:dyDescent="0.25">
      <c r="A197" s="478" t="s">
        <v>452</v>
      </c>
      <c r="B197" s="247" t="s">
        <v>395</v>
      </c>
      <c r="C197" s="462">
        <v>85495725.178623274</v>
      </c>
      <c r="D197" s="462">
        <v>2018143.1609587818</v>
      </c>
      <c r="E197" s="463">
        <v>2.4175869882428164E-2</v>
      </c>
      <c r="F197" s="464">
        <v>196936073.96157098</v>
      </c>
      <c r="G197" s="464">
        <v>12361726.368609577</v>
      </c>
      <c r="H197" s="463">
        <v>6.6974238456313964E-2</v>
      </c>
    </row>
    <row r="198" spans="1:8" x14ac:dyDescent="0.25">
      <c r="A198" s="478" t="s">
        <v>452</v>
      </c>
      <c r="B198" s="248" t="s">
        <v>396</v>
      </c>
      <c r="C198" s="466">
        <v>36992271.176295415</v>
      </c>
      <c r="D198" s="466">
        <v>938991.65836563706</v>
      </c>
      <c r="E198" s="467">
        <v>2.604455602710605E-2</v>
      </c>
      <c r="F198" s="468">
        <v>80482690.616856128</v>
      </c>
      <c r="G198" s="468">
        <v>4078549.9453000426</v>
      </c>
      <c r="H198" s="467">
        <v>5.3381268468587262E-2</v>
      </c>
    </row>
    <row r="199" spans="1:8" x14ac:dyDescent="0.25">
      <c r="A199" s="478" t="s">
        <v>452</v>
      </c>
      <c r="B199" s="247" t="s">
        <v>397</v>
      </c>
      <c r="C199" s="462">
        <v>13393488.570245199</v>
      </c>
      <c r="D199" s="462">
        <v>427017.06741628796</v>
      </c>
      <c r="E199" s="463">
        <v>3.2932403184869924E-2</v>
      </c>
      <c r="F199" s="464">
        <v>32005753.379033968</v>
      </c>
      <c r="G199" s="464">
        <v>1452455.3519058004</v>
      </c>
      <c r="H199" s="463">
        <v>4.7538414694746546E-2</v>
      </c>
    </row>
    <row r="200" spans="1:8" x14ac:dyDescent="0.25">
      <c r="A200" s="478" t="s">
        <v>452</v>
      </c>
      <c r="B200" s="248" t="s">
        <v>398</v>
      </c>
      <c r="C200" s="466">
        <v>20657814.380954891</v>
      </c>
      <c r="D200" s="466">
        <v>449069.01175072789</v>
      </c>
      <c r="E200" s="467">
        <v>2.222151863198089E-2</v>
      </c>
      <c r="F200" s="468">
        <v>44411811.470639639</v>
      </c>
      <c r="G200" s="468">
        <v>2563958.2984679863</v>
      </c>
      <c r="H200" s="467">
        <v>6.1268574230541162E-2</v>
      </c>
    </row>
    <row r="201" spans="1:8" x14ac:dyDescent="0.25">
      <c r="A201" s="478" t="s">
        <v>452</v>
      </c>
      <c r="B201" s="247" t="s">
        <v>448</v>
      </c>
      <c r="C201" s="462">
        <v>609085732.52427065</v>
      </c>
      <c r="D201" s="462">
        <v>27755463.363091946</v>
      </c>
      <c r="E201" s="463">
        <v>4.7744741389677249E-2</v>
      </c>
      <c r="F201" s="464">
        <v>1384397885.6193423</v>
      </c>
      <c r="G201" s="464">
        <v>101155697.73073101</v>
      </c>
      <c r="H201" s="463">
        <v>7.8828220179674752E-2</v>
      </c>
    </row>
    <row r="202" spans="1:8" x14ac:dyDescent="0.25">
      <c r="A202" s="478" t="s">
        <v>452</v>
      </c>
      <c r="B202" s="248" t="s">
        <v>403</v>
      </c>
      <c r="C202" s="466">
        <v>68182875.692570671</v>
      </c>
      <c r="D202" s="466">
        <v>3017186.3047215492</v>
      </c>
      <c r="E202" s="467">
        <v>4.6300228434077419E-2</v>
      </c>
      <c r="F202" s="468">
        <v>157898612.69945481</v>
      </c>
      <c r="G202" s="468">
        <v>11683240.057648867</v>
      </c>
      <c r="H202" s="467">
        <v>7.9904320910702875E-2</v>
      </c>
    </row>
    <row r="203" spans="1:8" x14ac:dyDescent="0.25">
      <c r="A203" s="478" t="s">
        <v>452</v>
      </c>
      <c r="B203" s="247" t="s">
        <v>404</v>
      </c>
      <c r="C203" s="462">
        <v>50025324.458135858</v>
      </c>
      <c r="D203" s="462">
        <v>2901535.016180113</v>
      </c>
      <c r="E203" s="463">
        <v>6.1572616517906513E-2</v>
      </c>
      <c r="F203" s="464">
        <v>113308657.90554893</v>
      </c>
      <c r="G203" s="464">
        <v>9865930.7133628279</v>
      </c>
      <c r="H203" s="463">
        <v>9.537577924674133E-2</v>
      </c>
    </row>
    <row r="204" spans="1:8" x14ac:dyDescent="0.25">
      <c r="A204" s="478" t="s">
        <v>452</v>
      </c>
      <c r="B204" s="248" t="s">
        <v>405</v>
      </c>
      <c r="C204" s="466">
        <v>29518143.447291844</v>
      </c>
      <c r="D204" s="466">
        <v>1379752.3252104297</v>
      </c>
      <c r="E204" s="467">
        <v>4.9034513708485571E-2</v>
      </c>
      <c r="F204" s="468">
        <v>67532511.095432222</v>
      </c>
      <c r="G204" s="468">
        <v>4574705.169296518</v>
      </c>
      <c r="H204" s="467">
        <v>7.2663033630233589E-2</v>
      </c>
    </row>
    <row r="205" spans="1:8" x14ac:dyDescent="0.25">
      <c r="A205" s="478" t="s">
        <v>452</v>
      </c>
      <c r="B205" s="247" t="s">
        <v>406</v>
      </c>
      <c r="C205" s="462">
        <v>60449531.168485641</v>
      </c>
      <c r="D205" s="462">
        <v>1137066.0194987953</v>
      </c>
      <c r="E205" s="463">
        <v>1.9170776608974212E-2</v>
      </c>
      <c r="F205" s="464">
        <v>144919959.33345729</v>
      </c>
      <c r="G205" s="464">
        <v>5575044.3929715455</v>
      </c>
      <c r="H205" s="463">
        <v>4.0008954724703436E-2</v>
      </c>
    </row>
    <row r="206" spans="1:8" x14ac:dyDescent="0.25">
      <c r="A206" s="478" t="s">
        <v>452</v>
      </c>
      <c r="B206" s="248" t="s">
        <v>319</v>
      </c>
      <c r="C206" s="466">
        <v>20558999.675433554</v>
      </c>
      <c r="D206" s="466">
        <v>1580544.758494027</v>
      </c>
      <c r="E206" s="467">
        <v>8.3281002874648458E-2</v>
      </c>
      <c r="F206" s="468">
        <v>47809531.944282271</v>
      </c>
      <c r="G206" s="468">
        <v>5109461.4860767499</v>
      </c>
      <c r="H206" s="467">
        <v>0.11965932213338731</v>
      </c>
    </row>
    <row r="207" spans="1:8" x14ac:dyDescent="0.25">
      <c r="A207" s="478" t="s">
        <v>452</v>
      </c>
      <c r="B207" s="247" t="s">
        <v>407</v>
      </c>
      <c r="C207" s="462">
        <v>62049827.801174752</v>
      </c>
      <c r="D207" s="462">
        <v>2337932.6333071068</v>
      </c>
      <c r="E207" s="463">
        <v>3.9153549334424782E-2</v>
      </c>
      <c r="F207" s="464">
        <v>139020784.53351307</v>
      </c>
      <c r="G207" s="464">
        <v>8388935.7794041038</v>
      </c>
      <c r="H207" s="463">
        <v>6.4218150928834913E-2</v>
      </c>
    </row>
    <row r="208" spans="1:8" x14ac:dyDescent="0.25">
      <c r="A208" s="478" t="s">
        <v>452</v>
      </c>
      <c r="B208" s="248" t="s">
        <v>322</v>
      </c>
      <c r="C208" s="466">
        <v>80012325.699739173</v>
      </c>
      <c r="D208" s="466">
        <v>4607715.1790565103</v>
      </c>
      <c r="E208" s="467">
        <v>6.1106544377583706E-2</v>
      </c>
      <c r="F208" s="468">
        <v>180048654.60980147</v>
      </c>
      <c r="G208" s="468">
        <v>17443009.137723058</v>
      </c>
      <c r="H208" s="467">
        <v>0.10727185447394727</v>
      </c>
    </row>
    <row r="209" spans="1:8" x14ac:dyDescent="0.25">
      <c r="A209" s="478" t="s">
        <v>452</v>
      </c>
      <c r="B209" s="247" t="s">
        <v>408</v>
      </c>
      <c r="C209" s="462">
        <v>69351016.776149392</v>
      </c>
      <c r="D209" s="462">
        <v>2039479.395611316</v>
      </c>
      <c r="E209" s="463">
        <v>3.0299105843941024E-2</v>
      </c>
      <c r="F209" s="464">
        <v>155549639.35358727</v>
      </c>
      <c r="G209" s="464">
        <v>8209094.8575812876</v>
      </c>
      <c r="H209" s="463">
        <v>5.5715111449203408E-2</v>
      </c>
    </row>
    <row r="210" spans="1:8" x14ac:dyDescent="0.25">
      <c r="A210" s="478" t="s">
        <v>452</v>
      </c>
      <c r="B210" s="248" t="s">
        <v>449</v>
      </c>
      <c r="C210" s="466">
        <v>461900781.25068188</v>
      </c>
      <c r="D210" s="466">
        <v>9844661.1246113181</v>
      </c>
      <c r="E210" s="467">
        <v>2.1777519839496509E-2</v>
      </c>
      <c r="F210" s="468">
        <v>1086533250.1241906</v>
      </c>
      <c r="G210" s="468">
        <v>48732325.369924068</v>
      </c>
      <c r="H210" s="467">
        <v>4.695729615143969E-2</v>
      </c>
    </row>
    <row r="211" spans="1:8" x14ac:dyDescent="0.25">
      <c r="A211" s="478" t="s">
        <v>452</v>
      </c>
      <c r="B211" s="247" t="s">
        <v>414</v>
      </c>
      <c r="C211" s="462">
        <v>209147438.06319764</v>
      </c>
      <c r="D211" s="462">
        <v>5826999.7007580101</v>
      </c>
      <c r="E211" s="463">
        <v>2.8659193083042555E-2</v>
      </c>
      <c r="F211" s="464">
        <v>471800548.8736679</v>
      </c>
      <c r="G211" s="464">
        <v>21664577.20603919</v>
      </c>
      <c r="H211" s="463">
        <v>4.8128962290611768E-2</v>
      </c>
    </row>
    <row r="212" spans="1:8" x14ac:dyDescent="0.25">
      <c r="A212" s="478" t="s">
        <v>452</v>
      </c>
      <c r="B212" s="248" t="s">
        <v>416</v>
      </c>
      <c r="C212" s="466">
        <v>39382095.227085508</v>
      </c>
      <c r="D212" s="466">
        <v>645752.34186251462</v>
      </c>
      <c r="E212" s="467">
        <v>1.6670451926138179E-2</v>
      </c>
      <c r="F212" s="468">
        <v>96322557.002488419</v>
      </c>
      <c r="G212" s="468">
        <v>4619850.065515846</v>
      </c>
      <c r="H212" s="467">
        <v>5.0378557185788167E-2</v>
      </c>
    </row>
    <row r="213" spans="1:8" x14ac:dyDescent="0.25">
      <c r="A213" s="478" t="s">
        <v>452</v>
      </c>
      <c r="B213" s="247" t="s">
        <v>418</v>
      </c>
      <c r="C213" s="462">
        <v>46831125.749032259</v>
      </c>
      <c r="D213" s="462">
        <v>885611.17427515239</v>
      </c>
      <c r="E213" s="463">
        <v>1.9275247703106919E-2</v>
      </c>
      <c r="F213" s="464">
        <v>106803179.11301136</v>
      </c>
      <c r="G213" s="464">
        <v>4792111.8612450659</v>
      </c>
      <c r="H213" s="463">
        <v>4.6976391781275988E-2</v>
      </c>
    </row>
    <row r="214" spans="1:8" x14ac:dyDescent="0.25">
      <c r="A214" s="478" t="s">
        <v>452</v>
      </c>
      <c r="B214" s="248" t="s">
        <v>420</v>
      </c>
      <c r="C214" s="466">
        <v>55673031.111335464</v>
      </c>
      <c r="D214" s="466">
        <v>85004.80571296066</v>
      </c>
      <c r="E214" s="467">
        <v>1.5291927302042521E-3</v>
      </c>
      <c r="F214" s="468">
        <v>146806919.10698351</v>
      </c>
      <c r="G214" s="468">
        <v>4176950.0816933811</v>
      </c>
      <c r="H214" s="467">
        <v>2.9285220422033142E-2</v>
      </c>
    </row>
    <row r="215" spans="1:8" x14ac:dyDescent="0.25">
      <c r="A215" s="478" t="s">
        <v>452</v>
      </c>
      <c r="B215" s="247" t="s">
        <v>450</v>
      </c>
      <c r="C215" s="462">
        <v>571003670.58145928</v>
      </c>
      <c r="D215" s="462">
        <v>19421662.425510883</v>
      </c>
      <c r="E215" s="463">
        <v>3.5210833816790868E-2</v>
      </c>
      <c r="F215" s="464">
        <v>1279288248.0887251</v>
      </c>
      <c r="G215" s="464">
        <v>79478583.744710922</v>
      </c>
      <c r="H215" s="463">
        <v>6.6242660070724782E-2</v>
      </c>
    </row>
    <row r="216" spans="1:8" x14ac:dyDescent="0.25">
      <c r="A216" s="478" t="s">
        <v>452</v>
      </c>
      <c r="B216" s="248" t="s">
        <v>427</v>
      </c>
      <c r="C216" s="466">
        <v>12490873.369835963</v>
      </c>
      <c r="D216" s="466">
        <v>630735.44689927436</v>
      </c>
      <c r="E216" s="467">
        <v>5.3181122428557555E-2</v>
      </c>
      <c r="F216" s="468">
        <v>28421640.919898372</v>
      </c>
      <c r="G216" s="468">
        <v>2409355.1624317877</v>
      </c>
      <c r="H216" s="467">
        <v>9.2623738832340208E-2</v>
      </c>
    </row>
    <row r="217" spans="1:8" x14ac:dyDescent="0.25">
      <c r="A217" s="478" t="s">
        <v>452</v>
      </c>
      <c r="B217" s="247" t="s">
        <v>429</v>
      </c>
      <c r="C217" s="462">
        <v>67842518.505192399</v>
      </c>
      <c r="D217" s="462">
        <v>2563309.5637607351</v>
      </c>
      <c r="E217" s="463">
        <v>3.9266860081906475E-2</v>
      </c>
      <c r="F217" s="464">
        <v>149985184.86854437</v>
      </c>
      <c r="G217" s="464">
        <v>8487418.9233183265</v>
      </c>
      <c r="H217" s="463">
        <v>5.9982706204731291E-2</v>
      </c>
    </row>
    <row r="218" spans="1:8" x14ac:dyDescent="0.25">
      <c r="A218" s="478" t="s">
        <v>452</v>
      </c>
      <c r="B218" s="248" t="s">
        <v>431</v>
      </c>
      <c r="C218" s="466">
        <v>31871974.077529125</v>
      </c>
      <c r="D218" s="466">
        <v>1007024.3993547447</v>
      </c>
      <c r="E218" s="467">
        <v>3.2626795438025442E-2</v>
      </c>
      <c r="F218" s="468">
        <v>68611374.592810825</v>
      </c>
      <c r="G218" s="468">
        <v>3716782.1473722011</v>
      </c>
      <c r="H218" s="467">
        <v>5.7274142687576891E-2</v>
      </c>
    </row>
    <row r="219" spans="1:8" x14ac:dyDescent="0.25">
      <c r="A219" s="478" t="s">
        <v>452</v>
      </c>
      <c r="B219" s="247" t="s">
        <v>433</v>
      </c>
      <c r="C219" s="462">
        <v>87402414.547077894</v>
      </c>
      <c r="D219" s="462">
        <v>3494265.7197957188</v>
      </c>
      <c r="E219" s="463">
        <v>4.1643937670325308E-2</v>
      </c>
      <c r="F219" s="464">
        <v>186773735.14652991</v>
      </c>
      <c r="G219" s="464">
        <v>11802990.597537339</v>
      </c>
      <c r="H219" s="463">
        <v>6.7456937603831535E-2</v>
      </c>
    </row>
    <row r="220" spans="1:8" x14ac:dyDescent="0.25">
      <c r="A220" s="478" t="s">
        <v>452</v>
      </c>
      <c r="B220" s="248" t="s">
        <v>435</v>
      </c>
      <c r="C220" s="466">
        <v>54779946.383176886</v>
      </c>
      <c r="D220" s="466">
        <v>1279325.6772187874</v>
      </c>
      <c r="E220" s="467">
        <v>2.39123520500822E-2</v>
      </c>
      <c r="F220" s="468">
        <v>126667762.12178619</v>
      </c>
      <c r="G220" s="468">
        <v>7134347.3225194514</v>
      </c>
      <c r="H220" s="467">
        <v>5.9684962020872645E-2</v>
      </c>
    </row>
    <row r="221" spans="1:8" x14ac:dyDescent="0.25">
      <c r="A221" s="478" t="s">
        <v>452</v>
      </c>
      <c r="B221" s="247" t="s">
        <v>437</v>
      </c>
      <c r="C221" s="462">
        <v>26776109.167565674</v>
      </c>
      <c r="D221" s="462">
        <v>422662.59830703214</v>
      </c>
      <c r="E221" s="463">
        <v>1.6038228517710054E-2</v>
      </c>
      <c r="F221" s="464">
        <v>63661337.026375264</v>
      </c>
      <c r="G221" s="464">
        <v>4145668.4425969869</v>
      </c>
      <c r="H221" s="463">
        <v>6.9656756636469003E-2</v>
      </c>
    </row>
    <row r="222" spans="1:8" x14ac:dyDescent="0.25">
      <c r="A222" s="478" t="s">
        <v>452</v>
      </c>
      <c r="B222" s="248" t="s">
        <v>439</v>
      </c>
      <c r="C222" s="466">
        <v>54275004.062987432</v>
      </c>
      <c r="D222" s="466">
        <v>1168490.8917893246</v>
      </c>
      <c r="E222" s="467">
        <v>2.2002779358202079E-2</v>
      </c>
      <c r="F222" s="468">
        <v>128102401.12010512</v>
      </c>
      <c r="G222" s="468">
        <v>5906411.3622757494</v>
      </c>
      <c r="H222" s="467">
        <v>4.8335558097947422E-2</v>
      </c>
    </row>
    <row r="223" spans="1:8" x14ac:dyDescent="0.25">
      <c r="A223" s="478" t="s">
        <v>452</v>
      </c>
      <c r="B223" s="247" t="s">
        <v>441</v>
      </c>
      <c r="C223" s="462">
        <v>13879204.251312861</v>
      </c>
      <c r="D223" s="462">
        <v>551177.01942768693</v>
      </c>
      <c r="E223" s="463">
        <v>4.1354733888079399E-2</v>
      </c>
      <c r="F223" s="464">
        <v>30645237.847093191</v>
      </c>
      <c r="G223" s="464">
        <v>2147613.9087489992</v>
      </c>
      <c r="H223" s="463">
        <v>7.5361156894885428E-2</v>
      </c>
    </row>
    <row r="224" spans="1:8" x14ac:dyDescent="0.25">
      <c r="A224" s="478" t="s">
        <v>452</v>
      </c>
      <c r="B224" s="248" t="s">
        <v>443</v>
      </c>
      <c r="C224" s="466">
        <v>58699455.955647253</v>
      </c>
      <c r="D224" s="466">
        <v>3041832.7425331995</v>
      </c>
      <c r="E224" s="467">
        <v>5.4652580669605072E-2</v>
      </c>
      <c r="F224" s="468">
        <v>128048866.49083261</v>
      </c>
      <c r="G224" s="468">
        <v>9169845.8566329479</v>
      </c>
      <c r="H224" s="467">
        <v>7.7135947181541001E-2</v>
      </c>
    </row>
  </sheetData>
  <mergeCells count="3">
    <mergeCell ref="A153:A224"/>
    <mergeCell ref="A9:A80"/>
    <mergeCell ref="A81:A152"/>
  </mergeCells>
  <pageMargins left="0.7" right="0.7" top="0.75" bottom="0.75" header="0.3" footer="0.3"/>
  <colBreaks count="1" manualBreakCount="1">
    <brk id="9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8:Q224"/>
  <sheetViews>
    <sheetView zoomScale="68" workbookViewId="0">
      <selection activeCell="E9" sqref="E9:R62"/>
    </sheetView>
  </sheetViews>
  <sheetFormatPr defaultRowHeight="12.5" x14ac:dyDescent="0.25"/>
  <cols>
    <col min="1" max="1" width="31.1796875" customWidth="1"/>
    <col min="2" max="2" width="41.81640625" customWidth="1"/>
    <col min="3" max="3" width="40.26953125" customWidth="1"/>
    <col min="4" max="4" width="13.81640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3.1796875" customWidth="1"/>
    <col min="14" max="14" width="12" customWidth="1"/>
    <col min="15" max="15" width="13.7265625" customWidth="1"/>
    <col min="16" max="16" width="11" customWidth="1"/>
    <col min="17" max="17" width="10.6328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9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6" t="s">
        <v>49</v>
      </c>
      <c r="M8" s="256" t="s">
        <v>50</v>
      </c>
      <c r="N8" s="256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79" t="s">
        <v>109</v>
      </c>
      <c r="B9" s="479" t="s">
        <v>476</v>
      </c>
      <c r="C9" s="436" t="s">
        <v>20</v>
      </c>
      <c r="D9" s="462">
        <v>369138552.41186213</v>
      </c>
      <c r="E9" s="462">
        <v>10956996.676264882</v>
      </c>
      <c r="F9" s="463">
        <v>3.0590622271888076E-2</v>
      </c>
      <c r="G9" s="471">
        <v>99.999999999999972</v>
      </c>
      <c r="H9" s="471">
        <v>-2.8421709430404007E-14</v>
      </c>
      <c r="I9" s="472">
        <v>2.3367295823428909</v>
      </c>
      <c r="J9" s="472">
        <v>9.9948591376054274E-2</v>
      </c>
      <c r="K9" s="463">
        <v>4.4684120519484581E-2</v>
      </c>
      <c r="L9" s="464">
        <v>862576975.40402997</v>
      </c>
      <c r="M9" s="464">
        <v>61403280.219717503</v>
      </c>
      <c r="N9" s="463">
        <v>7.6641657843735736E-2</v>
      </c>
      <c r="O9" s="462">
        <v>194322374.9170413</v>
      </c>
      <c r="P9" s="462">
        <v>6804143.1530711949</v>
      </c>
      <c r="Q9" s="463">
        <v>3.6285235249208167E-2</v>
      </c>
    </row>
    <row r="10" spans="1:17" x14ac:dyDescent="0.25">
      <c r="A10" s="479" t="s">
        <v>109</v>
      </c>
      <c r="B10" s="479" t="s">
        <v>476</v>
      </c>
      <c r="C10" s="437" t="s">
        <v>460</v>
      </c>
      <c r="D10" s="466">
        <v>957175.8200583919</v>
      </c>
      <c r="E10" s="466">
        <v>37387.467981243157</v>
      </c>
      <c r="F10" s="467">
        <v>4.0647903288633103E-2</v>
      </c>
      <c r="G10" s="473">
        <v>0.25929987908454322</v>
      </c>
      <c r="H10" s="473">
        <v>2.5059885705049356E-3</v>
      </c>
      <c r="I10" s="474">
        <v>4.3050528016354566</v>
      </c>
      <c r="J10" s="474">
        <v>-3.9515806911735396E-2</v>
      </c>
      <c r="K10" s="467">
        <v>-9.095450083120989E-3</v>
      </c>
      <c r="L10" s="468">
        <v>4120692.4458000958</v>
      </c>
      <c r="M10" s="468">
        <v>124608.84485836281</v>
      </c>
      <c r="N10" s="467">
        <v>3.1182742230166802E-2</v>
      </c>
      <c r="O10" s="466">
        <v>1036270.5915210247</v>
      </c>
      <c r="P10" s="466">
        <v>45165.414803385735</v>
      </c>
      <c r="Q10" s="467">
        <v>4.5570758648406436E-2</v>
      </c>
    </row>
    <row r="11" spans="1:17" x14ac:dyDescent="0.25">
      <c r="A11" s="479" t="s">
        <v>109</v>
      </c>
      <c r="B11" s="479" t="s">
        <v>476</v>
      </c>
      <c r="C11" s="436" t="s">
        <v>461</v>
      </c>
      <c r="D11" s="462">
        <v>17335527.881496597</v>
      </c>
      <c r="E11" s="462">
        <v>-33813.247309759259</v>
      </c>
      <c r="F11" s="463">
        <v>-1.9467202042385673E-3</v>
      </c>
      <c r="G11" s="471">
        <v>4.6962116983529469</v>
      </c>
      <c r="H11" s="471">
        <v>-0.15310029180102713</v>
      </c>
      <c r="I11" s="472">
        <v>2.6378843580693103</v>
      </c>
      <c r="J11" s="472">
        <v>8.2779310577736354E-3</v>
      </c>
      <c r="K11" s="463">
        <v>3.1479733897597892E-3</v>
      </c>
      <c r="L11" s="464">
        <v>45729117.837474279</v>
      </c>
      <c r="M11" s="464">
        <v>54586.772209264338</v>
      </c>
      <c r="N11" s="463">
        <v>1.1951249621208915E-3</v>
      </c>
      <c r="O11" s="462">
        <v>9308101.139236033</v>
      </c>
      <c r="P11" s="462">
        <v>97858.709073465317</v>
      </c>
      <c r="Q11" s="463">
        <v>1.0624987324219438E-2</v>
      </c>
    </row>
    <row r="12" spans="1:17" x14ac:dyDescent="0.25">
      <c r="A12" s="479" t="s">
        <v>109</v>
      </c>
      <c r="B12" s="479" t="s">
        <v>476</v>
      </c>
      <c r="C12" s="437" t="s">
        <v>462</v>
      </c>
      <c r="D12" s="466">
        <v>288680.03867790109</v>
      </c>
      <c r="E12" s="466">
        <v>36015.367810511671</v>
      </c>
      <c r="F12" s="467">
        <v>0.14254215948304966</v>
      </c>
      <c r="G12" s="473">
        <v>7.8203708821995274E-2</v>
      </c>
      <c r="H12" s="473">
        <v>7.6627591774799109E-3</v>
      </c>
      <c r="I12" s="474">
        <v>2.9937105853380941</v>
      </c>
      <c r="J12" s="474">
        <v>-3.1345030629229331E-2</v>
      </c>
      <c r="K12" s="467">
        <v>-1.0361803090091657E-2</v>
      </c>
      <c r="L12" s="468">
        <v>864224.48756584292</v>
      </c>
      <c r="M12" s="468">
        <v>99899.806001911173</v>
      </c>
      <c r="N12" s="467">
        <v>0.13070336260435819</v>
      </c>
      <c r="O12" s="466">
        <v>157838.04608041048</v>
      </c>
      <c r="P12" s="466">
        <v>21888.31061655283</v>
      </c>
      <c r="Q12" s="467">
        <v>0.16100296585256582</v>
      </c>
    </row>
    <row r="13" spans="1:17" x14ac:dyDescent="0.25">
      <c r="A13" s="479" t="s">
        <v>109</v>
      </c>
      <c r="B13" s="479" t="s">
        <v>476</v>
      </c>
      <c r="C13" s="436" t="s">
        <v>463</v>
      </c>
      <c r="D13" s="462">
        <v>171453938.96342123</v>
      </c>
      <c r="E13" s="462">
        <v>25394.537283837795</v>
      </c>
      <c r="F13" s="463">
        <v>1.4813482415572523E-4</v>
      </c>
      <c r="G13" s="471">
        <v>46.447042131791051</v>
      </c>
      <c r="H13" s="471">
        <v>-1.4137540708706666</v>
      </c>
      <c r="I13" s="472">
        <v>1.8938532141747169</v>
      </c>
      <c r="J13" s="472">
        <v>2.9842065191150402E-2</v>
      </c>
      <c r="K13" s="463">
        <v>1.6009595869328944E-2</v>
      </c>
      <c r="L13" s="464">
        <v>324708593.38879102</v>
      </c>
      <c r="M13" s="464">
        <v>5163875.3244463205</v>
      </c>
      <c r="N13" s="463">
        <v>1.616010227215367E-2</v>
      </c>
      <c r="O13" s="462">
        <v>72988773.765837908</v>
      </c>
      <c r="P13" s="462">
        <v>108746.04571390152</v>
      </c>
      <c r="Q13" s="463">
        <v>1.4921240992321139E-3</v>
      </c>
    </row>
    <row r="14" spans="1:17" x14ac:dyDescent="0.25">
      <c r="A14" s="479" t="s">
        <v>109</v>
      </c>
      <c r="B14" s="479" t="s">
        <v>476</v>
      </c>
      <c r="C14" s="437" t="s">
        <v>464</v>
      </c>
      <c r="D14" s="466">
        <v>25249474.487964518</v>
      </c>
      <c r="E14" s="466">
        <v>6370099.2044799589</v>
      </c>
      <c r="F14" s="467">
        <v>0.33741048677878877</v>
      </c>
      <c r="G14" s="473">
        <v>6.8401076839551296</v>
      </c>
      <c r="H14" s="473">
        <v>1.5692122452684565</v>
      </c>
      <c r="I14" s="474">
        <v>3.0050979423932946</v>
      </c>
      <c r="J14" s="474">
        <v>0.15963130127614766</v>
      </c>
      <c r="K14" s="467">
        <v>5.6100218842655446E-2</v>
      </c>
      <c r="L14" s="468">
        <v>75877143.830294162</v>
      </c>
      <c r="M14" s="468">
        <v>22156511.256007269</v>
      </c>
      <c r="N14" s="467">
        <v>0.41243950776954125</v>
      </c>
      <c r="O14" s="466">
        <v>13801565.352609158</v>
      </c>
      <c r="P14" s="466">
        <v>3856875.7595656496</v>
      </c>
      <c r="Q14" s="467">
        <v>0.3878326943722411</v>
      </c>
    </row>
    <row r="15" spans="1:17" x14ac:dyDescent="0.25">
      <c r="A15" s="479" t="s">
        <v>109</v>
      </c>
      <c r="B15" s="479" t="s">
        <v>476</v>
      </c>
      <c r="C15" s="436" t="s">
        <v>465</v>
      </c>
      <c r="D15" s="462">
        <v>76823578.065778255</v>
      </c>
      <c r="E15" s="462">
        <v>532897.74423979223</v>
      </c>
      <c r="F15" s="463">
        <v>6.9850962397217473E-3</v>
      </c>
      <c r="G15" s="471">
        <v>20.811583499970823</v>
      </c>
      <c r="H15" s="471">
        <v>-0.48786062267819119</v>
      </c>
      <c r="I15" s="472">
        <v>1.7448860367814403</v>
      </c>
      <c r="J15" s="472">
        <v>9.4593996018040638E-2</v>
      </c>
      <c r="K15" s="463">
        <v>5.7319549317030524E-2</v>
      </c>
      <c r="L15" s="464">
        <v>134048388.66256541</v>
      </c>
      <c r="M15" s="464">
        <v>8146486.1435055584</v>
      </c>
      <c r="N15" s="463">
        <v>6.470502812514918E-2</v>
      </c>
      <c r="O15" s="462">
        <v>36717858.019942045</v>
      </c>
      <c r="P15" s="462">
        <v>83418.212743960321</v>
      </c>
      <c r="Q15" s="463">
        <v>2.2770434919430643E-3</v>
      </c>
    </row>
    <row r="16" spans="1:17" x14ac:dyDescent="0.25">
      <c r="A16" s="479" t="s">
        <v>109</v>
      </c>
      <c r="B16" s="479" t="s">
        <v>476</v>
      </c>
      <c r="C16" s="437" t="s">
        <v>466</v>
      </c>
      <c r="D16" s="466">
        <v>4330583.4051620821</v>
      </c>
      <c r="E16" s="466">
        <v>-133556.55067388527</v>
      </c>
      <c r="F16" s="467">
        <v>-2.9917644158823219E-2</v>
      </c>
      <c r="G16" s="473">
        <v>1.1731593400004132</v>
      </c>
      <c r="H16" s="473">
        <v>-7.317506341909441E-2</v>
      </c>
      <c r="I16" s="474">
        <v>3.2140739007515315</v>
      </c>
      <c r="J16" s="474">
        <v>7.4331400511704615E-2</v>
      </c>
      <c r="K16" s="467">
        <v>2.3674361991796098E-2</v>
      </c>
      <c r="L16" s="468">
        <v>13918815.097559143</v>
      </c>
      <c r="M16" s="468">
        <v>-97434.848797786981</v>
      </c>
      <c r="N16" s="467">
        <v>-6.9515633047848163E-3</v>
      </c>
      <c r="O16" s="466">
        <v>2999077.7106586695</v>
      </c>
      <c r="P16" s="466">
        <v>-85585.485251981765</v>
      </c>
      <c r="Q16" s="467">
        <v>-2.774548785923946E-2</v>
      </c>
    </row>
    <row r="17" spans="1:17" x14ac:dyDescent="0.25">
      <c r="A17" s="479" t="s">
        <v>109</v>
      </c>
      <c r="B17" s="479" t="s">
        <v>476</v>
      </c>
      <c r="C17" s="436" t="s">
        <v>467</v>
      </c>
      <c r="D17" s="462">
        <v>126589.10089212038</v>
      </c>
      <c r="E17" s="462">
        <v>-24893.985145866711</v>
      </c>
      <c r="F17" s="463">
        <v>-0.16433508054901985</v>
      </c>
      <c r="G17" s="471">
        <v>3.4293112996466438E-2</v>
      </c>
      <c r="H17" s="471">
        <v>-7.9991501344159888E-3</v>
      </c>
      <c r="I17" s="472">
        <v>11.225448057266647</v>
      </c>
      <c r="J17" s="472">
        <v>-5.7610222479560491E-2</v>
      </c>
      <c r="K17" s="463">
        <v>-5.1059048930886435E-3</v>
      </c>
      <c r="L17" s="464">
        <v>1421019.3766805842</v>
      </c>
      <c r="M17" s="464">
        <v>-288173.11148183304</v>
      </c>
      <c r="N17" s="463">
        <v>-0.1686019061502271</v>
      </c>
      <c r="O17" s="462">
        <v>308597.62761151791</v>
      </c>
      <c r="P17" s="462">
        <v>-62788.625943541527</v>
      </c>
      <c r="Q17" s="463">
        <v>-0.16906556271941517</v>
      </c>
    </row>
    <row r="18" spans="1:17" x14ac:dyDescent="0.25">
      <c r="A18" s="479" t="s">
        <v>109</v>
      </c>
      <c r="B18" s="479" t="s">
        <v>476</v>
      </c>
      <c r="C18" s="437" t="s">
        <v>468</v>
      </c>
      <c r="D18" s="466">
        <v>532569.63611251814</v>
      </c>
      <c r="E18" s="466">
        <v>86635.07139485277</v>
      </c>
      <c r="F18" s="467">
        <v>0.19427754260247587</v>
      </c>
      <c r="G18" s="473">
        <v>0.1442736426831705</v>
      </c>
      <c r="H18" s="473">
        <v>1.9774053696280922E-2</v>
      </c>
      <c r="I18" s="474">
        <v>4.0616963527367655</v>
      </c>
      <c r="J18" s="474">
        <v>-0.3762416045802679</v>
      </c>
      <c r="K18" s="467">
        <v>-8.4778473290718484E-2</v>
      </c>
      <c r="L18" s="468">
        <v>2163136.1485765614</v>
      </c>
      <c r="M18" s="468">
        <v>184106.21733638505</v>
      </c>
      <c r="N18" s="467">
        <v>9.3028515855246963E-2</v>
      </c>
      <c r="O18" s="466">
        <v>531151.89481806755</v>
      </c>
      <c r="P18" s="466">
        <v>83486.910160216328</v>
      </c>
      <c r="Q18" s="467">
        <v>0.18649417091226173</v>
      </c>
    </row>
    <row r="19" spans="1:17" x14ac:dyDescent="0.25">
      <c r="A19" s="479" t="s">
        <v>109</v>
      </c>
      <c r="B19" s="479" t="s">
        <v>476</v>
      </c>
      <c r="C19" s="436" t="s">
        <v>469</v>
      </c>
      <c r="D19" s="462">
        <v>13423870.571187323</v>
      </c>
      <c r="E19" s="462">
        <v>259949.65172267705</v>
      </c>
      <c r="F19" s="463">
        <v>1.9747129545446156E-2</v>
      </c>
      <c r="G19" s="471">
        <v>3.6365398529844666</v>
      </c>
      <c r="H19" s="471">
        <v>-3.866918798078034E-2</v>
      </c>
      <c r="I19" s="472">
        <v>5.7295460454145211</v>
      </c>
      <c r="J19" s="472">
        <v>-4.5543244161343033E-2</v>
      </c>
      <c r="K19" s="463">
        <v>-7.8861541142834571E-3</v>
      </c>
      <c r="L19" s="464">
        <v>76912684.545302689</v>
      </c>
      <c r="M19" s="464">
        <v>889865.83447875082</v>
      </c>
      <c r="N19" s="463">
        <v>1.1705246524252514E-2</v>
      </c>
      <c r="O19" s="462">
        <v>20631450.067659736</v>
      </c>
      <c r="P19" s="462">
        <v>189611.07229088247</v>
      </c>
      <c r="Q19" s="463">
        <v>9.2756367141840473E-3</v>
      </c>
    </row>
    <row r="20" spans="1:17" x14ac:dyDescent="0.25">
      <c r="A20" s="479" t="s">
        <v>109</v>
      </c>
      <c r="B20" s="479" t="s">
        <v>476</v>
      </c>
      <c r="C20" s="437" t="s">
        <v>470</v>
      </c>
      <c r="D20" s="466">
        <v>58516392.913274817</v>
      </c>
      <c r="E20" s="466">
        <v>3700715.1366422772</v>
      </c>
      <c r="F20" s="467">
        <v>6.7511983555548785E-2</v>
      </c>
      <c r="G20" s="473">
        <v>15.852148883107123</v>
      </c>
      <c r="H20" s="473">
        <v>0.54826823965589533</v>
      </c>
      <c r="I20" s="474">
        <v>3.1184366122220268</v>
      </c>
      <c r="J20" s="474">
        <v>0.23889203255882396</v>
      </c>
      <c r="K20" s="467">
        <v>8.2961741327430755E-2</v>
      </c>
      <c r="L20" s="468">
        <v>182479662.07592574</v>
      </c>
      <c r="M20" s="468">
        <v>24635474.253658831</v>
      </c>
      <c r="N20" s="467">
        <v>0.1560746365992168</v>
      </c>
      <c r="O20" s="466">
        <v>35778590.526049376</v>
      </c>
      <c r="P20" s="466">
        <v>2402368.6542814225</v>
      </c>
      <c r="Q20" s="467">
        <v>7.1978448115288973E-2</v>
      </c>
    </row>
    <row r="21" spans="1:17" x14ac:dyDescent="0.25">
      <c r="A21" s="479" t="s">
        <v>109</v>
      </c>
      <c r="B21" s="479" t="s">
        <v>477</v>
      </c>
      <c r="C21" s="436" t="s">
        <v>20</v>
      </c>
      <c r="D21" s="462">
        <v>4226327799.5073829</v>
      </c>
      <c r="E21" s="462">
        <v>152096313.58168888</v>
      </c>
      <c r="F21" s="463">
        <v>3.733128912952071E-2</v>
      </c>
      <c r="G21" s="471">
        <v>99.999999999999972</v>
      </c>
      <c r="H21" s="471">
        <v>-7.1054273576010019E-14</v>
      </c>
      <c r="I21" s="472">
        <v>2.273912635962176</v>
      </c>
      <c r="J21" s="472">
        <v>6.6099518634739951E-2</v>
      </c>
      <c r="K21" s="463">
        <v>2.9938910189442846E-2</v>
      </c>
      <c r="L21" s="464">
        <v>9610300187.018055</v>
      </c>
      <c r="M21" s="464">
        <v>615158469.36285591</v>
      </c>
      <c r="N21" s="463">
        <v>6.8387857431468219E-2</v>
      </c>
      <c r="O21" s="462">
        <v>2163705746.5972748</v>
      </c>
      <c r="P21" s="462">
        <v>81064510.261006832</v>
      </c>
      <c r="Q21" s="463">
        <v>3.8923895698720325E-2</v>
      </c>
    </row>
    <row r="22" spans="1:17" x14ac:dyDescent="0.25">
      <c r="A22" s="479" t="s">
        <v>109</v>
      </c>
      <c r="B22" s="479" t="s">
        <v>477</v>
      </c>
      <c r="C22" s="437" t="s">
        <v>460</v>
      </c>
      <c r="D22" s="466">
        <v>12510553.761273248</v>
      </c>
      <c r="E22" s="466">
        <v>912986.83320230246</v>
      </c>
      <c r="F22" s="467">
        <v>7.8722273289278791E-2</v>
      </c>
      <c r="G22" s="473">
        <v>0.29601475216218354</v>
      </c>
      <c r="H22" s="473">
        <v>1.1358198695980537E-2</v>
      </c>
      <c r="I22" s="474">
        <v>4.2032278984549256</v>
      </c>
      <c r="J22" s="474">
        <v>-1.6722395690365488E-2</v>
      </c>
      <c r="K22" s="467">
        <v>-3.9626996824028808E-3</v>
      </c>
      <c r="L22" s="468">
        <v>52584708.594503917</v>
      </c>
      <c r="M22" s="468">
        <v>3643552.6250212342</v>
      </c>
      <c r="N22" s="467">
        <v>7.4447620879514495E-2</v>
      </c>
      <c r="O22" s="466">
        <v>13471900.422969291</v>
      </c>
      <c r="P22" s="466">
        <v>1020693.8208642043</v>
      </c>
      <c r="Q22" s="467">
        <v>8.1975494703592722E-2</v>
      </c>
    </row>
    <row r="23" spans="1:17" x14ac:dyDescent="0.25">
      <c r="A23" s="479" t="s">
        <v>109</v>
      </c>
      <c r="B23" s="479" t="s">
        <v>477</v>
      </c>
      <c r="C23" s="436" t="s">
        <v>461</v>
      </c>
      <c r="D23" s="462">
        <v>223306342.09378314</v>
      </c>
      <c r="E23" s="462">
        <v>-3363138.7860904038</v>
      </c>
      <c r="F23" s="463">
        <v>-1.4837192784116991E-2</v>
      </c>
      <c r="G23" s="471">
        <v>5.2836966910094265</v>
      </c>
      <c r="H23" s="471">
        <v>-0.27979378965904633</v>
      </c>
      <c r="I23" s="472">
        <v>2.6496415146624539</v>
      </c>
      <c r="J23" s="472">
        <v>-1.0448166913878953E-2</v>
      </c>
      <c r="K23" s="463">
        <v>-3.92774987484163E-3</v>
      </c>
      <c r="L23" s="464">
        <v>591681754.49910367</v>
      </c>
      <c r="M23" s="464">
        <v>-11279392.717711806</v>
      </c>
      <c r="N23" s="463">
        <v>-1.8706665876857754E-2</v>
      </c>
      <c r="O23" s="462">
        <v>119418175.88697368</v>
      </c>
      <c r="P23" s="462">
        <v>-1791843.3124423772</v>
      </c>
      <c r="Q23" s="463">
        <v>-1.478296368796392E-2</v>
      </c>
    </row>
    <row r="24" spans="1:17" x14ac:dyDescent="0.25">
      <c r="A24" s="479" t="s">
        <v>109</v>
      </c>
      <c r="B24" s="479" t="s">
        <v>477</v>
      </c>
      <c r="C24" s="437" t="s">
        <v>462</v>
      </c>
      <c r="D24" s="466">
        <v>3326894.6090745875</v>
      </c>
      <c r="E24" s="466">
        <v>152202.99076667288</v>
      </c>
      <c r="F24" s="467">
        <v>4.7942606421658006E-2</v>
      </c>
      <c r="G24" s="473">
        <v>7.8718328698080792E-2</v>
      </c>
      <c r="H24" s="473">
        <v>7.9709056336042805E-4</v>
      </c>
      <c r="I24" s="474">
        <v>3.0073488515977105</v>
      </c>
      <c r="J24" s="474">
        <v>5.3933205808321727E-2</v>
      </c>
      <c r="K24" s="467">
        <v>1.8261298874478759E-2</v>
      </c>
      <c r="L24" s="468">
        <v>10005132.681987075</v>
      </c>
      <c r="M24" s="468">
        <v>628948.78592004627</v>
      </c>
      <c r="N24" s="467">
        <v>6.7079399560824274E-2</v>
      </c>
      <c r="O24" s="466">
        <v>1805720.3068224972</v>
      </c>
      <c r="P24" s="466">
        <v>101829.97613541014</v>
      </c>
      <c r="Q24" s="467">
        <v>5.9763222022832657E-2</v>
      </c>
    </row>
    <row r="25" spans="1:17" x14ac:dyDescent="0.25">
      <c r="A25" s="479" t="s">
        <v>109</v>
      </c>
      <c r="B25" s="479" t="s">
        <v>477</v>
      </c>
      <c r="C25" s="436" t="s">
        <v>463</v>
      </c>
      <c r="D25" s="462">
        <v>2072506390.2707484</v>
      </c>
      <c r="E25" s="462">
        <v>28946163.793885469</v>
      </c>
      <c r="F25" s="463">
        <v>1.4164575831361336E-2</v>
      </c>
      <c r="G25" s="471">
        <v>49.03799441473322</v>
      </c>
      <c r="H25" s="471">
        <v>-1.1201822508852928</v>
      </c>
      <c r="I25" s="472">
        <v>1.9176857611971849</v>
      </c>
      <c r="J25" s="472">
        <v>2.5550232868555289E-2</v>
      </c>
      <c r="K25" s="463">
        <v>1.3503384131856795E-2</v>
      </c>
      <c r="L25" s="464">
        <v>3974415994.61239</v>
      </c>
      <c r="M25" s="464">
        <v>107723085.81621695</v>
      </c>
      <c r="N25" s="463">
        <v>2.7859229671733779E-2</v>
      </c>
      <c r="O25" s="462">
        <v>880188081.73594618</v>
      </c>
      <c r="P25" s="462">
        <v>15474664.806509376</v>
      </c>
      <c r="Q25" s="463">
        <v>1.7895714931149442E-2</v>
      </c>
    </row>
    <row r="26" spans="1:17" x14ac:dyDescent="0.25">
      <c r="A26" s="479" t="s">
        <v>109</v>
      </c>
      <c r="B26" s="479" t="s">
        <v>477</v>
      </c>
      <c r="C26" s="437" t="s">
        <v>464</v>
      </c>
      <c r="D26" s="466">
        <v>288560623.05244112</v>
      </c>
      <c r="E26" s="466">
        <v>64608725.454351038</v>
      </c>
      <c r="F26" s="467">
        <v>0.2884937620412556</v>
      </c>
      <c r="G26" s="473">
        <v>6.8276914792571324</v>
      </c>
      <c r="H26" s="473">
        <v>1.3309027383197289</v>
      </c>
      <c r="I26" s="474">
        <v>2.9011710105400246</v>
      </c>
      <c r="J26" s="474">
        <v>5.4972071081758944E-2</v>
      </c>
      <c r="K26" s="467">
        <v>1.9314205454739615E-2</v>
      </c>
      <c r="L26" s="468">
        <v>837163714.38310969</v>
      </c>
      <c r="M26" s="468">
        <v>199752060.9497596</v>
      </c>
      <c r="N26" s="467">
        <v>0.31337999528847077</v>
      </c>
      <c r="O26" s="466">
        <v>157000356.72753125</v>
      </c>
      <c r="P26" s="466">
        <v>37678699.146486416</v>
      </c>
      <c r="Q26" s="467">
        <v>0.31577418475681623</v>
      </c>
    </row>
    <row r="27" spans="1:17" x14ac:dyDescent="0.25">
      <c r="A27" s="479" t="s">
        <v>109</v>
      </c>
      <c r="B27" s="479" t="s">
        <v>477</v>
      </c>
      <c r="C27" s="436" t="s">
        <v>465</v>
      </c>
      <c r="D27" s="462">
        <v>899264444.32694018</v>
      </c>
      <c r="E27" s="462">
        <v>9663822.7764747143</v>
      </c>
      <c r="F27" s="463">
        <v>1.0863102545535377E-2</v>
      </c>
      <c r="G27" s="471">
        <v>21.277678566053428</v>
      </c>
      <c r="H27" s="471">
        <v>-0.5571294124221069</v>
      </c>
      <c r="I27" s="472">
        <v>1.7180530988347582</v>
      </c>
      <c r="J27" s="472">
        <v>6.8954159803483739E-2</v>
      </c>
      <c r="K27" s="463">
        <v>4.1813233985820937E-2</v>
      </c>
      <c r="L27" s="464">
        <v>1544984065.2478166</v>
      </c>
      <c r="M27" s="464">
        <v>77944624.087381601</v>
      </c>
      <c r="N27" s="463">
        <v>5.3130557979904784E-2</v>
      </c>
      <c r="O27" s="462">
        <v>428008072.44337392</v>
      </c>
      <c r="P27" s="462">
        <v>2649495.4118728638</v>
      </c>
      <c r="Q27" s="463">
        <v>6.2288515030382201E-3</v>
      </c>
    </row>
    <row r="28" spans="1:17" x14ac:dyDescent="0.25">
      <c r="A28" s="479" t="s">
        <v>109</v>
      </c>
      <c r="B28" s="479" t="s">
        <v>477</v>
      </c>
      <c r="C28" s="437" t="s">
        <v>466</v>
      </c>
      <c r="D28" s="466">
        <v>42473988.105949819</v>
      </c>
      <c r="E28" s="466">
        <v>-2251658.1211709902</v>
      </c>
      <c r="F28" s="467">
        <v>-5.0343780607145838E-2</v>
      </c>
      <c r="G28" s="473">
        <v>1.0049856547071561</v>
      </c>
      <c r="H28" s="473">
        <v>-9.2783246780748785E-2</v>
      </c>
      <c r="I28" s="474">
        <v>3.1412866690238812</v>
      </c>
      <c r="J28" s="474">
        <v>7.6003244534012193E-2</v>
      </c>
      <c r="K28" s="467">
        <v>2.4794850592538865E-2</v>
      </c>
      <c r="L28" s="468">
        <v>133422972.61749905</v>
      </c>
      <c r="M28" s="468">
        <v>-3673809.4120922089</v>
      </c>
      <c r="N28" s="467">
        <v>-2.679719653302472E-2</v>
      </c>
      <c r="O28" s="466">
        <v>29308761.635747459</v>
      </c>
      <c r="P28" s="466">
        <v>-1851177.5481321178</v>
      </c>
      <c r="Q28" s="467">
        <v>-5.9408894773768185E-2</v>
      </c>
    </row>
    <row r="29" spans="1:17" x14ac:dyDescent="0.25">
      <c r="A29" s="479" t="s">
        <v>109</v>
      </c>
      <c r="B29" s="479" t="s">
        <v>477</v>
      </c>
      <c r="C29" s="436" t="s">
        <v>467</v>
      </c>
      <c r="D29" s="462">
        <v>1498149.0043234194</v>
      </c>
      <c r="E29" s="462">
        <v>-170410.36345914751</v>
      </c>
      <c r="F29" s="463">
        <v>-0.10213023686751672</v>
      </c>
      <c r="G29" s="471">
        <v>3.5448007712464751E-2</v>
      </c>
      <c r="H29" s="471">
        <v>-5.5059580488464113E-3</v>
      </c>
      <c r="I29" s="472">
        <v>10.615399211494378</v>
      </c>
      <c r="J29" s="472">
        <v>-0.47717091407340817</v>
      </c>
      <c r="K29" s="463">
        <v>-4.3017164522904799E-2</v>
      </c>
      <c r="L29" s="464">
        <v>15903449.759195914</v>
      </c>
      <c r="M29" s="464">
        <v>-2605162.0366052594</v>
      </c>
      <c r="N29" s="463">
        <v>-0.14075404818832826</v>
      </c>
      <c r="O29" s="462">
        <v>3538607.874757065</v>
      </c>
      <c r="P29" s="462">
        <v>-466737.70186307281</v>
      </c>
      <c r="Q29" s="463">
        <v>-0.11652869719594176</v>
      </c>
    </row>
    <row r="30" spans="1:17" x14ac:dyDescent="0.25">
      <c r="A30" s="479" t="s">
        <v>109</v>
      </c>
      <c r="B30" s="479" t="s">
        <v>477</v>
      </c>
      <c r="C30" s="437" t="s">
        <v>468</v>
      </c>
      <c r="D30" s="466">
        <v>4730893.7834792305</v>
      </c>
      <c r="E30" s="466">
        <v>535712.95861801971</v>
      </c>
      <c r="F30" s="467">
        <v>0.12769722712387319</v>
      </c>
      <c r="G30" s="473">
        <v>0.11193863817261544</v>
      </c>
      <c r="H30" s="473">
        <v>8.9699963722333492E-3</v>
      </c>
      <c r="I30" s="474">
        <v>4.3386638850181507</v>
      </c>
      <c r="J30" s="474">
        <v>-0.17877801756092992</v>
      </c>
      <c r="K30" s="467">
        <v>-3.9575056285474898E-2</v>
      </c>
      <c r="L30" s="468">
        <v>20525758.002238214</v>
      </c>
      <c r="M30" s="468">
        <v>1574272.3551139086</v>
      </c>
      <c r="N30" s="467">
        <v>8.3068545887471798E-2</v>
      </c>
      <c r="O30" s="466">
        <v>4786824.0437927265</v>
      </c>
      <c r="P30" s="466">
        <v>573088.44160770066</v>
      </c>
      <c r="Q30" s="467">
        <v>0.1360048412412318</v>
      </c>
    </row>
    <row r="31" spans="1:17" x14ac:dyDescent="0.25">
      <c r="A31" s="479" t="s">
        <v>109</v>
      </c>
      <c r="B31" s="479" t="s">
        <v>477</v>
      </c>
      <c r="C31" s="436" t="s">
        <v>469</v>
      </c>
      <c r="D31" s="462">
        <v>123312287.19321282</v>
      </c>
      <c r="E31" s="462">
        <v>183592.15713846684</v>
      </c>
      <c r="F31" s="463">
        <v>1.4910590669760435E-3</v>
      </c>
      <c r="G31" s="471">
        <v>2.9177170594194317</v>
      </c>
      <c r="H31" s="471">
        <v>-0.10441596030265954</v>
      </c>
      <c r="I31" s="472">
        <v>5.869486905314389</v>
      </c>
      <c r="J31" s="472">
        <v>-0.12844557107568466</v>
      </c>
      <c r="K31" s="463">
        <v>-2.1414974506847255E-2</v>
      </c>
      <c r="L31" s="464">
        <v>723779854.94492984</v>
      </c>
      <c r="M31" s="464">
        <v>-14737743.787469745</v>
      </c>
      <c r="N31" s="463">
        <v>-1.995584643177872E-2</v>
      </c>
      <c r="O31" s="462">
        <v>188522311.67476055</v>
      </c>
      <c r="P31" s="462">
        <v>506432.93999880552</v>
      </c>
      <c r="Q31" s="463">
        <v>2.6935647319088507E-3</v>
      </c>
    </row>
    <row r="32" spans="1:17" x14ac:dyDescent="0.25">
      <c r="A32" s="479" t="s">
        <v>109</v>
      </c>
      <c r="B32" s="479" t="s">
        <v>477</v>
      </c>
      <c r="C32" s="437" t="s">
        <v>470</v>
      </c>
      <c r="D32" s="466">
        <v>554409196.18058395</v>
      </c>
      <c r="E32" s="466">
        <v>52451024.751342058</v>
      </c>
      <c r="F32" s="467">
        <v>0.10449281979412058</v>
      </c>
      <c r="G32" s="473">
        <v>13.117988534755995</v>
      </c>
      <c r="H32" s="473">
        <v>0.79767307984772451</v>
      </c>
      <c r="I32" s="474">
        <v>3.0742621390688383</v>
      </c>
      <c r="J32" s="474">
        <v>0.18628929808423367</v>
      </c>
      <c r="K32" s="467">
        <v>6.4505211212693245E-2</v>
      </c>
      <c r="L32" s="468">
        <v>1704399201.3695571</v>
      </c>
      <c r="M32" s="468">
        <v>254757634.97161222</v>
      </c>
      <c r="N32" s="467">
        <v>0.17573836241784338</v>
      </c>
      <c r="O32" s="466">
        <v>337387333.56924134</v>
      </c>
      <c r="P32" s="466">
        <v>26900048.952744305</v>
      </c>
      <c r="Q32" s="467">
        <v>8.6638166152183324E-2</v>
      </c>
    </row>
    <row r="33" spans="1:17" x14ac:dyDescent="0.25">
      <c r="A33" s="479" t="s">
        <v>109</v>
      </c>
      <c r="B33" s="479" t="s">
        <v>478</v>
      </c>
      <c r="C33" s="436" t="s">
        <v>20</v>
      </c>
      <c r="D33" s="462">
        <v>4226327799.5073824</v>
      </c>
      <c r="E33" s="462">
        <v>152096313.58168936</v>
      </c>
      <c r="F33" s="463">
        <v>3.7331289129520835E-2</v>
      </c>
      <c r="G33" s="471">
        <v>99.999999999999957</v>
      </c>
      <c r="H33" s="471">
        <v>1.4210854715202004E-14</v>
      </c>
      <c r="I33" s="472">
        <v>2.2739126359621742</v>
      </c>
      <c r="J33" s="472">
        <v>6.6099518634737731E-2</v>
      </c>
      <c r="K33" s="463">
        <v>2.9938910189441836E-2</v>
      </c>
      <c r="L33" s="464">
        <v>9610300187.0180473</v>
      </c>
      <c r="M33" s="464">
        <v>615158469.36285019</v>
      </c>
      <c r="N33" s="463">
        <v>6.8387857431467594E-2</v>
      </c>
      <c r="O33" s="462">
        <v>2163705746.5972743</v>
      </c>
      <c r="P33" s="462">
        <v>81064510.261007786</v>
      </c>
      <c r="Q33" s="463">
        <v>3.8923895698720803E-2</v>
      </c>
    </row>
    <row r="34" spans="1:17" x14ac:dyDescent="0.25">
      <c r="A34" s="479" t="s">
        <v>109</v>
      </c>
      <c r="B34" s="479" t="s">
        <v>478</v>
      </c>
      <c r="C34" s="437" t="s">
        <v>460</v>
      </c>
      <c r="D34" s="466">
        <v>12510553.761273248</v>
      </c>
      <c r="E34" s="466">
        <v>912986.83320230432</v>
      </c>
      <c r="F34" s="467">
        <v>7.8722273289278957E-2</v>
      </c>
      <c r="G34" s="473">
        <v>0.29601475216218354</v>
      </c>
      <c r="H34" s="473">
        <v>1.1358198695980759E-2</v>
      </c>
      <c r="I34" s="474">
        <v>4.2032278984549256</v>
      </c>
      <c r="J34" s="474">
        <v>-1.6722395690363712E-2</v>
      </c>
      <c r="K34" s="467">
        <v>-3.962699682402461E-3</v>
      </c>
      <c r="L34" s="468">
        <v>52584708.594503917</v>
      </c>
      <c r="M34" s="468">
        <v>3643552.6250212565</v>
      </c>
      <c r="N34" s="467">
        <v>7.4447620879514981E-2</v>
      </c>
      <c r="O34" s="466">
        <v>13471900.422969291</v>
      </c>
      <c r="P34" s="466">
        <v>1020693.8208642043</v>
      </c>
      <c r="Q34" s="467">
        <v>8.1975494703592722E-2</v>
      </c>
    </row>
    <row r="35" spans="1:17" x14ac:dyDescent="0.25">
      <c r="A35" s="479" t="s">
        <v>109</v>
      </c>
      <c r="B35" s="479" t="s">
        <v>478</v>
      </c>
      <c r="C35" s="436" t="s">
        <v>461</v>
      </c>
      <c r="D35" s="462">
        <v>223306342.09378302</v>
      </c>
      <c r="E35" s="462">
        <v>-3363138.786090523</v>
      </c>
      <c r="F35" s="463">
        <v>-1.4837192784117516E-2</v>
      </c>
      <c r="G35" s="471">
        <v>5.2836966910094239</v>
      </c>
      <c r="H35" s="471">
        <v>-0.27979378965904456</v>
      </c>
      <c r="I35" s="472">
        <v>2.6496415146624552</v>
      </c>
      <c r="J35" s="472">
        <v>-1.0448166913877177E-2</v>
      </c>
      <c r="K35" s="463">
        <v>-3.927749874840963E-3</v>
      </c>
      <c r="L35" s="464">
        <v>591681754.49910367</v>
      </c>
      <c r="M35" s="464">
        <v>-11279392.717711687</v>
      </c>
      <c r="N35" s="463">
        <v>-1.870666587685756E-2</v>
      </c>
      <c r="O35" s="462">
        <v>119418175.88697363</v>
      </c>
      <c r="P35" s="462">
        <v>-1791843.3124424368</v>
      </c>
      <c r="Q35" s="463">
        <v>-1.4782963687964411E-2</v>
      </c>
    </row>
    <row r="36" spans="1:17" x14ac:dyDescent="0.25">
      <c r="A36" s="479" t="s">
        <v>109</v>
      </c>
      <c r="B36" s="479" t="s">
        <v>478</v>
      </c>
      <c r="C36" s="437" t="s">
        <v>462</v>
      </c>
      <c r="D36" s="466">
        <v>3326894.6090745889</v>
      </c>
      <c r="E36" s="466">
        <v>152202.99076667428</v>
      </c>
      <c r="F36" s="467">
        <v>4.794260642165845E-2</v>
      </c>
      <c r="G36" s="473">
        <v>7.8718328698080833E-2</v>
      </c>
      <c r="H36" s="473">
        <v>7.9709056336052519E-4</v>
      </c>
      <c r="I36" s="474">
        <v>3.0073488515977096</v>
      </c>
      <c r="J36" s="474">
        <v>5.3933205808320839E-2</v>
      </c>
      <c r="K36" s="467">
        <v>1.8261298874478461E-2</v>
      </c>
      <c r="L36" s="468">
        <v>10005132.681987075</v>
      </c>
      <c r="M36" s="468">
        <v>628948.78592004627</v>
      </c>
      <c r="N36" s="467">
        <v>6.7079399560824274E-2</v>
      </c>
      <c r="O36" s="466">
        <v>1805720.3068224974</v>
      </c>
      <c r="P36" s="466">
        <v>101829.97613541083</v>
      </c>
      <c r="Q36" s="467">
        <v>5.976322202283308E-2</v>
      </c>
    </row>
    <row r="37" spans="1:17" x14ac:dyDescent="0.25">
      <c r="A37" s="479" t="s">
        <v>109</v>
      </c>
      <c r="B37" s="479" t="s">
        <v>478</v>
      </c>
      <c r="C37" s="436" t="s">
        <v>463</v>
      </c>
      <c r="D37" s="462">
        <v>2072506390.2707484</v>
      </c>
      <c r="E37" s="462">
        <v>28946163.793885469</v>
      </c>
      <c r="F37" s="463">
        <v>1.4164575831361336E-2</v>
      </c>
      <c r="G37" s="471">
        <v>49.03799441473322</v>
      </c>
      <c r="H37" s="471">
        <v>-1.1201822508852572</v>
      </c>
      <c r="I37" s="472">
        <v>1.9176857611971849</v>
      </c>
      <c r="J37" s="472">
        <v>2.5550232868555067E-2</v>
      </c>
      <c r="K37" s="463">
        <v>1.3503384131856675E-2</v>
      </c>
      <c r="L37" s="464">
        <v>3974415994.61239</v>
      </c>
      <c r="M37" s="464">
        <v>107723085.81621647</v>
      </c>
      <c r="N37" s="463">
        <v>2.7859229671733654E-2</v>
      </c>
      <c r="O37" s="462">
        <v>880188081.73594582</v>
      </c>
      <c r="P37" s="462">
        <v>15474664.806509018</v>
      </c>
      <c r="Q37" s="463">
        <v>1.7895714931149029E-2</v>
      </c>
    </row>
    <row r="38" spans="1:17" x14ac:dyDescent="0.25">
      <c r="A38" s="479" t="s">
        <v>109</v>
      </c>
      <c r="B38" s="479" t="s">
        <v>478</v>
      </c>
      <c r="C38" s="437" t="s">
        <v>464</v>
      </c>
      <c r="D38" s="466">
        <v>288560623.05244136</v>
      </c>
      <c r="E38" s="466">
        <v>64608725.454351395</v>
      </c>
      <c r="F38" s="467">
        <v>0.28849376204125732</v>
      </c>
      <c r="G38" s="473">
        <v>6.8276914792571386</v>
      </c>
      <c r="H38" s="473">
        <v>1.3309027383197423</v>
      </c>
      <c r="I38" s="474">
        <v>2.9011710105400237</v>
      </c>
      <c r="J38" s="474">
        <v>5.4972071081756724E-2</v>
      </c>
      <c r="K38" s="467">
        <v>1.9314205454738827E-2</v>
      </c>
      <c r="L38" s="468">
        <v>837163714.38311017</v>
      </c>
      <c r="M38" s="468">
        <v>199752060.94976008</v>
      </c>
      <c r="N38" s="467">
        <v>0.31337999528847149</v>
      </c>
      <c r="O38" s="466">
        <v>157000356.72753128</v>
      </c>
      <c r="P38" s="466">
        <v>37678699.146486476</v>
      </c>
      <c r="Q38" s="467">
        <v>0.31577418475681684</v>
      </c>
    </row>
    <row r="39" spans="1:17" x14ac:dyDescent="0.25">
      <c r="A39" s="479" t="s">
        <v>109</v>
      </c>
      <c r="B39" s="479" t="s">
        <v>478</v>
      </c>
      <c r="C39" s="436" t="s">
        <v>465</v>
      </c>
      <c r="D39" s="462">
        <v>899264444.3269397</v>
      </c>
      <c r="E39" s="462">
        <v>9663822.7764741182</v>
      </c>
      <c r="F39" s="463">
        <v>1.0863102545534705E-2</v>
      </c>
      <c r="G39" s="471">
        <v>21.277678566053417</v>
      </c>
      <c r="H39" s="471">
        <v>-0.5571294124221069</v>
      </c>
      <c r="I39" s="472">
        <v>1.7180530988347587</v>
      </c>
      <c r="J39" s="472">
        <v>6.8954159803484405E-2</v>
      </c>
      <c r="K39" s="463">
        <v>4.1813233985821346E-2</v>
      </c>
      <c r="L39" s="464">
        <v>1544984065.2478161</v>
      </c>
      <c r="M39" s="464">
        <v>77944624.087381124</v>
      </c>
      <c r="N39" s="463">
        <v>5.3130557979904458E-2</v>
      </c>
      <c r="O39" s="462">
        <v>428008072.4433738</v>
      </c>
      <c r="P39" s="462">
        <v>2649495.411872685</v>
      </c>
      <c r="Q39" s="463">
        <v>6.2288515030377986E-3</v>
      </c>
    </row>
    <row r="40" spans="1:17" x14ac:dyDescent="0.25">
      <c r="A40" s="479" t="s">
        <v>109</v>
      </c>
      <c r="B40" s="479" t="s">
        <v>478</v>
      </c>
      <c r="C40" s="437" t="s">
        <v>466</v>
      </c>
      <c r="D40" s="466">
        <v>42473988.105949827</v>
      </c>
      <c r="E40" s="466">
        <v>-2251658.1211709529</v>
      </c>
      <c r="F40" s="467">
        <v>-5.034378060714504E-2</v>
      </c>
      <c r="G40" s="473">
        <v>1.0049856547071561</v>
      </c>
      <c r="H40" s="473">
        <v>-9.2783246780747231E-2</v>
      </c>
      <c r="I40" s="474">
        <v>3.1412866690238808</v>
      </c>
      <c r="J40" s="474">
        <v>7.6003244534009529E-2</v>
      </c>
      <c r="K40" s="467">
        <v>2.4794850592537977E-2</v>
      </c>
      <c r="L40" s="468">
        <v>133422972.61749907</v>
      </c>
      <c r="M40" s="468">
        <v>-3673809.412092194</v>
      </c>
      <c r="N40" s="467">
        <v>-2.6797196533024613E-2</v>
      </c>
      <c r="O40" s="466">
        <v>29308761.635747466</v>
      </c>
      <c r="P40" s="466">
        <v>-1851177.5481321216</v>
      </c>
      <c r="Q40" s="467">
        <v>-5.9408894773768282E-2</v>
      </c>
    </row>
    <row r="41" spans="1:17" x14ac:dyDescent="0.25">
      <c r="A41" s="479" t="s">
        <v>109</v>
      </c>
      <c r="B41" s="479" t="s">
        <v>478</v>
      </c>
      <c r="C41" s="436" t="s">
        <v>467</v>
      </c>
      <c r="D41" s="462">
        <v>1498149.0043234192</v>
      </c>
      <c r="E41" s="462">
        <v>-170410.36345914891</v>
      </c>
      <c r="F41" s="463">
        <v>-0.10213023686751749</v>
      </c>
      <c r="G41" s="471">
        <v>3.5448007712464751E-2</v>
      </c>
      <c r="H41" s="471">
        <v>-5.5059580488464113E-3</v>
      </c>
      <c r="I41" s="472">
        <v>10.615399211494376</v>
      </c>
      <c r="J41" s="472">
        <v>-0.4771709140734135</v>
      </c>
      <c r="K41" s="463">
        <v>-4.3017164522905264E-2</v>
      </c>
      <c r="L41" s="464">
        <v>15903449.759195909</v>
      </c>
      <c r="M41" s="464">
        <v>-2605162.0366052836</v>
      </c>
      <c r="N41" s="463">
        <v>-0.14075404818832943</v>
      </c>
      <c r="O41" s="462">
        <v>3538607.874757065</v>
      </c>
      <c r="P41" s="462">
        <v>-466737.70186307281</v>
      </c>
      <c r="Q41" s="463">
        <v>-0.11652869719594176</v>
      </c>
    </row>
    <row r="42" spans="1:17" x14ac:dyDescent="0.25">
      <c r="A42" s="479" t="s">
        <v>109</v>
      </c>
      <c r="B42" s="479" t="s">
        <v>478</v>
      </c>
      <c r="C42" s="437" t="s">
        <v>468</v>
      </c>
      <c r="D42" s="466">
        <v>4730893.7834792323</v>
      </c>
      <c r="E42" s="466">
        <v>535712.95861802064</v>
      </c>
      <c r="F42" s="467">
        <v>0.12769722712387338</v>
      </c>
      <c r="G42" s="473">
        <v>0.11193863817261548</v>
      </c>
      <c r="H42" s="473">
        <v>8.9699963722334325E-3</v>
      </c>
      <c r="I42" s="474">
        <v>4.3386638850181498</v>
      </c>
      <c r="J42" s="474">
        <v>-0.17877801756092992</v>
      </c>
      <c r="K42" s="467">
        <v>-3.9575056285474905E-2</v>
      </c>
      <c r="L42" s="468">
        <v>20525758.002238221</v>
      </c>
      <c r="M42" s="468">
        <v>1574272.3551139161</v>
      </c>
      <c r="N42" s="467">
        <v>8.30685458874722E-2</v>
      </c>
      <c r="O42" s="466">
        <v>4786824.0437927265</v>
      </c>
      <c r="P42" s="466">
        <v>573088.44160770066</v>
      </c>
      <c r="Q42" s="467">
        <v>0.1360048412412318</v>
      </c>
    </row>
    <row r="43" spans="1:17" x14ac:dyDescent="0.25">
      <c r="A43" s="479" t="s">
        <v>109</v>
      </c>
      <c r="B43" s="479" t="s">
        <v>478</v>
      </c>
      <c r="C43" s="436" t="s">
        <v>469</v>
      </c>
      <c r="D43" s="462">
        <v>123312287.19321284</v>
      </c>
      <c r="E43" s="462">
        <v>183592.15713848174</v>
      </c>
      <c r="F43" s="463">
        <v>1.4910590669761645E-3</v>
      </c>
      <c r="G43" s="471">
        <v>2.9177170594194322</v>
      </c>
      <c r="H43" s="471">
        <v>-0.10441596030265687</v>
      </c>
      <c r="I43" s="472">
        <v>5.869486905314389</v>
      </c>
      <c r="J43" s="472">
        <v>-0.12844557107568555</v>
      </c>
      <c r="K43" s="463">
        <v>-2.1414974506847401E-2</v>
      </c>
      <c r="L43" s="464">
        <v>723779854.94492996</v>
      </c>
      <c r="M43" s="464">
        <v>-14737743.787469745</v>
      </c>
      <c r="N43" s="463">
        <v>-1.9955846431778716E-2</v>
      </c>
      <c r="O43" s="462">
        <v>188522311.67476052</v>
      </c>
      <c r="P43" s="462">
        <v>506432.93999862671</v>
      </c>
      <c r="Q43" s="463">
        <v>2.6935647319078974E-3</v>
      </c>
    </row>
    <row r="44" spans="1:17" x14ac:dyDescent="0.25">
      <c r="A44" s="479" t="s">
        <v>109</v>
      </c>
      <c r="B44" s="479" t="s">
        <v>478</v>
      </c>
      <c r="C44" s="437" t="s">
        <v>470</v>
      </c>
      <c r="D44" s="466">
        <v>554409196.18058419</v>
      </c>
      <c r="E44" s="466">
        <v>52451024.751342356</v>
      </c>
      <c r="F44" s="467">
        <v>0.10449281979412119</v>
      </c>
      <c r="G44" s="473">
        <v>13.117988534756</v>
      </c>
      <c r="H44" s="473">
        <v>0.79767307984773872</v>
      </c>
      <c r="I44" s="474">
        <v>3.0742621390688383</v>
      </c>
      <c r="J44" s="474">
        <v>0.18628929808423189</v>
      </c>
      <c r="K44" s="467">
        <v>6.4505211212692579E-2</v>
      </c>
      <c r="L44" s="468">
        <v>1704399201.3695579</v>
      </c>
      <c r="M44" s="468">
        <v>254757634.97161222</v>
      </c>
      <c r="N44" s="467">
        <v>0.1757383624178433</v>
      </c>
      <c r="O44" s="466">
        <v>337387333.56924134</v>
      </c>
      <c r="P44" s="466">
        <v>26900048.952744186</v>
      </c>
      <c r="Q44" s="467">
        <v>8.6638166152182908E-2</v>
      </c>
    </row>
    <row r="45" spans="1:17" x14ac:dyDescent="0.25">
      <c r="A45" s="479" t="s">
        <v>111</v>
      </c>
      <c r="B45" s="479" t="s">
        <v>476</v>
      </c>
      <c r="C45" s="436" t="s">
        <v>20</v>
      </c>
      <c r="D45" s="462">
        <v>366297946.69997537</v>
      </c>
      <c r="E45" s="462">
        <v>10996324.748458803</v>
      </c>
      <c r="F45" s="463">
        <v>3.0949266958199616E-2</v>
      </c>
      <c r="G45" s="471">
        <v>99.999999999999957</v>
      </c>
      <c r="H45" s="471">
        <v>0</v>
      </c>
      <c r="I45" s="472">
        <v>2.3340330148311943</v>
      </c>
      <c r="J45" s="472">
        <v>0.10050250918666004</v>
      </c>
      <c r="K45" s="463">
        <v>4.4997150893024328E-2</v>
      </c>
      <c r="L45" s="464">
        <v>854951500.86261964</v>
      </c>
      <c r="M45" s="464">
        <v>61374489.528925657</v>
      </c>
      <c r="N45" s="463">
        <v>7.7339046686570517E-2</v>
      </c>
      <c r="O45" s="462">
        <v>192579045.14070666</v>
      </c>
      <c r="P45" s="462">
        <v>6866151.9740453362</v>
      </c>
      <c r="Q45" s="463">
        <v>3.6971864779918949E-2</v>
      </c>
    </row>
    <row r="46" spans="1:17" x14ac:dyDescent="0.25">
      <c r="A46" s="479" t="s">
        <v>111</v>
      </c>
      <c r="B46" s="479" t="s">
        <v>476</v>
      </c>
      <c r="C46" s="437" t="s">
        <v>460</v>
      </c>
      <c r="D46" s="466">
        <v>954222.39530377672</v>
      </c>
      <c r="E46" s="466">
        <v>37890.619279983337</v>
      </c>
      <c r="F46" s="467">
        <v>4.1350327764907144E-2</v>
      </c>
      <c r="G46" s="473">
        <v>0.26050443468233631</v>
      </c>
      <c r="H46" s="473">
        <v>2.6019317354646354E-3</v>
      </c>
      <c r="I46" s="474">
        <v>4.3011178729769535</v>
      </c>
      <c r="J46" s="474">
        <v>-3.8626174288809878E-2</v>
      </c>
      <c r="K46" s="467">
        <v>-8.9005650720682776E-3</v>
      </c>
      <c r="L46" s="468">
        <v>4104222.9992359541</v>
      </c>
      <c r="M46" s="468">
        <v>127577.62891623238</v>
      </c>
      <c r="N46" s="467">
        <v>3.2081721409816126E-2</v>
      </c>
      <c r="O46" s="466">
        <v>1031634.1933716536</v>
      </c>
      <c r="P46" s="466">
        <v>46405.663752675056</v>
      </c>
      <c r="Q46" s="467">
        <v>4.7101420997848802E-2</v>
      </c>
    </row>
    <row r="47" spans="1:17" x14ac:dyDescent="0.25">
      <c r="A47" s="479" t="s">
        <v>111</v>
      </c>
      <c r="B47" s="479" t="s">
        <v>476</v>
      </c>
      <c r="C47" s="436" t="s">
        <v>461</v>
      </c>
      <c r="D47" s="462">
        <v>17311612.037630465</v>
      </c>
      <c r="E47" s="462">
        <v>-31991.424715932459</v>
      </c>
      <c r="F47" s="463">
        <v>-1.8445661990247311E-3</v>
      </c>
      <c r="G47" s="471">
        <v>4.726101304578135</v>
      </c>
      <c r="H47" s="471">
        <v>-0.15527338971274673</v>
      </c>
      <c r="I47" s="472">
        <v>2.6385590236440497</v>
      </c>
      <c r="J47" s="472">
        <v>8.2407658242211745E-3</v>
      </c>
      <c r="K47" s="463">
        <v>3.1329919106639339E-3</v>
      </c>
      <c r="L47" s="464">
        <v>45677710.155714817</v>
      </c>
      <c r="M47" s="464">
        <v>58513.312317892909</v>
      </c>
      <c r="N47" s="463">
        <v>1.2826467006589206E-3</v>
      </c>
      <c r="O47" s="462">
        <v>9295987.5885702968</v>
      </c>
      <c r="P47" s="462">
        <v>98614.649790229276</v>
      </c>
      <c r="Q47" s="463">
        <v>1.0722045354323693E-2</v>
      </c>
    </row>
    <row r="48" spans="1:17" x14ac:dyDescent="0.25">
      <c r="A48" s="479" t="s">
        <v>111</v>
      </c>
      <c r="B48" s="479" t="s">
        <v>476</v>
      </c>
      <c r="C48" s="437" t="s">
        <v>462</v>
      </c>
      <c r="D48" s="466">
        <v>288574.59314591298</v>
      </c>
      <c r="E48" s="466">
        <v>36110.79403824819</v>
      </c>
      <c r="F48" s="467">
        <v>0.14303355239793611</v>
      </c>
      <c r="G48" s="473">
        <v>7.8781384319982661E-2</v>
      </c>
      <c r="H48" s="473">
        <v>7.7251933234453174E-3</v>
      </c>
      <c r="I48" s="474">
        <v>2.993057470056085</v>
      </c>
      <c r="J48" s="474">
        <v>-3.0901671225036509E-2</v>
      </c>
      <c r="K48" s="467">
        <v>-1.0218944695114101E-2</v>
      </c>
      <c r="L48" s="468">
        <v>863720.34168377041</v>
      </c>
      <c r="M48" s="468">
        <v>100280.12852958683</v>
      </c>
      <c r="N48" s="467">
        <v>0.13135295574132189</v>
      </c>
      <c r="O48" s="466">
        <v>157771.62369805574</v>
      </c>
      <c r="P48" s="466">
        <v>21948.421626150608</v>
      </c>
      <c r="Q48" s="467">
        <v>0.16159552485392784</v>
      </c>
    </row>
    <row r="49" spans="1:17" x14ac:dyDescent="0.25">
      <c r="A49" s="479" t="s">
        <v>111</v>
      </c>
      <c r="B49" s="479" t="s">
        <v>476</v>
      </c>
      <c r="C49" s="436" t="s">
        <v>463</v>
      </c>
      <c r="D49" s="462">
        <v>170264080.83663982</v>
      </c>
      <c r="E49" s="462">
        <v>-38197.157916992903</v>
      </c>
      <c r="F49" s="463">
        <v>-2.2429035223013138E-4</v>
      </c>
      <c r="G49" s="471">
        <v>46.482401108324645</v>
      </c>
      <c r="H49" s="471">
        <v>-1.449346869396571</v>
      </c>
      <c r="I49" s="472">
        <v>1.8873352197696065</v>
      </c>
      <c r="J49" s="472">
        <v>2.9084194025321919E-2</v>
      </c>
      <c r="K49" s="463">
        <v>1.565138058442499E-2</v>
      </c>
      <c r="L49" s="464">
        <v>321345396.42468965</v>
      </c>
      <c r="M49" s="464">
        <v>4881013.6547161341</v>
      </c>
      <c r="N49" s="463">
        <v>1.542357977853061E-2</v>
      </c>
      <c r="O49" s="462">
        <v>72269134.718042731</v>
      </c>
      <c r="P49" s="462">
        <v>69425.656265422702</v>
      </c>
      <c r="Q49" s="463">
        <v>9.6157806129134119E-4</v>
      </c>
    </row>
    <row r="50" spans="1:17" x14ac:dyDescent="0.25">
      <c r="A50" s="479" t="s">
        <v>111</v>
      </c>
      <c r="B50" s="479" t="s">
        <v>476</v>
      </c>
      <c r="C50" s="437" t="s">
        <v>464</v>
      </c>
      <c r="D50" s="466">
        <v>25231073.420307372</v>
      </c>
      <c r="E50" s="466">
        <v>6378269.8816200309</v>
      </c>
      <c r="F50" s="467">
        <v>0.33831943713471324</v>
      </c>
      <c r="G50" s="473">
        <v>6.8881285433394606</v>
      </c>
      <c r="H50" s="473">
        <v>1.5819879647693096</v>
      </c>
      <c r="I50" s="474">
        <v>3.0048123099690649</v>
      </c>
      <c r="J50" s="474">
        <v>0.15946115684357398</v>
      </c>
      <c r="K50" s="467">
        <v>5.6042698514878572E-2</v>
      </c>
      <c r="L50" s="468">
        <v>75814640.007072821</v>
      </c>
      <c r="M50" s="468">
        <v>22171793.718620412</v>
      </c>
      <c r="N50" s="467">
        <v>0.41332246986665377</v>
      </c>
      <c r="O50" s="466">
        <v>13792146.712232947</v>
      </c>
      <c r="P50" s="466">
        <v>3861225.155583797</v>
      </c>
      <c r="Q50" s="467">
        <v>0.38880834306847906</v>
      </c>
    </row>
    <row r="51" spans="1:17" x14ac:dyDescent="0.25">
      <c r="A51" s="479" t="s">
        <v>111</v>
      </c>
      <c r="B51" s="479" t="s">
        <v>476</v>
      </c>
      <c r="C51" s="436" t="s">
        <v>465</v>
      </c>
      <c r="D51" s="462">
        <v>75504341.796663657</v>
      </c>
      <c r="E51" s="462">
        <v>616739.42478008568</v>
      </c>
      <c r="F51" s="463">
        <v>8.2355343908251423E-3</v>
      </c>
      <c r="G51" s="471">
        <v>20.612821468668283</v>
      </c>
      <c r="H51" s="471">
        <v>-0.46436978099690407</v>
      </c>
      <c r="I51" s="472">
        <v>1.7373691500277932</v>
      </c>
      <c r="J51" s="472">
        <v>9.6747162890437721E-2</v>
      </c>
      <c r="K51" s="463">
        <v>5.8969807578433904E-2</v>
      </c>
      <c r="L51" s="464">
        <v>131178914.13067748</v>
      </c>
      <c r="M51" s="464">
        <v>8316667.115365684</v>
      </c>
      <c r="N51" s="463">
        <v>6.7690989847590963E-2</v>
      </c>
      <c r="O51" s="462">
        <v>35972144.180309176</v>
      </c>
      <c r="P51" s="462">
        <v>154304.09096607566</v>
      </c>
      <c r="Q51" s="463">
        <v>4.3080233364486383E-3</v>
      </c>
    </row>
    <row r="52" spans="1:17" x14ac:dyDescent="0.25">
      <c r="A52" s="479" t="s">
        <v>111</v>
      </c>
      <c r="B52" s="479" t="s">
        <v>476</v>
      </c>
      <c r="C52" s="437" t="s">
        <v>466</v>
      </c>
      <c r="D52" s="466">
        <v>4232541.2763354471</v>
      </c>
      <c r="E52" s="466">
        <v>-111994.22779900581</v>
      </c>
      <c r="F52" s="467">
        <v>-2.5778182199783412E-2</v>
      </c>
      <c r="G52" s="473">
        <v>1.1554914010485033</v>
      </c>
      <c r="H52" s="473">
        <v>-6.728250025591942E-2</v>
      </c>
      <c r="I52" s="474">
        <v>3.2080224385115828</v>
      </c>
      <c r="J52" s="474">
        <v>7.6420628861014972E-2</v>
      </c>
      <c r="K52" s="467">
        <v>2.4403047866913254E-2</v>
      </c>
      <c r="L52" s="468">
        <v>13578087.386410562</v>
      </c>
      <c r="M52" s="468">
        <v>-27267.860428033397</v>
      </c>
      <c r="N52" s="467">
        <v>-2.0042005470139769E-3</v>
      </c>
      <c r="O52" s="466">
        <v>2920349.5953068733</v>
      </c>
      <c r="P52" s="466">
        <v>-70052.014588356018</v>
      </c>
      <c r="Q52" s="467">
        <v>-2.3425620945545952E-2</v>
      </c>
    </row>
    <row r="53" spans="1:17" x14ac:dyDescent="0.25">
      <c r="A53" s="479" t="s">
        <v>111</v>
      </c>
      <c r="B53" s="479" t="s">
        <v>476</v>
      </c>
      <c r="C53" s="436" t="s">
        <v>467</v>
      </c>
      <c r="D53" s="462">
        <v>126055.00976165006</v>
      </c>
      <c r="E53" s="462">
        <v>-24860.337030321709</v>
      </c>
      <c r="F53" s="463">
        <v>-0.16473034425445326</v>
      </c>
      <c r="G53" s="471">
        <v>3.4413244981932219E-2</v>
      </c>
      <c r="H53" s="471">
        <v>-8.0620316472764034E-3</v>
      </c>
      <c r="I53" s="472">
        <v>11.214625377658523</v>
      </c>
      <c r="J53" s="472">
        <v>-2.7451300444925053E-2</v>
      </c>
      <c r="K53" s="463">
        <v>-2.4418353682280807E-3</v>
      </c>
      <c r="L53" s="464">
        <v>1413659.7114539936</v>
      </c>
      <c r="M53" s="464">
        <v>-282942.18908392615</v>
      </c>
      <c r="N53" s="463">
        <v>-0.1667699352418604</v>
      </c>
      <c r="O53" s="462">
        <v>307966.36413252354</v>
      </c>
      <c r="P53" s="462">
        <v>-62720.370188355446</v>
      </c>
      <c r="Q53" s="463">
        <v>-0.16920047139874872</v>
      </c>
    </row>
    <row r="54" spans="1:17" x14ac:dyDescent="0.25">
      <c r="A54" s="479" t="s">
        <v>111</v>
      </c>
      <c r="B54" s="479" t="s">
        <v>476</v>
      </c>
      <c r="C54" s="437" t="s">
        <v>468</v>
      </c>
      <c r="D54" s="466">
        <v>532491.42611343367</v>
      </c>
      <c r="E54" s="466">
        <v>86556.861395768297</v>
      </c>
      <c r="F54" s="467">
        <v>0.19410215812844661</v>
      </c>
      <c r="G54" s="473">
        <v>0.14537111957921584</v>
      </c>
      <c r="H54" s="473">
        <v>1.986238638842952E-2</v>
      </c>
      <c r="I54" s="474">
        <v>4.0610312554098629</v>
      </c>
      <c r="J54" s="474">
        <v>-0.37690670190717057</v>
      </c>
      <c r="K54" s="467">
        <v>-8.492833958747599E-2</v>
      </c>
      <c r="L54" s="468">
        <v>2162464.3246844257</v>
      </c>
      <c r="M54" s="468">
        <v>183434.39344424941</v>
      </c>
      <c r="N54" s="467">
        <v>9.2689044540775922E-2</v>
      </c>
      <c r="O54" s="466">
        <v>531073.68481898308</v>
      </c>
      <c r="P54" s="466">
        <v>83408.700161131856</v>
      </c>
      <c r="Q54" s="467">
        <v>0.1863194643755326</v>
      </c>
    </row>
    <row r="55" spans="1:17" x14ac:dyDescent="0.25">
      <c r="A55" s="479" t="s">
        <v>111</v>
      </c>
      <c r="B55" s="479" t="s">
        <v>476</v>
      </c>
      <c r="C55" s="436" t="s">
        <v>469</v>
      </c>
      <c r="D55" s="462">
        <v>13349058.785406532</v>
      </c>
      <c r="E55" s="462">
        <v>247873.62662659399</v>
      </c>
      <c r="F55" s="463">
        <v>1.8919939198056301E-2</v>
      </c>
      <c r="G55" s="471">
        <v>3.6443171209857685</v>
      </c>
      <c r="H55" s="471">
        <v>-4.3024661137500697E-2</v>
      </c>
      <c r="I55" s="472">
        <v>5.7242017311752154</v>
      </c>
      <c r="J55" s="472">
        <v>-3.8795005979250341E-2</v>
      </c>
      <c r="K55" s="463">
        <v>-6.7317417914079447E-3</v>
      </c>
      <c r="L55" s="464">
        <v>76412705.408983782</v>
      </c>
      <c r="M55" s="464">
        <v>910618.08607849479</v>
      </c>
      <c r="N55" s="463">
        <v>1.2060833261257904E-2</v>
      </c>
      <c r="O55" s="462">
        <v>20529276.083323359</v>
      </c>
      <c r="P55" s="462">
        <v>201297.24173528701</v>
      </c>
      <c r="Q55" s="463">
        <v>9.902472021638584E-3</v>
      </c>
    </row>
    <row r="56" spans="1:17" x14ac:dyDescent="0.25">
      <c r="A56" s="479" t="s">
        <v>111</v>
      </c>
      <c r="B56" s="479" t="s">
        <v>476</v>
      </c>
      <c r="C56" s="437" t="s">
        <v>470</v>
      </c>
      <c r="D56" s="466">
        <v>58403723.594831072</v>
      </c>
      <c r="E56" s="466">
        <v>3699760.4103410766</v>
      </c>
      <c r="F56" s="467">
        <v>6.7632401657327368E-2</v>
      </c>
      <c r="G56" s="473">
        <v>15.944321861751508</v>
      </c>
      <c r="H56" s="473">
        <v>0.54783622680703559</v>
      </c>
      <c r="I56" s="474">
        <v>3.1173779899306289</v>
      </c>
      <c r="J56" s="474">
        <v>0.23888170766841466</v>
      </c>
      <c r="K56" s="467">
        <v>8.2988367621123757E-2</v>
      </c>
      <c r="L56" s="468">
        <v>182066482.46451852</v>
      </c>
      <c r="M56" s="468">
        <v>24601327.812955022</v>
      </c>
      <c r="N56" s="467">
        <v>0.1562334718902888</v>
      </c>
      <c r="O56" s="466">
        <v>35708460.221882701</v>
      </c>
      <c r="P56" s="466">
        <v>2399196.6039239615</v>
      </c>
      <c r="Q56" s="467">
        <v>7.2027908855674339E-2</v>
      </c>
    </row>
    <row r="57" spans="1:17" x14ac:dyDescent="0.25">
      <c r="A57" s="479" t="s">
        <v>111</v>
      </c>
      <c r="B57" s="479" t="s">
        <v>477</v>
      </c>
      <c r="C57" s="436" t="s">
        <v>20</v>
      </c>
      <c r="D57" s="462">
        <v>4192025929.0448818</v>
      </c>
      <c r="E57" s="462">
        <v>153484359.29262781</v>
      </c>
      <c r="F57" s="463">
        <v>3.8004897719065296E-2</v>
      </c>
      <c r="G57" s="471">
        <v>99.999999999999986</v>
      </c>
      <c r="H57" s="471">
        <v>1.4210854715202004E-14</v>
      </c>
      <c r="I57" s="472">
        <v>2.2709148879179177</v>
      </c>
      <c r="J57" s="472">
        <v>6.6538200542115788E-2</v>
      </c>
      <c r="K57" s="463">
        <v>3.0184587290898148E-2</v>
      </c>
      <c r="L57" s="464">
        <v>9519734092.8059635</v>
      </c>
      <c r="M57" s="464">
        <v>617267205.44601822</v>
      </c>
      <c r="N57" s="463">
        <v>6.9336647162646259E-2</v>
      </c>
      <c r="O57" s="462">
        <v>2142503623.1299925</v>
      </c>
      <c r="P57" s="462">
        <v>82539719.725509882</v>
      </c>
      <c r="Q57" s="463">
        <v>4.0068527215014436E-2</v>
      </c>
    </row>
    <row r="58" spans="1:17" x14ac:dyDescent="0.25">
      <c r="A58" s="479" t="s">
        <v>111</v>
      </c>
      <c r="B58" s="479" t="s">
        <v>477</v>
      </c>
      <c r="C58" s="437" t="s">
        <v>460</v>
      </c>
      <c r="D58" s="466">
        <v>12468748.90279836</v>
      </c>
      <c r="E58" s="466">
        <v>915860.14515314624</v>
      </c>
      <c r="F58" s="467">
        <v>7.9275423174750878E-2</v>
      </c>
      <c r="G58" s="473">
        <v>0.29743968939713256</v>
      </c>
      <c r="H58" s="473">
        <v>1.1373827300436956E-2</v>
      </c>
      <c r="I58" s="474">
        <v>4.199047541415311</v>
      </c>
      <c r="J58" s="474">
        <v>-1.44241335205475E-2</v>
      </c>
      <c r="K58" s="467">
        <v>-3.4233370088496153E-3</v>
      </c>
      <c r="L58" s="468">
        <v>52356869.424820311</v>
      </c>
      <c r="M58" s="468">
        <v>3679099.8807972819</v>
      </c>
      <c r="N58" s="467">
        <v>7.5580699675854915E-2</v>
      </c>
      <c r="O58" s="466">
        <v>13403478.067925045</v>
      </c>
      <c r="P58" s="466">
        <v>1029018.9291489162</v>
      </c>
      <c r="Q58" s="467">
        <v>8.3156679221997029E-2</v>
      </c>
    </row>
    <row r="59" spans="1:17" x14ac:dyDescent="0.25">
      <c r="A59" s="479" t="s">
        <v>111</v>
      </c>
      <c r="B59" s="479" t="s">
        <v>477</v>
      </c>
      <c r="C59" s="436" t="s">
        <v>461</v>
      </c>
      <c r="D59" s="462">
        <v>223005744.80834588</v>
      </c>
      <c r="E59" s="462">
        <v>-3390996.8118039668</v>
      </c>
      <c r="F59" s="463">
        <v>-1.4978116679317791E-2</v>
      </c>
      <c r="G59" s="471">
        <v>5.3197606260788524</v>
      </c>
      <c r="H59" s="471">
        <v>-0.28614283461124401</v>
      </c>
      <c r="I59" s="472">
        <v>2.650342150989081</v>
      </c>
      <c r="J59" s="472">
        <v>-1.0397601756155783E-2</v>
      </c>
      <c r="K59" s="463">
        <v>-3.9077860754431117E-3</v>
      </c>
      <c r="L59" s="464">
        <v>591041525.37827349</v>
      </c>
      <c r="M59" s="464">
        <v>-11341284.942451239</v>
      </c>
      <c r="N59" s="463">
        <v>-1.8827371478965071E-2</v>
      </c>
      <c r="O59" s="462">
        <v>119267709.01695786</v>
      </c>
      <c r="P59" s="462">
        <v>-1804781.8634829819</v>
      </c>
      <c r="Q59" s="463">
        <v>-1.4906622060540616E-2</v>
      </c>
    </row>
    <row r="60" spans="1:17" x14ac:dyDescent="0.25">
      <c r="A60" s="479" t="s">
        <v>111</v>
      </c>
      <c r="B60" s="479" t="s">
        <v>477</v>
      </c>
      <c r="C60" s="437" t="s">
        <v>462</v>
      </c>
      <c r="D60" s="466">
        <v>3324923.3574559637</v>
      </c>
      <c r="E60" s="466">
        <v>154036.13018067321</v>
      </c>
      <c r="F60" s="467">
        <v>4.8578242977450448E-2</v>
      </c>
      <c r="G60" s="473">
        <v>7.9315429191859008E-2</v>
      </c>
      <c r="H60" s="473">
        <v>7.9977762535034247E-4</v>
      </c>
      <c r="I60" s="474">
        <v>3.0064794391468657</v>
      </c>
      <c r="J60" s="474">
        <v>5.414960582545536E-2</v>
      </c>
      <c r="K60" s="467">
        <v>1.8341313092560641E-2</v>
      </c>
      <c r="L60" s="468">
        <v>9996313.7109305188</v>
      </c>
      <c r="M60" s="468">
        <v>634808.75174787082</v>
      </c>
      <c r="N60" s="467">
        <v>6.7810544833946856E-2</v>
      </c>
      <c r="O60" s="466">
        <v>1804478.5735194271</v>
      </c>
      <c r="P60" s="466">
        <v>102984.42366472608</v>
      </c>
      <c r="Q60" s="467">
        <v>6.0525875844780558E-2</v>
      </c>
    </row>
    <row r="61" spans="1:17" x14ac:dyDescent="0.25">
      <c r="A61" s="479" t="s">
        <v>111</v>
      </c>
      <c r="B61" s="479" t="s">
        <v>477</v>
      </c>
      <c r="C61" s="436" t="s">
        <v>463</v>
      </c>
      <c r="D61" s="462">
        <v>2058549426.3056693</v>
      </c>
      <c r="E61" s="462">
        <v>28597707.63166666</v>
      </c>
      <c r="F61" s="463">
        <v>1.4087875769945477E-2</v>
      </c>
      <c r="G61" s="471">
        <v>49.106314253516373</v>
      </c>
      <c r="H61" s="471">
        <v>-1.1581607707813291</v>
      </c>
      <c r="I61" s="472">
        <v>1.9115939536341973</v>
      </c>
      <c r="J61" s="472">
        <v>2.5607133131589022E-2</v>
      </c>
      <c r="K61" s="463">
        <v>1.3577577983691752E-2</v>
      </c>
      <c r="L61" s="464">
        <v>3935110636.5830631</v>
      </c>
      <c r="M61" s="464">
        <v>106648448.90727568</v>
      </c>
      <c r="N61" s="463">
        <v>2.7856732985528231E-2</v>
      </c>
      <c r="O61" s="462">
        <v>871642283.68247259</v>
      </c>
      <c r="P61" s="462">
        <v>15627844.248945951</v>
      </c>
      <c r="Q61" s="463">
        <v>1.8256519433583134E-2</v>
      </c>
    </row>
    <row r="62" spans="1:17" x14ac:dyDescent="0.25">
      <c r="A62" s="479" t="s">
        <v>111</v>
      </c>
      <c r="B62" s="479" t="s">
        <v>477</v>
      </c>
      <c r="C62" s="437" t="s">
        <v>464</v>
      </c>
      <c r="D62" s="466">
        <v>288284232.74238968</v>
      </c>
      <c r="E62" s="466">
        <v>64645870.74435094</v>
      </c>
      <c r="F62" s="467">
        <v>0.28906431869196875</v>
      </c>
      <c r="G62" s="473">
        <v>6.8769668323132915</v>
      </c>
      <c r="H62" s="473">
        <v>1.3393647515760652</v>
      </c>
      <c r="I62" s="474">
        <v>2.9009466663632342</v>
      </c>
      <c r="J62" s="474">
        <v>5.509695516107449E-2</v>
      </c>
      <c r="K62" s="467">
        <v>1.936045847544076E-2</v>
      </c>
      <c r="L62" s="468">
        <v>836297183.93911791</v>
      </c>
      <c r="M62" s="468">
        <v>199856016.0332756</v>
      </c>
      <c r="N62" s="467">
        <v>0.3140211949061773</v>
      </c>
      <c r="O62" s="466">
        <v>156857824.38534433</v>
      </c>
      <c r="P62" s="466">
        <v>37703312.392349899</v>
      </c>
      <c r="Q62" s="467">
        <v>0.31642370701469219</v>
      </c>
    </row>
    <row r="63" spans="1:17" x14ac:dyDescent="0.25">
      <c r="A63" s="479" t="s">
        <v>111</v>
      </c>
      <c r="B63" s="479" t="s">
        <v>477</v>
      </c>
      <c r="C63" s="436" t="s">
        <v>465</v>
      </c>
      <c r="D63" s="462">
        <v>882544094.22765136</v>
      </c>
      <c r="E63" s="462">
        <v>11268826.321400166</v>
      </c>
      <c r="F63" s="463">
        <v>1.2933715366993162E-2</v>
      </c>
      <c r="G63" s="471">
        <v>21.052925462909329</v>
      </c>
      <c r="H63" s="471">
        <v>-0.52108220441052566</v>
      </c>
      <c r="I63" s="472">
        <v>1.7098942782774067</v>
      </c>
      <c r="J63" s="472">
        <v>7.0424275551182136E-2</v>
      </c>
      <c r="K63" s="463">
        <v>4.2955513326914038E-2</v>
      </c>
      <c r="L63" s="464">
        <v>1509057097.0473783</v>
      </c>
      <c r="M63" s="464">
        <v>80627431.197824717</v>
      </c>
      <c r="N63" s="463">
        <v>5.6444803076721201E-2</v>
      </c>
      <c r="O63" s="462">
        <v>418468922.92640501</v>
      </c>
      <c r="P63" s="462">
        <v>3674542.5523099899</v>
      </c>
      <c r="Q63" s="463">
        <v>8.8587086184629387E-3</v>
      </c>
    </row>
    <row r="64" spans="1:17" x14ac:dyDescent="0.25">
      <c r="A64" s="479" t="s">
        <v>111</v>
      </c>
      <c r="B64" s="479" t="s">
        <v>477</v>
      </c>
      <c r="C64" s="437" t="s">
        <v>466</v>
      </c>
      <c r="D64" s="466">
        <v>41329985.606606372</v>
      </c>
      <c r="E64" s="466">
        <v>-2094302.5727065727</v>
      </c>
      <c r="F64" s="467">
        <v>-4.8228829084279272E-2</v>
      </c>
      <c r="G64" s="473">
        <v>0.98591913089676575</v>
      </c>
      <c r="H64" s="473">
        <v>-8.9327648894999778E-2</v>
      </c>
      <c r="I64" s="474">
        <v>3.1349826669446479</v>
      </c>
      <c r="J64" s="474">
        <v>7.5158293864709513E-2</v>
      </c>
      <c r="K64" s="467">
        <v>2.4562943718582503E-2</v>
      </c>
      <c r="L64" s="468">
        <v>129568788.50178275</v>
      </c>
      <c r="M64" s="468">
        <v>-3301906.8529260159</v>
      </c>
      <c r="N64" s="467">
        <v>-2.4850527380106773E-2</v>
      </c>
      <c r="O64" s="466">
        <v>28412091.885678384</v>
      </c>
      <c r="P64" s="466">
        <v>-1752267.8474301063</v>
      </c>
      <c r="Q64" s="467">
        <v>-5.8090669350651318E-2</v>
      </c>
    </row>
    <row r="65" spans="1:17" x14ac:dyDescent="0.25">
      <c r="A65" s="479" t="s">
        <v>111</v>
      </c>
      <c r="B65" s="479" t="s">
        <v>477</v>
      </c>
      <c r="C65" s="436" t="s">
        <v>467</v>
      </c>
      <c r="D65" s="462">
        <v>1494536.8271814962</v>
      </c>
      <c r="E65" s="462">
        <v>-168818.70174304885</v>
      </c>
      <c r="F65" s="463">
        <v>-0.10149285513975466</v>
      </c>
      <c r="G65" s="471">
        <v>3.56518984490636E-2</v>
      </c>
      <c r="H65" s="471">
        <v>-5.5351365286792145E-3</v>
      </c>
      <c r="I65" s="472">
        <v>10.589347261462756</v>
      </c>
      <c r="J65" s="472">
        <v>-0.48027090322089983</v>
      </c>
      <c r="K65" s="463">
        <v>-4.3386401958574232E-2</v>
      </c>
      <c r="L65" s="464">
        <v>15826169.458069611</v>
      </c>
      <c r="M65" s="464">
        <v>-2586541.1192405224</v>
      </c>
      <c r="N65" s="463">
        <v>-0.14047584728931223</v>
      </c>
      <c r="O65" s="462">
        <v>3534257.1500830785</v>
      </c>
      <c r="P65" s="462">
        <v>-464843.11211898178</v>
      </c>
      <c r="Q65" s="463">
        <v>-0.11623692371819182</v>
      </c>
    </row>
    <row r="66" spans="1:17" x14ac:dyDescent="0.25">
      <c r="A66" s="479" t="s">
        <v>111</v>
      </c>
      <c r="B66" s="479" t="s">
        <v>477</v>
      </c>
      <c r="C66" s="437" t="s">
        <v>468</v>
      </c>
      <c r="D66" s="466">
        <v>4730653.896827342</v>
      </c>
      <c r="E66" s="466">
        <v>537125.07578907069</v>
      </c>
      <c r="F66" s="467">
        <v>0.12808426952842175</v>
      </c>
      <c r="G66" s="473">
        <v>0.11284887013819549</v>
      </c>
      <c r="H66" s="473">
        <v>9.01116663535588E-3</v>
      </c>
      <c r="I66" s="474">
        <v>4.3384497257343542</v>
      </c>
      <c r="J66" s="474">
        <v>-0.17892642301017947</v>
      </c>
      <c r="K66" s="467">
        <v>-3.9608484465015512E-2</v>
      </c>
      <c r="L66" s="468">
        <v>20523704.101234734</v>
      </c>
      <c r="M66" s="468">
        <v>1579957.0260036625</v>
      </c>
      <c r="N66" s="467">
        <v>8.3402561263576758E-2</v>
      </c>
      <c r="O66" s="466">
        <v>4786583.9963247795</v>
      </c>
      <c r="P66" s="466">
        <v>574412.34739445336</v>
      </c>
      <c r="Q66" s="467">
        <v>0.13636964380127395</v>
      </c>
    </row>
    <row r="67" spans="1:17" x14ac:dyDescent="0.25">
      <c r="A67" s="479" t="s">
        <v>111</v>
      </c>
      <c r="B67" s="479" t="s">
        <v>477</v>
      </c>
      <c r="C67" s="436" t="s">
        <v>469</v>
      </c>
      <c r="D67" s="462">
        <v>122635754.38743694</v>
      </c>
      <c r="E67" s="462">
        <v>208439.74259547889</v>
      </c>
      <c r="F67" s="463">
        <v>1.7025591323321704E-3</v>
      </c>
      <c r="G67" s="471">
        <v>2.925453145166458</v>
      </c>
      <c r="H67" s="471">
        <v>-0.10602028479137138</v>
      </c>
      <c r="I67" s="472">
        <v>5.8590703058145781</v>
      </c>
      <c r="J67" s="472">
        <v>-0.12673750863066413</v>
      </c>
      <c r="K67" s="463">
        <v>-2.1172999962480423E-2</v>
      </c>
      <c r="L67" s="464">
        <v>718531506.96260166</v>
      </c>
      <c r="M67" s="464">
        <v>-14294869.740036845</v>
      </c>
      <c r="N67" s="463">
        <v>-1.9506489114593271E-2</v>
      </c>
      <c r="O67" s="462">
        <v>187427336.22936064</v>
      </c>
      <c r="P67" s="462">
        <v>654736.49061015248</v>
      </c>
      <c r="Q67" s="463">
        <v>3.5055275320147058E-3</v>
      </c>
    </row>
    <row r="68" spans="1:17" x14ac:dyDescent="0.25">
      <c r="A68" s="479" t="s">
        <v>111</v>
      </c>
      <c r="B68" s="479" t="s">
        <v>477</v>
      </c>
      <c r="C68" s="437" t="s">
        <v>470</v>
      </c>
      <c r="D68" s="466">
        <v>553229790.85694361</v>
      </c>
      <c r="E68" s="466">
        <v>52383322.451113284</v>
      </c>
      <c r="F68" s="467">
        <v>0.10458958134984324</v>
      </c>
      <c r="G68" s="473">
        <v>13.197193915806535</v>
      </c>
      <c r="H68" s="473">
        <v>0.79552713200877001</v>
      </c>
      <c r="I68" s="474">
        <v>3.0728473872669348</v>
      </c>
      <c r="J68" s="474">
        <v>0.18642378241179003</v>
      </c>
      <c r="K68" s="467">
        <v>6.4586425255881916E-2</v>
      </c>
      <c r="L68" s="468">
        <v>1699990717.392992</v>
      </c>
      <c r="M68" s="468">
        <v>254335648.57806683</v>
      </c>
      <c r="N68" s="467">
        <v>0.17593107378412079</v>
      </c>
      <c r="O68" s="466">
        <v>336629056.94056231</v>
      </c>
      <c r="P68" s="466">
        <v>26925445.836891592</v>
      </c>
      <c r="Q68" s="467">
        <v>8.6939399062668732E-2</v>
      </c>
    </row>
    <row r="69" spans="1:17" x14ac:dyDescent="0.25">
      <c r="A69" s="479" t="s">
        <v>111</v>
      </c>
      <c r="B69" s="479" t="s">
        <v>478</v>
      </c>
      <c r="C69" s="436" t="s">
        <v>20</v>
      </c>
      <c r="D69" s="462">
        <v>4192025929.0448823</v>
      </c>
      <c r="E69" s="462">
        <v>153484359.29262924</v>
      </c>
      <c r="F69" s="463">
        <v>3.8004897719065657E-2</v>
      </c>
      <c r="G69" s="471">
        <v>100.00000000000007</v>
      </c>
      <c r="H69" s="471">
        <v>1.1368683772161603E-13</v>
      </c>
      <c r="I69" s="472">
        <v>2.2709148879179177</v>
      </c>
      <c r="J69" s="472">
        <v>6.6538200542115344E-2</v>
      </c>
      <c r="K69" s="463">
        <v>3.018458729089794E-2</v>
      </c>
      <c r="L69" s="464">
        <v>9519734092.8059635</v>
      </c>
      <c r="M69" s="464">
        <v>617267205.44601822</v>
      </c>
      <c r="N69" s="463">
        <v>6.9336647162646259E-2</v>
      </c>
      <c r="O69" s="462">
        <v>2142503623.1299925</v>
      </c>
      <c r="P69" s="462">
        <v>82539719.72551012</v>
      </c>
      <c r="Q69" s="463">
        <v>4.0068527215014554E-2</v>
      </c>
    </row>
    <row r="70" spans="1:17" x14ac:dyDescent="0.25">
      <c r="A70" s="479" t="s">
        <v>111</v>
      </c>
      <c r="B70" s="479" t="s">
        <v>478</v>
      </c>
      <c r="C70" s="437" t="s">
        <v>460</v>
      </c>
      <c r="D70" s="466">
        <v>12468748.90279836</v>
      </c>
      <c r="E70" s="466">
        <v>915860.14515314624</v>
      </c>
      <c r="F70" s="467">
        <v>7.9275423174750878E-2</v>
      </c>
      <c r="G70" s="473">
        <v>0.29743968939713278</v>
      </c>
      <c r="H70" s="473">
        <v>1.1373827300437067E-2</v>
      </c>
      <c r="I70" s="474">
        <v>4.1990475414153119</v>
      </c>
      <c r="J70" s="474">
        <v>-1.4424133520544835E-2</v>
      </c>
      <c r="K70" s="467">
        <v>-3.4233370088489843E-3</v>
      </c>
      <c r="L70" s="468">
        <v>52356869.424820326</v>
      </c>
      <c r="M70" s="468">
        <v>3679099.8807973191</v>
      </c>
      <c r="N70" s="467">
        <v>7.558069967585572E-2</v>
      </c>
      <c r="O70" s="466">
        <v>13403478.067925045</v>
      </c>
      <c r="P70" s="466">
        <v>1029018.9291489162</v>
      </c>
      <c r="Q70" s="467">
        <v>8.3156679221997029E-2</v>
      </c>
    </row>
    <row r="71" spans="1:17" x14ac:dyDescent="0.25">
      <c r="A71" s="479" t="s">
        <v>111</v>
      </c>
      <c r="B71" s="479" t="s">
        <v>478</v>
      </c>
      <c r="C71" s="436" t="s">
        <v>461</v>
      </c>
      <c r="D71" s="462">
        <v>223005744.80834579</v>
      </c>
      <c r="E71" s="462">
        <v>-3390996.8118039668</v>
      </c>
      <c r="F71" s="463">
        <v>-1.4978116679317796E-2</v>
      </c>
      <c r="G71" s="471">
        <v>5.3197606260788541</v>
      </c>
      <c r="H71" s="471">
        <v>-0.28614283461124224</v>
      </c>
      <c r="I71" s="472">
        <v>2.6503421509890814</v>
      </c>
      <c r="J71" s="472">
        <v>-1.0397601756155783E-2</v>
      </c>
      <c r="K71" s="463">
        <v>-3.9077860754431109E-3</v>
      </c>
      <c r="L71" s="464">
        <v>591041525.37827337</v>
      </c>
      <c r="M71" s="464">
        <v>-11341284.942451239</v>
      </c>
      <c r="N71" s="463">
        <v>-1.8827371478965075E-2</v>
      </c>
      <c r="O71" s="462">
        <v>119267709.01695783</v>
      </c>
      <c r="P71" s="462">
        <v>-1804781.8634830415</v>
      </c>
      <c r="Q71" s="463">
        <v>-1.4906622060541103E-2</v>
      </c>
    </row>
    <row r="72" spans="1:17" x14ac:dyDescent="0.25">
      <c r="A72" s="479" t="s">
        <v>111</v>
      </c>
      <c r="B72" s="479" t="s">
        <v>478</v>
      </c>
      <c r="C72" s="437" t="s">
        <v>462</v>
      </c>
      <c r="D72" s="466">
        <v>3324923.3574559651</v>
      </c>
      <c r="E72" s="466">
        <v>154036.13018067461</v>
      </c>
      <c r="F72" s="467">
        <v>4.8578242977450892E-2</v>
      </c>
      <c r="G72" s="473">
        <v>7.9315429191859105E-2</v>
      </c>
      <c r="H72" s="473">
        <v>7.9977762535041186E-4</v>
      </c>
      <c r="I72" s="474">
        <v>3.0064794391468643</v>
      </c>
      <c r="J72" s="474">
        <v>5.414960582545314E-2</v>
      </c>
      <c r="K72" s="467">
        <v>1.8341313092559885E-2</v>
      </c>
      <c r="L72" s="468">
        <v>9996313.7109305188</v>
      </c>
      <c r="M72" s="468">
        <v>634808.75174786896</v>
      </c>
      <c r="N72" s="467">
        <v>6.7810544833946648E-2</v>
      </c>
      <c r="O72" s="466">
        <v>1804478.5735194273</v>
      </c>
      <c r="P72" s="466">
        <v>102984.42366472678</v>
      </c>
      <c r="Q72" s="467">
        <v>6.0525875844780988E-2</v>
      </c>
    </row>
    <row r="73" spans="1:17" x14ac:dyDescent="0.25">
      <c r="A73" s="479" t="s">
        <v>111</v>
      </c>
      <c r="B73" s="479" t="s">
        <v>478</v>
      </c>
      <c r="C73" s="436" t="s">
        <v>463</v>
      </c>
      <c r="D73" s="462">
        <v>2058549426.3056693</v>
      </c>
      <c r="E73" s="462">
        <v>28597707.631666183</v>
      </c>
      <c r="F73" s="463">
        <v>1.4087875769945239E-2</v>
      </c>
      <c r="G73" s="471">
        <v>49.106314253516409</v>
      </c>
      <c r="H73" s="471">
        <v>-1.1581607707813077</v>
      </c>
      <c r="I73" s="472">
        <v>1.9115939536341973</v>
      </c>
      <c r="J73" s="472">
        <v>2.5607133131587689E-2</v>
      </c>
      <c r="K73" s="463">
        <v>1.3577577983691035E-2</v>
      </c>
      <c r="L73" s="464">
        <v>3935110636.5830631</v>
      </c>
      <c r="M73" s="464">
        <v>106648448.90727234</v>
      </c>
      <c r="N73" s="463">
        <v>2.7856732985527332E-2</v>
      </c>
      <c r="O73" s="462">
        <v>871642283.68247235</v>
      </c>
      <c r="P73" s="462">
        <v>15627844.248945117</v>
      </c>
      <c r="Q73" s="463">
        <v>1.8256519433582145E-2</v>
      </c>
    </row>
    <row r="74" spans="1:17" x14ac:dyDescent="0.25">
      <c r="A74" s="479" t="s">
        <v>111</v>
      </c>
      <c r="B74" s="479" t="s">
        <v>478</v>
      </c>
      <c r="C74" s="437" t="s">
        <v>464</v>
      </c>
      <c r="D74" s="466">
        <v>288284232.74238992</v>
      </c>
      <c r="E74" s="466">
        <v>64645870.744351387</v>
      </c>
      <c r="F74" s="467">
        <v>0.28906431869197102</v>
      </c>
      <c r="G74" s="473">
        <v>6.8769668323133022</v>
      </c>
      <c r="H74" s="473">
        <v>1.3393647515760803</v>
      </c>
      <c r="I74" s="474">
        <v>2.9009466663632351</v>
      </c>
      <c r="J74" s="474">
        <v>5.5096955161072714E-2</v>
      </c>
      <c r="K74" s="467">
        <v>1.9360458475440118E-2</v>
      </c>
      <c r="L74" s="468">
        <v>836297183.93911803</v>
      </c>
      <c r="M74" s="468">
        <v>199856016.03327549</v>
      </c>
      <c r="N74" s="467">
        <v>0.31402119490617697</v>
      </c>
      <c r="O74" s="466">
        <v>156857824.38534439</v>
      </c>
      <c r="P74" s="466">
        <v>37703312.392349988</v>
      </c>
      <c r="Q74" s="467">
        <v>0.31642370701469302</v>
      </c>
    </row>
    <row r="75" spans="1:17" x14ac:dyDescent="0.25">
      <c r="A75" s="479" t="s">
        <v>111</v>
      </c>
      <c r="B75" s="479" t="s">
        <v>478</v>
      </c>
      <c r="C75" s="436" t="s">
        <v>465</v>
      </c>
      <c r="D75" s="462">
        <v>882544094.22765172</v>
      </c>
      <c r="E75" s="462">
        <v>11268826.321401</v>
      </c>
      <c r="F75" s="463">
        <v>1.2933715366994128E-2</v>
      </c>
      <c r="G75" s="471">
        <v>21.05292546290935</v>
      </c>
      <c r="H75" s="471">
        <v>-0.52108220441049724</v>
      </c>
      <c r="I75" s="472">
        <v>1.709894278277406</v>
      </c>
      <c r="J75" s="472">
        <v>7.0424275551180582E-2</v>
      </c>
      <c r="K75" s="463">
        <v>4.2955513326913067E-2</v>
      </c>
      <c r="L75" s="464">
        <v>1509057097.0473778</v>
      </c>
      <c r="M75" s="464">
        <v>80627431.197824717</v>
      </c>
      <c r="N75" s="463">
        <v>5.6444803076721221E-2</v>
      </c>
      <c r="O75" s="462">
        <v>418468922.92640477</v>
      </c>
      <c r="P75" s="462">
        <v>3674542.5523098111</v>
      </c>
      <c r="Q75" s="463">
        <v>8.8587086184625085E-3</v>
      </c>
    </row>
    <row r="76" spans="1:17" x14ac:dyDescent="0.25">
      <c r="A76" s="479" t="s">
        <v>111</v>
      </c>
      <c r="B76" s="479" t="s">
        <v>478</v>
      </c>
      <c r="C76" s="437" t="s">
        <v>466</v>
      </c>
      <c r="D76" s="466">
        <v>41329985.606606372</v>
      </c>
      <c r="E76" s="466">
        <v>-2094302.5727065578</v>
      </c>
      <c r="F76" s="467">
        <v>-4.8228829084278946E-2</v>
      </c>
      <c r="G76" s="473">
        <v>0.98591913089676642</v>
      </c>
      <c r="H76" s="473">
        <v>-8.932764889499889E-2</v>
      </c>
      <c r="I76" s="474">
        <v>3.1349826669446479</v>
      </c>
      <c r="J76" s="474">
        <v>7.5158293864710402E-2</v>
      </c>
      <c r="K76" s="467">
        <v>2.4562943718582798E-2</v>
      </c>
      <c r="L76" s="468">
        <v>129568788.5017828</v>
      </c>
      <c r="M76" s="468">
        <v>-3301906.8529258817</v>
      </c>
      <c r="N76" s="467">
        <v>-2.4850527380105777E-2</v>
      </c>
      <c r="O76" s="466">
        <v>28412091.885678388</v>
      </c>
      <c r="P76" s="466">
        <v>-1752267.8474301063</v>
      </c>
      <c r="Q76" s="467">
        <v>-5.8090669350651311E-2</v>
      </c>
    </row>
    <row r="77" spans="1:17" x14ac:dyDescent="0.25">
      <c r="A77" s="479" t="s">
        <v>111</v>
      </c>
      <c r="B77" s="479" t="s">
        <v>478</v>
      </c>
      <c r="C77" s="436" t="s">
        <v>467</v>
      </c>
      <c r="D77" s="462">
        <v>1494536.8271814962</v>
      </c>
      <c r="E77" s="462">
        <v>-168818.70174305001</v>
      </c>
      <c r="F77" s="463">
        <v>-0.1014928551397553</v>
      </c>
      <c r="G77" s="471">
        <v>3.5651898449063621E-2</v>
      </c>
      <c r="H77" s="471">
        <v>-5.5351365286792284E-3</v>
      </c>
      <c r="I77" s="472">
        <v>10.589347261462756</v>
      </c>
      <c r="J77" s="472">
        <v>-0.48027090322089627</v>
      </c>
      <c r="K77" s="463">
        <v>-4.3386401958573927E-2</v>
      </c>
      <c r="L77" s="464">
        <v>15826169.458069611</v>
      </c>
      <c r="M77" s="464">
        <v>-2586541.1192405298</v>
      </c>
      <c r="N77" s="463">
        <v>-0.14047584728931259</v>
      </c>
      <c r="O77" s="462">
        <v>3534257.1500830785</v>
      </c>
      <c r="P77" s="462">
        <v>-464843.11211898178</v>
      </c>
      <c r="Q77" s="463">
        <v>-0.11623692371819182</v>
      </c>
    </row>
    <row r="78" spans="1:17" x14ac:dyDescent="0.25">
      <c r="A78" s="479" t="s">
        <v>111</v>
      </c>
      <c r="B78" s="479" t="s">
        <v>478</v>
      </c>
      <c r="C78" s="437" t="s">
        <v>468</v>
      </c>
      <c r="D78" s="466">
        <v>4730653.8968273439</v>
      </c>
      <c r="E78" s="466">
        <v>537125.07578907115</v>
      </c>
      <c r="F78" s="467">
        <v>0.12808426952842183</v>
      </c>
      <c r="G78" s="473">
        <v>0.1128488701381956</v>
      </c>
      <c r="H78" s="473">
        <v>9.0111666353559217E-3</v>
      </c>
      <c r="I78" s="474">
        <v>4.3384497257343533</v>
      </c>
      <c r="J78" s="474">
        <v>-0.17892642301017947</v>
      </c>
      <c r="K78" s="467">
        <v>-3.9608484465015519E-2</v>
      </c>
      <c r="L78" s="468">
        <v>20523704.101234742</v>
      </c>
      <c r="M78" s="468">
        <v>1579957.0260036699</v>
      </c>
      <c r="N78" s="467">
        <v>8.3402561263577146E-2</v>
      </c>
      <c r="O78" s="466">
        <v>4786583.9963247795</v>
      </c>
      <c r="P78" s="466">
        <v>574412.34739445336</v>
      </c>
      <c r="Q78" s="467">
        <v>0.13636964380127395</v>
      </c>
    </row>
    <row r="79" spans="1:17" x14ac:dyDescent="0.25">
      <c r="A79" s="479" t="s">
        <v>111</v>
      </c>
      <c r="B79" s="479" t="s">
        <v>478</v>
      </c>
      <c r="C79" s="436" t="s">
        <v>469</v>
      </c>
      <c r="D79" s="462">
        <v>122635754.38743702</v>
      </c>
      <c r="E79" s="462">
        <v>208439.74259546399</v>
      </c>
      <c r="F79" s="463">
        <v>1.7025591323320474E-3</v>
      </c>
      <c r="G79" s="471">
        <v>2.925453145166462</v>
      </c>
      <c r="H79" s="471">
        <v>-0.10602028479137049</v>
      </c>
      <c r="I79" s="472">
        <v>5.8590703058145781</v>
      </c>
      <c r="J79" s="472">
        <v>-0.12673750863065969</v>
      </c>
      <c r="K79" s="463">
        <v>-2.1172999962479695E-2</v>
      </c>
      <c r="L79" s="464">
        <v>718531506.96260214</v>
      </c>
      <c r="M79" s="464">
        <v>-14294869.740036368</v>
      </c>
      <c r="N79" s="463">
        <v>-1.9506489114592619E-2</v>
      </c>
      <c r="O79" s="462">
        <v>187427336.22936055</v>
      </c>
      <c r="P79" s="462">
        <v>654736.49060997367</v>
      </c>
      <c r="Q79" s="463">
        <v>3.5055275320137469E-3</v>
      </c>
    </row>
    <row r="80" spans="1:17" x14ac:dyDescent="0.25">
      <c r="A80" s="479" t="s">
        <v>111</v>
      </c>
      <c r="B80" s="479" t="s">
        <v>478</v>
      </c>
      <c r="C80" s="437" t="s">
        <v>470</v>
      </c>
      <c r="D80" s="466">
        <v>553229790.85694373</v>
      </c>
      <c r="E80" s="466">
        <v>52383322.451113403</v>
      </c>
      <c r="F80" s="467">
        <v>0.10458958134984347</v>
      </c>
      <c r="G80" s="473">
        <v>13.197193915806547</v>
      </c>
      <c r="H80" s="473">
        <v>0.79552713200877889</v>
      </c>
      <c r="I80" s="474">
        <v>3.0728473872669348</v>
      </c>
      <c r="J80" s="474">
        <v>0.18642378241179181</v>
      </c>
      <c r="K80" s="467">
        <v>6.4586425255882568E-2</v>
      </c>
      <c r="L80" s="468">
        <v>1699990717.3929923</v>
      </c>
      <c r="M80" s="468">
        <v>254335648.57806802</v>
      </c>
      <c r="N80" s="467">
        <v>0.17593107378412173</v>
      </c>
      <c r="O80" s="466">
        <v>336629056.94056231</v>
      </c>
      <c r="P80" s="466">
        <v>26925445.836891532</v>
      </c>
      <c r="Q80" s="467">
        <v>8.6939399062668524E-2</v>
      </c>
    </row>
    <row r="81" spans="1:17" x14ac:dyDescent="0.25">
      <c r="A81" s="479" t="s">
        <v>112</v>
      </c>
      <c r="B81" s="479" t="s">
        <v>476</v>
      </c>
      <c r="C81" s="436" t="s">
        <v>20</v>
      </c>
      <c r="D81" s="462">
        <v>201478271.05874121</v>
      </c>
      <c r="E81" s="462">
        <v>2784772.2929919064</v>
      </c>
      <c r="F81" s="463">
        <v>1.40154172647341E-2</v>
      </c>
      <c r="G81" s="471">
        <v>99.999999999999943</v>
      </c>
      <c r="H81" s="471">
        <v>-2.8421709430404007E-14</v>
      </c>
      <c r="I81" s="472">
        <v>2.5130978775834669</v>
      </c>
      <c r="J81" s="472">
        <v>9.6691767956947672E-2</v>
      </c>
      <c r="K81" s="463">
        <v>4.001470099406941E-2</v>
      </c>
      <c r="L81" s="464">
        <v>506334615.37690896</v>
      </c>
      <c r="M81" s="464">
        <v>26210431.016283095</v>
      </c>
      <c r="N81" s="463">
        <v>5.4590940989958946E-2</v>
      </c>
      <c r="O81" s="462">
        <v>116237160.65171981</v>
      </c>
      <c r="P81" s="462">
        <v>2871325.4810698479</v>
      </c>
      <c r="Q81" s="463">
        <v>2.5327961257001569E-2</v>
      </c>
    </row>
    <row r="82" spans="1:17" x14ac:dyDescent="0.25">
      <c r="A82" s="479" t="s">
        <v>112</v>
      </c>
      <c r="B82" s="479" t="s">
        <v>476</v>
      </c>
      <c r="C82" s="437" t="s">
        <v>460</v>
      </c>
      <c r="D82" s="466">
        <v>601744.33221831138</v>
      </c>
      <c r="E82" s="466">
        <v>51403.451707502361</v>
      </c>
      <c r="F82" s="467">
        <v>9.340293176075036E-2</v>
      </c>
      <c r="G82" s="473">
        <v>0.29866462971725211</v>
      </c>
      <c r="H82" s="473">
        <v>2.1684817126787825E-2</v>
      </c>
      <c r="I82" s="474">
        <v>4.4463324465142211</v>
      </c>
      <c r="J82" s="474">
        <v>-0.14359174476406</v>
      </c>
      <c r="K82" s="467">
        <v>-3.128412121422644E-2</v>
      </c>
      <c r="L82" s="468">
        <v>2675555.3488483108</v>
      </c>
      <c r="M82" s="468">
        <v>149532.42794235842</v>
      </c>
      <c r="N82" s="467">
        <v>5.9196781907556471E-2</v>
      </c>
      <c r="O82" s="466">
        <v>664713.18353557587</v>
      </c>
      <c r="P82" s="466">
        <v>56624.68301153183</v>
      </c>
      <c r="Q82" s="467">
        <v>9.3119147891685655E-2</v>
      </c>
    </row>
    <row r="83" spans="1:17" x14ac:dyDescent="0.25">
      <c r="A83" s="479" t="s">
        <v>112</v>
      </c>
      <c r="B83" s="479" t="s">
        <v>476</v>
      </c>
      <c r="C83" s="436" t="s">
        <v>461</v>
      </c>
      <c r="D83" s="462">
        <v>11745970.458789373</v>
      </c>
      <c r="E83" s="462">
        <v>-212296.53130697273</v>
      </c>
      <c r="F83" s="463">
        <v>-1.7753118531539182E-2</v>
      </c>
      <c r="G83" s="471">
        <v>5.8298944084966937</v>
      </c>
      <c r="H83" s="471">
        <v>-0.18855464211597894</v>
      </c>
      <c r="I83" s="472">
        <v>2.6856826338816453</v>
      </c>
      <c r="J83" s="472">
        <v>2.6622903436005707E-2</v>
      </c>
      <c r="K83" s="463">
        <v>1.0012149456884858E-2</v>
      </c>
      <c r="L83" s="464">
        <v>31545948.879257441</v>
      </c>
      <c r="M83" s="464">
        <v>-251797.32002513856</v>
      </c>
      <c r="N83" s="463">
        <v>-7.9187159507179035E-3</v>
      </c>
      <c r="O83" s="462">
        <v>6327203.6967037916</v>
      </c>
      <c r="P83" s="462">
        <v>-57098.22045631893</v>
      </c>
      <c r="Q83" s="463">
        <v>-8.9435338737422331E-3</v>
      </c>
    </row>
    <row r="84" spans="1:17" x14ac:dyDescent="0.25">
      <c r="A84" s="479" t="s">
        <v>112</v>
      </c>
      <c r="B84" s="479" t="s">
        <v>476</v>
      </c>
      <c r="C84" s="437" t="s">
        <v>462</v>
      </c>
      <c r="D84" s="466">
        <v>208478.81732906707</v>
      </c>
      <c r="E84" s="466">
        <v>40981.247791606263</v>
      </c>
      <c r="F84" s="467">
        <v>0.24466771610343166</v>
      </c>
      <c r="G84" s="473">
        <v>0.10347459119712453</v>
      </c>
      <c r="H84" s="473">
        <v>1.9175119610017971E-2</v>
      </c>
      <c r="I84" s="474">
        <v>3.1798647051197055</v>
      </c>
      <c r="J84" s="474">
        <v>-0.11511589402340405</v>
      </c>
      <c r="K84" s="467">
        <v>-3.4936744105061202E-2</v>
      </c>
      <c r="L84" s="468">
        <v>662934.43298979884</v>
      </c>
      <c r="M84" s="468">
        <v>111033.1909602416</v>
      </c>
      <c r="N84" s="467">
        <v>0.20118307861009521</v>
      </c>
      <c r="O84" s="466">
        <v>115467.48970377445</v>
      </c>
      <c r="P84" s="466">
        <v>21844.296170473099</v>
      </c>
      <c r="Q84" s="467">
        <v>0.23332141690619834</v>
      </c>
    </row>
    <row r="85" spans="1:17" x14ac:dyDescent="0.25">
      <c r="A85" s="479" t="s">
        <v>112</v>
      </c>
      <c r="B85" s="479" t="s">
        <v>476</v>
      </c>
      <c r="C85" s="436" t="s">
        <v>463</v>
      </c>
      <c r="D85" s="462">
        <v>90120348.53379266</v>
      </c>
      <c r="E85" s="462">
        <v>-2107122.0994504243</v>
      </c>
      <c r="F85" s="463">
        <v>-2.2847011687328212E-2</v>
      </c>
      <c r="G85" s="471">
        <v>44.729562180686933</v>
      </c>
      <c r="H85" s="471">
        <v>-1.6873921767251829</v>
      </c>
      <c r="I85" s="472">
        <v>1.947943727345542</v>
      </c>
      <c r="J85" s="472">
        <v>2.6888956466249336E-2</v>
      </c>
      <c r="K85" s="463">
        <v>1.3996975450076261E-2</v>
      </c>
      <c r="L85" s="464">
        <v>175549367.63259542</v>
      </c>
      <c r="M85" s="464">
        <v>-1624654.8335260749</v>
      </c>
      <c r="N85" s="463">
        <v>-9.1698252989471686E-3</v>
      </c>
      <c r="O85" s="462">
        <v>40511614.128424406</v>
      </c>
      <c r="P85" s="462">
        <v>-933179.12376706302</v>
      </c>
      <c r="Q85" s="463">
        <v>-2.2516196861899401E-2</v>
      </c>
    </row>
    <row r="86" spans="1:17" x14ac:dyDescent="0.25">
      <c r="A86" s="479" t="s">
        <v>112</v>
      </c>
      <c r="B86" s="479" t="s">
        <v>476</v>
      </c>
      <c r="C86" s="437" t="s">
        <v>464</v>
      </c>
      <c r="D86" s="466">
        <v>13534541.523336228</v>
      </c>
      <c r="E86" s="466">
        <v>4087124.5911295619</v>
      </c>
      <c r="F86" s="467">
        <v>0.4326182088139216</v>
      </c>
      <c r="G86" s="473">
        <v>6.7176184569254165</v>
      </c>
      <c r="H86" s="473">
        <v>1.9628494328292918</v>
      </c>
      <c r="I86" s="474">
        <v>3.2824031895275727</v>
      </c>
      <c r="J86" s="474">
        <v>0.2464021085901642</v>
      </c>
      <c r="K86" s="467">
        <v>8.1160085922658512E-2</v>
      </c>
      <c r="L86" s="468">
        <v>44425822.264992207</v>
      </c>
      <c r="M86" s="468">
        <v>15743454.246746387</v>
      </c>
      <c r="N86" s="467">
        <v>0.54888962573562428</v>
      </c>
      <c r="O86" s="466">
        <v>8135375.8596631289</v>
      </c>
      <c r="P86" s="466">
        <v>2725922.7414878709</v>
      </c>
      <c r="Q86" s="467">
        <v>0.50391835957114128</v>
      </c>
    </row>
    <row r="87" spans="1:17" x14ac:dyDescent="0.25">
      <c r="A87" s="479" t="s">
        <v>112</v>
      </c>
      <c r="B87" s="479" t="s">
        <v>476</v>
      </c>
      <c r="C87" s="436" t="s">
        <v>465</v>
      </c>
      <c r="D87" s="462">
        <v>45122938.935112536</v>
      </c>
      <c r="E87" s="462">
        <v>-370184.86677252501</v>
      </c>
      <c r="F87" s="463">
        <v>-8.1371608681922603E-3</v>
      </c>
      <c r="G87" s="471">
        <v>22.3959331683747</v>
      </c>
      <c r="H87" s="471">
        <v>-0.50019784974149673</v>
      </c>
      <c r="I87" s="472">
        <v>1.8967144691851321</v>
      </c>
      <c r="J87" s="472">
        <v>8.4520237465347536E-2</v>
      </c>
      <c r="K87" s="463">
        <v>4.6639723262520964E-2</v>
      </c>
      <c r="L87" s="464">
        <v>85585331.170385107</v>
      </c>
      <c r="M87" s="464">
        <v>3142954.6336949617</v>
      </c>
      <c r="N87" s="463">
        <v>3.8123047463293605E-2</v>
      </c>
      <c r="O87" s="462">
        <v>23356969.590890288</v>
      </c>
      <c r="P87" s="462">
        <v>-134848.66365436465</v>
      </c>
      <c r="Q87" s="463">
        <v>-5.7402395248089084E-3</v>
      </c>
    </row>
    <row r="88" spans="1:17" x14ac:dyDescent="0.25">
      <c r="A88" s="479" t="s">
        <v>112</v>
      </c>
      <c r="B88" s="479" t="s">
        <v>476</v>
      </c>
      <c r="C88" s="437" t="s">
        <v>466</v>
      </c>
      <c r="D88" s="466">
        <v>3890245.4803485563</v>
      </c>
      <c r="E88" s="466">
        <v>-146196.36086470541</v>
      </c>
      <c r="F88" s="467">
        <v>-3.6219117385019012E-2</v>
      </c>
      <c r="G88" s="473">
        <v>1.9308511334278566</v>
      </c>
      <c r="H88" s="473">
        <v>-0.10064051893468151</v>
      </c>
      <c r="I88" s="474">
        <v>3.2938371089603162</v>
      </c>
      <c r="J88" s="474">
        <v>0.10318968688820274</v>
      </c>
      <c r="K88" s="467">
        <v>3.2341300444029601E-2</v>
      </c>
      <c r="L88" s="468">
        <v>12813834.92613722</v>
      </c>
      <c r="M88" s="468">
        <v>-65027.828873902559</v>
      </c>
      <c r="N88" s="467">
        <v>-5.0491902981573775E-3</v>
      </c>
      <c r="O88" s="466">
        <v>2756839.7905170918</v>
      </c>
      <c r="P88" s="466">
        <v>-80507.387609004974</v>
      </c>
      <c r="Q88" s="467">
        <v>-2.8374175789857143E-2</v>
      </c>
    </row>
    <row r="89" spans="1:17" x14ac:dyDescent="0.25">
      <c r="A89" s="479" t="s">
        <v>112</v>
      </c>
      <c r="B89" s="479" t="s">
        <v>476</v>
      </c>
      <c r="C89" s="436" t="s">
        <v>467</v>
      </c>
      <c r="D89" s="462">
        <v>88436.304182045234</v>
      </c>
      <c r="E89" s="462">
        <v>-19328.198081049079</v>
      </c>
      <c r="F89" s="463">
        <v>-0.17935588876809883</v>
      </c>
      <c r="G89" s="471">
        <v>4.3893718025931186E-2</v>
      </c>
      <c r="H89" s="471">
        <v>-1.0342833714568275E-2</v>
      </c>
      <c r="I89" s="472">
        <v>12.462038558086721</v>
      </c>
      <c r="J89" s="472">
        <v>9.9324755109298835E-2</v>
      </c>
      <c r="K89" s="463">
        <v>8.0342194029742534E-3</v>
      </c>
      <c r="L89" s="464">
        <v>1102096.6326513337</v>
      </c>
      <c r="M89" s="464">
        <v>-230165.06694761408</v>
      </c>
      <c r="N89" s="463">
        <v>-0.17276265392670292</v>
      </c>
      <c r="O89" s="462">
        <v>230783.11861300468</v>
      </c>
      <c r="P89" s="462">
        <v>-50376.090398907661</v>
      </c>
      <c r="Q89" s="463">
        <v>-0.17917282729577352</v>
      </c>
    </row>
    <row r="90" spans="1:17" x14ac:dyDescent="0.25">
      <c r="A90" s="479" t="s">
        <v>112</v>
      </c>
      <c r="B90" s="479" t="s">
        <v>476</v>
      </c>
      <c r="C90" s="437" t="s">
        <v>468</v>
      </c>
      <c r="D90" s="466">
        <v>397634.55342518113</v>
      </c>
      <c r="E90" s="466">
        <v>12392.212967006606</v>
      </c>
      <c r="F90" s="467">
        <v>3.2167318245103486E-2</v>
      </c>
      <c r="G90" s="473">
        <v>0.1973585296993392</v>
      </c>
      <c r="H90" s="473">
        <v>3.4707865918720826E-3</v>
      </c>
      <c r="I90" s="474">
        <v>4.4282888508639235</v>
      </c>
      <c r="J90" s="474">
        <v>-0.23113745716915091</v>
      </c>
      <c r="K90" s="467">
        <v>-4.9606419736837312E-2</v>
      </c>
      <c r="L90" s="468">
        <v>1760840.6596509849</v>
      </c>
      <c r="M90" s="468">
        <v>-34167.636448067846</v>
      </c>
      <c r="N90" s="467">
        <v>-1.9034806982408729E-2</v>
      </c>
      <c r="O90" s="466">
        <v>414708.32081019878</v>
      </c>
      <c r="P90" s="466">
        <v>13331.515636595723</v>
      </c>
      <c r="Q90" s="467">
        <v>3.3214464475169632E-2</v>
      </c>
    </row>
    <row r="91" spans="1:17" x14ac:dyDescent="0.25">
      <c r="A91" s="479" t="s">
        <v>112</v>
      </c>
      <c r="B91" s="479" t="s">
        <v>476</v>
      </c>
      <c r="C91" s="436" t="s">
        <v>469</v>
      </c>
      <c r="D91" s="462">
        <v>8034850.2798472233</v>
      </c>
      <c r="E91" s="462">
        <v>183935.7722790055</v>
      </c>
      <c r="F91" s="463">
        <v>2.3428579193123668E-2</v>
      </c>
      <c r="G91" s="471">
        <v>3.9879487934977611</v>
      </c>
      <c r="H91" s="471">
        <v>3.6679850962258342E-2</v>
      </c>
      <c r="I91" s="472">
        <v>6.0652640230752581</v>
      </c>
      <c r="J91" s="472">
        <v>-0.26611798752935112</v>
      </c>
      <c r="K91" s="463">
        <v>-4.2031579690440829E-2</v>
      </c>
      <c r="L91" s="464">
        <v>48733488.333153531</v>
      </c>
      <c r="M91" s="464">
        <v>-973650.54685863107</v>
      </c>
      <c r="N91" s="463">
        <v>-1.9587740690706856E-2</v>
      </c>
      <c r="O91" s="462">
        <v>13246628.924554229</v>
      </c>
      <c r="P91" s="462">
        <v>17774.295353734866</v>
      </c>
      <c r="Q91" s="463">
        <v>1.3436004742618508E-3</v>
      </c>
    </row>
    <row r="92" spans="1:17" x14ac:dyDescent="0.25">
      <c r="A92" s="479" t="s">
        <v>112</v>
      </c>
      <c r="B92" s="479" t="s">
        <v>476</v>
      </c>
      <c r="C92" s="437" t="s">
        <v>470</v>
      </c>
      <c r="D92" s="466">
        <v>27651215.064263791</v>
      </c>
      <c r="E92" s="466">
        <v>1182196.2974965647</v>
      </c>
      <c r="F92" s="467">
        <v>4.466339715550216E-2</v>
      </c>
      <c r="G92" s="473">
        <v>13.724167335246804</v>
      </c>
      <c r="H92" s="473">
        <v>0.40263495940747163</v>
      </c>
      <c r="I92" s="474">
        <v>3.6600077072164727</v>
      </c>
      <c r="J92" s="474">
        <v>0.21309204515272606</v>
      </c>
      <c r="K92" s="467">
        <v>6.1821078913530197E-2</v>
      </c>
      <c r="L92" s="468">
        <v>101203660.24910571</v>
      </c>
      <c r="M92" s="468">
        <v>9967184.9024765193</v>
      </c>
      <c r="N92" s="467">
        <v>0.10924561546912899</v>
      </c>
      <c r="O92" s="466">
        <v>20425286.925566554</v>
      </c>
      <c r="P92" s="466">
        <v>1240267.8125575297</v>
      </c>
      <c r="Q92" s="467">
        <v>6.4647723583268465E-2</v>
      </c>
    </row>
    <row r="93" spans="1:17" x14ac:dyDescent="0.25">
      <c r="A93" s="479" t="s">
        <v>112</v>
      </c>
      <c r="B93" s="479" t="s">
        <v>477</v>
      </c>
      <c r="C93" s="436" t="s">
        <v>20</v>
      </c>
      <c r="D93" s="462">
        <v>2316433256.1455855</v>
      </c>
      <c r="E93" s="462">
        <v>49841591.306353569</v>
      </c>
      <c r="F93" s="463">
        <v>2.1989664957975042E-2</v>
      </c>
      <c r="G93" s="471">
        <v>100</v>
      </c>
      <c r="H93" s="471">
        <v>-4.2632564145606011E-14</v>
      </c>
      <c r="I93" s="472">
        <v>2.4469015454740219</v>
      </c>
      <c r="J93" s="472">
        <v>5.9526295964550169E-2</v>
      </c>
      <c r="K93" s="463">
        <v>2.4933782813062542E-2</v>
      </c>
      <c r="L93" s="464">
        <v>5668084114.4500542</v>
      </c>
      <c r="M93" s="464">
        <v>256879273.06840324</v>
      </c>
      <c r="N93" s="463">
        <v>4.7471733301231653E-2</v>
      </c>
      <c r="O93" s="462">
        <v>1291685967.3231134</v>
      </c>
      <c r="P93" s="462">
        <v>36503949.880715132</v>
      </c>
      <c r="Q93" s="463">
        <v>2.9082594694191704E-2</v>
      </c>
    </row>
    <row r="94" spans="1:17" x14ac:dyDescent="0.25">
      <c r="A94" s="479" t="s">
        <v>112</v>
      </c>
      <c r="B94" s="479" t="s">
        <v>477</v>
      </c>
      <c r="C94" s="437" t="s">
        <v>460</v>
      </c>
      <c r="D94" s="466">
        <v>7770878.5144347679</v>
      </c>
      <c r="E94" s="466">
        <v>617285.10645220336</v>
      </c>
      <c r="F94" s="467">
        <v>8.6290214057089989E-2</v>
      </c>
      <c r="G94" s="473">
        <v>0.33546740420076132</v>
      </c>
      <c r="H94" s="473">
        <v>1.9857251787623986E-2</v>
      </c>
      <c r="I94" s="474">
        <v>4.2853525324824169</v>
      </c>
      <c r="J94" s="474">
        <v>-9.2700948371485126E-2</v>
      </c>
      <c r="K94" s="467">
        <v>-2.1174010042792943E-2</v>
      </c>
      <c r="L94" s="468">
        <v>33300953.921446234</v>
      </c>
      <c r="M94" s="468">
        <v>1982139.4010146409</v>
      </c>
      <c r="N94" s="467">
        <v>6.3289094155257505E-2</v>
      </c>
      <c r="O94" s="466">
        <v>8524461.8558090329</v>
      </c>
      <c r="P94" s="466">
        <v>663699.21314581763</v>
      </c>
      <c r="Q94" s="467">
        <v>8.4431911166440873E-2</v>
      </c>
    </row>
    <row r="95" spans="1:17" x14ac:dyDescent="0.25">
      <c r="A95" s="479" t="s">
        <v>112</v>
      </c>
      <c r="B95" s="479" t="s">
        <v>477</v>
      </c>
      <c r="C95" s="436" t="s">
        <v>461</v>
      </c>
      <c r="D95" s="462">
        <v>152664171.79424766</v>
      </c>
      <c r="E95" s="462">
        <v>-4208523.8950456977</v>
      </c>
      <c r="F95" s="463">
        <v>-2.6827638019182275E-2</v>
      </c>
      <c r="G95" s="471">
        <v>6.5904843745971879</v>
      </c>
      <c r="H95" s="471">
        <v>-0.33059885899973374</v>
      </c>
      <c r="I95" s="472">
        <v>2.7053516637573738</v>
      </c>
      <c r="J95" s="472">
        <v>2.2446520087769262E-2</v>
      </c>
      <c r="K95" s="463">
        <v>8.3664978393785186E-3</v>
      </c>
      <c r="L95" s="464">
        <v>413010271.15970945</v>
      </c>
      <c r="M95" s="464">
        <v>-7864291.0064122677</v>
      </c>
      <c r="N95" s="463">
        <v>-1.8685593555326788E-2</v>
      </c>
      <c r="O95" s="462">
        <v>82127540.71575743</v>
      </c>
      <c r="P95" s="462">
        <v>-2184786.9189296514</v>
      </c>
      <c r="Q95" s="463">
        <v>-2.5913018656014478E-2</v>
      </c>
    </row>
    <row r="96" spans="1:17" x14ac:dyDescent="0.25">
      <c r="A96" s="479" t="s">
        <v>112</v>
      </c>
      <c r="B96" s="479" t="s">
        <v>477</v>
      </c>
      <c r="C96" s="437" t="s">
        <v>462</v>
      </c>
      <c r="D96" s="466">
        <v>2292688.0296109091</v>
      </c>
      <c r="E96" s="466">
        <v>218348.34047993226</v>
      </c>
      <c r="F96" s="467">
        <v>0.10526161246589609</v>
      </c>
      <c r="G96" s="473">
        <v>9.8974922913419597E-2</v>
      </c>
      <c r="H96" s="473">
        <v>7.4569083848472772E-3</v>
      </c>
      <c r="I96" s="474">
        <v>3.2342654351993367</v>
      </c>
      <c r="J96" s="474">
        <v>3.6493592143883813E-2</v>
      </c>
      <c r="K96" s="467">
        <v>1.1412193844641021E-2</v>
      </c>
      <c r="L96" s="468">
        <v>7415161.6478658365</v>
      </c>
      <c r="M96" s="468">
        <v>781896.5970303975</v>
      </c>
      <c r="N96" s="467">
        <v>0.11787507223639739</v>
      </c>
      <c r="O96" s="466">
        <v>1284443.352288434</v>
      </c>
      <c r="P96" s="466">
        <v>128142.10810287297</v>
      </c>
      <c r="Q96" s="467">
        <v>0.11082069551272485</v>
      </c>
    </row>
    <row r="97" spans="1:17" x14ac:dyDescent="0.25">
      <c r="A97" s="479" t="s">
        <v>112</v>
      </c>
      <c r="B97" s="479" t="s">
        <v>477</v>
      </c>
      <c r="C97" s="436" t="s">
        <v>463</v>
      </c>
      <c r="D97" s="462">
        <v>1090750773.3934393</v>
      </c>
      <c r="E97" s="462">
        <v>-2140626.2317945957</v>
      </c>
      <c r="F97" s="463">
        <v>-1.9586815602434453E-3</v>
      </c>
      <c r="G97" s="471">
        <v>47.08751139276886</v>
      </c>
      <c r="H97" s="471">
        <v>-1.1298811168233982</v>
      </c>
      <c r="I97" s="472">
        <v>1.9913873931109189</v>
      </c>
      <c r="J97" s="472">
        <v>1.0007855267493593E-2</v>
      </c>
      <c r="K97" s="463">
        <v>5.0509531749713893E-3</v>
      </c>
      <c r="L97" s="464">
        <v>2172107339.1616797</v>
      </c>
      <c r="M97" s="464">
        <v>6674682.8591794968</v>
      </c>
      <c r="N97" s="463">
        <v>3.0823784058824485E-3</v>
      </c>
      <c r="O97" s="462">
        <v>488306967.3912192</v>
      </c>
      <c r="P97" s="462">
        <v>-680454.53732579947</v>
      </c>
      <c r="Q97" s="463">
        <v>-1.3915583649209554E-3</v>
      </c>
    </row>
    <row r="98" spans="1:17" x14ac:dyDescent="0.25">
      <c r="A98" s="479" t="s">
        <v>112</v>
      </c>
      <c r="B98" s="479" t="s">
        <v>477</v>
      </c>
      <c r="C98" s="437" t="s">
        <v>464</v>
      </c>
      <c r="D98" s="466">
        <v>160345485.83832937</v>
      </c>
      <c r="E98" s="466">
        <v>41274878.780355707</v>
      </c>
      <c r="F98" s="467">
        <v>0.34664204542317983</v>
      </c>
      <c r="G98" s="473">
        <v>6.9220852969938464</v>
      </c>
      <c r="H98" s="473">
        <v>1.6687964534376638</v>
      </c>
      <c r="I98" s="474">
        <v>3.0934476635869843</v>
      </c>
      <c r="J98" s="474">
        <v>8.9166086573069236E-2</v>
      </c>
      <c r="K98" s="467">
        <v>2.9679670259701574E-2</v>
      </c>
      <c r="L98" s="468">
        <v>496020368.5332998</v>
      </c>
      <c r="M98" s="468">
        <v>138298737.38516641</v>
      </c>
      <c r="N98" s="467">
        <v>0.38660993728918941</v>
      </c>
      <c r="O98" s="466">
        <v>95803187.607273027</v>
      </c>
      <c r="P98" s="466">
        <v>27249437.996121138</v>
      </c>
      <c r="Q98" s="467">
        <v>0.39749011761842962</v>
      </c>
    </row>
    <row r="99" spans="1:17" x14ac:dyDescent="0.25">
      <c r="A99" s="479" t="s">
        <v>112</v>
      </c>
      <c r="B99" s="479" t="s">
        <v>477</v>
      </c>
      <c r="C99" s="436" t="s">
        <v>465</v>
      </c>
      <c r="D99" s="462">
        <v>527954155.51502657</v>
      </c>
      <c r="E99" s="462">
        <v>-3965536.5868432522</v>
      </c>
      <c r="F99" s="463">
        <v>-7.4551415293040105E-3</v>
      </c>
      <c r="G99" s="471">
        <v>22.791684332554979</v>
      </c>
      <c r="H99" s="471">
        <v>-0.6761374349621434</v>
      </c>
      <c r="I99" s="472">
        <v>1.8614711518223626</v>
      </c>
      <c r="J99" s="472">
        <v>6.1223059423801018E-2</v>
      </c>
      <c r="K99" s="463">
        <v>3.4008123481597714E-2</v>
      </c>
      <c r="L99" s="464">
        <v>982771429.97595906</v>
      </c>
      <c r="M99" s="464">
        <v>25184018.960338235</v>
      </c>
      <c r="N99" s="463">
        <v>2.6299446578592726E-2</v>
      </c>
      <c r="O99" s="462">
        <v>271174108.37547475</v>
      </c>
      <c r="P99" s="462">
        <v>-346460.48803395033</v>
      </c>
      <c r="Q99" s="463">
        <v>-1.2760008918812826E-3</v>
      </c>
    </row>
    <row r="100" spans="1:17" x14ac:dyDescent="0.25">
      <c r="A100" s="479" t="s">
        <v>112</v>
      </c>
      <c r="B100" s="479" t="s">
        <v>477</v>
      </c>
      <c r="C100" s="437" t="s">
        <v>466</v>
      </c>
      <c r="D100" s="466">
        <v>37486913.448694848</v>
      </c>
      <c r="E100" s="466">
        <v>-2407984.5967105329</v>
      </c>
      <c r="F100" s="467">
        <v>-6.0358209061468097E-2</v>
      </c>
      <c r="G100" s="473">
        <v>1.6183031973505233</v>
      </c>
      <c r="H100" s="473">
        <v>-0.14182407498880734</v>
      </c>
      <c r="I100" s="474">
        <v>3.2263723808636851</v>
      </c>
      <c r="J100" s="474">
        <v>9.3619927735649533E-2</v>
      </c>
      <c r="K100" s="467">
        <v>2.9884240499810498E-2</v>
      </c>
      <c r="L100" s="468">
        <v>120946742.19469647</v>
      </c>
      <c r="M100" s="468">
        <v>-4034097.5243400931</v>
      </c>
      <c r="N100" s="467">
        <v>-3.2277727797388418E-2</v>
      </c>
      <c r="O100" s="466">
        <v>26562362.969835017</v>
      </c>
      <c r="P100" s="466">
        <v>-1825305.5096307211</v>
      </c>
      <c r="Q100" s="467">
        <v>-6.4299240036252314E-2</v>
      </c>
    </row>
    <row r="101" spans="1:17" x14ac:dyDescent="0.25">
      <c r="A101" s="479" t="s">
        <v>112</v>
      </c>
      <c r="B101" s="479" t="s">
        <v>477</v>
      </c>
      <c r="C101" s="436" t="s">
        <v>467</v>
      </c>
      <c r="D101" s="462">
        <v>989139.98155553441</v>
      </c>
      <c r="E101" s="462">
        <v>-131054.43069378228</v>
      </c>
      <c r="F101" s="463">
        <v>-0.11699257669981493</v>
      </c>
      <c r="G101" s="471">
        <v>4.2700992093396541E-2</v>
      </c>
      <c r="H101" s="471">
        <v>-6.7209849493352347E-3</v>
      </c>
      <c r="I101" s="472">
        <v>12.223283230988292</v>
      </c>
      <c r="J101" s="472">
        <v>-0.39784086797068241</v>
      </c>
      <c r="K101" s="463">
        <v>-3.1521825223436113E-2</v>
      </c>
      <c r="L101" s="464">
        <v>12090538.149647832</v>
      </c>
      <c r="M101" s="464">
        <v>-2047574.5423112027</v>
      </c>
      <c r="N101" s="463">
        <v>-0.14482658236808002</v>
      </c>
      <c r="O101" s="462">
        <v>2568970.2142808293</v>
      </c>
      <c r="P101" s="462">
        <v>-358152.99223786313</v>
      </c>
      <c r="Q101" s="463">
        <v>-0.12235665087149654</v>
      </c>
    </row>
    <row r="102" spans="1:17" x14ac:dyDescent="0.25">
      <c r="A102" s="479" t="s">
        <v>112</v>
      </c>
      <c r="B102" s="479" t="s">
        <v>477</v>
      </c>
      <c r="C102" s="437" t="s">
        <v>468</v>
      </c>
      <c r="D102" s="466">
        <v>3647751.109686736</v>
      </c>
      <c r="E102" s="466">
        <v>107758.94514186727</v>
      </c>
      <c r="F102" s="467">
        <v>3.0440447360629022E-2</v>
      </c>
      <c r="G102" s="473">
        <v>0.15747274824384055</v>
      </c>
      <c r="H102" s="473">
        <v>1.2914554481679996E-3</v>
      </c>
      <c r="I102" s="474">
        <v>4.7373559559107052</v>
      </c>
      <c r="J102" s="474">
        <v>-8.5807956062515345E-2</v>
      </c>
      <c r="K102" s="467">
        <v>-1.7790802392077563E-2</v>
      </c>
      <c r="L102" s="468">
        <v>17280695.445154343</v>
      </c>
      <c r="M102" s="468">
        <v>206732.9884535633</v>
      </c>
      <c r="N102" s="467">
        <v>1.2108084984831959E-2</v>
      </c>
      <c r="O102" s="466">
        <v>3923050.7593739056</v>
      </c>
      <c r="P102" s="466">
        <v>181670.70877783885</v>
      </c>
      <c r="Q102" s="467">
        <v>4.8557138360989432E-2</v>
      </c>
    </row>
    <row r="103" spans="1:17" x14ac:dyDescent="0.25">
      <c r="A103" s="479" t="s">
        <v>112</v>
      </c>
      <c r="B103" s="479" t="s">
        <v>477</v>
      </c>
      <c r="C103" s="436" t="s">
        <v>469</v>
      </c>
      <c r="D103" s="462">
        <v>75743810.53670302</v>
      </c>
      <c r="E103" s="462">
        <v>25794.513334065676</v>
      </c>
      <c r="F103" s="463">
        <v>3.4066546759630736E-4</v>
      </c>
      <c r="G103" s="471">
        <v>3.2698464475828004</v>
      </c>
      <c r="H103" s="471">
        <v>-7.0764796954693843E-2</v>
      </c>
      <c r="I103" s="472">
        <v>6.337157282778815</v>
      </c>
      <c r="J103" s="472">
        <v>-0.23225386913667201</v>
      </c>
      <c r="K103" s="463">
        <v>-3.5353833664216953E-2</v>
      </c>
      <c r="L103" s="464">
        <v>480000440.56808627</v>
      </c>
      <c r="M103" s="464">
        <v>-17422338.296749294</v>
      </c>
      <c r="N103" s="463">
        <v>-3.5025212026897255E-2</v>
      </c>
      <c r="O103" s="462">
        <v>122897463.1270694</v>
      </c>
      <c r="P103" s="462">
        <v>-1788956.3482812345</v>
      </c>
      <c r="Q103" s="463">
        <v>-1.4347643919912985E-2</v>
      </c>
    </row>
    <row r="104" spans="1:17" x14ac:dyDescent="0.25">
      <c r="A104" s="479" t="s">
        <v>112</v>
      </c>
      <c r="B104" s="479" t="s">
        <v>477</v>
      </c>
      <c r="C104" s="437" t="s">
        <v>470</v>
      </c>
      <c r="D104" s="466">
        <v>256431343.32269275</v>
      </c>
      <c r="E104" s="466">
        <v>20095106.700516939</v>
      </c>
      <c r="F104" s="467">
        <v>8.5027615687400609E-2</v>
      </c>
      <c r="G104" s="473">
        <v>11.070094190815585</v>
      </c>
      <c r="H104" s="473">
        <v>0.64315049873511754</v>
      </c>
      <c r="I104" s="474">
        <v>3.6342415988909189</v>
      </c>
      <c r="J104" s="474">
        <v>0.17298310067249512</v>
      </c>
      <c r="K104" s="467">
        <v>4.997693779922327E-2</v>
      </c>
      <c r="L104" s="468">
        <v>931933455.16280901</v>
      </c>
      <c r="M104" s="468">
        <v>113912647.71734273</v>
      </c>
      <c r="N104" s="467">
        <v>0.13925397334704934</v>
      </c>
      <c r="O104" s="466">
        <v>188289067.86109525</v>
      </c>
      <c r="P104" s="466">
        <v>15240773.555369467</v>
      </c>
      <c r="Q104" s="467">
        <v>8.8072370874938952E-2</v>
      </c>
    </row>
    <row r="105" spans="1:17" x14ac:dyDescent="0.25">
      <c r="A105" s="479" t="s">
        <v>112</v>
      </c>
      <c r="B105" s="479" t="s">
        <v>478</v>
      </c>
      <c r="C105" s="436" t="s">
        <v>20</v>
      </c>
      <c r="D105" s="462">
        <v>2316433256.145586</v>
      </c>
      <c r="E105" s="462">
        <v>49841591.306353569</v>
      </c>
      <c r="F105" s="463">
        <v>2.1989664957975035E-2</v>
      </c>
      <c r="G105" s="471">
        <v>100.00000000000001</v>
      </c>
      <c r="H105" s="471">
        <v>-1.4210854715202004E-14</v>
      </c>
      <c r="I105" s="472">
        <v>2.4469015454740206</v>
      </c>
      <c r="J105" s="472">
        <v>5.9526295964548392E-2</v>
      </c>
      <c r="K105" s="463">
        <v>2.4933782813061793E-2</v>
      </c>
      <c r="L105" s="464">
        <v>5668084114.4500523</v>
      </c>
      <c r="M105" s="464">
        <v>256879273.06839943</v>
      </c>
      <c r="N105" s="463">
        <v>4.7471733301230931E-2</v>
      </c>
      <c r="O105" s="462">
        <v>1291685967.3231127</v>
      </c>
      <c r="P105" s="462">
        <v>36503949.880714655</v>
      </c>
      <c r="Q105" s="463">
        <v>2.9082594694191329E-2</v>
      </c>
    </row>
    <row r="106" spans="1:17" x14ac:dyDescent="0.25">
      <c r="A106" s="479" t="s">
        <v>112</v>
      </c>
      <c r="B106" s="479" t="s">
        <v>478</v>
      </c>
      <c r="C106" s="437" t="s">
        <v>460</v>
      </c>
      <c r="D106" s="466">
        <v>7770878.514434767</v>
      </c>
      <c r="E106" s="466">
        <v>617285.10645220149</v>
      </c>
      <c r="F106" s="467">
        <v>8.6290214057089712E-2</v>
      </c>
      <c r="G106" s="473">
        <v>0.33546740420076127</v>
      </c>
      <c r="H106" s="473">
        <v>1.9857251787623986E-2</v>
      </c>
      <c r="I106" s="474">
        <v>4.2853525324824195</v>
      </c>
      <c r="J106" s="474">
        <v>-9.2700948371483349E-2</v>
      </c>
      <c r="K106" s="467">
        <v>-2.1174010042792533E-2</v>
      </c>
      <c r="L106" s="468">
        <v>33300953.921446249</v>
      </c>
      <c r="M106" s="468">
        <v>1982139.4010146447</v>
      </c>
      <c r="N106" s="467">
        <v>6.3289094155257603E-2</v>
      </c>
      <c r="O106" s="466">
        <v>8524461.8558090348</v>
      </c>
      <c r="P106" s="466">
        <v>663699.21314581949</v>
      </c>
      <c r="Q106" s="467">
        <v>8.4431911166441109E-2</v>
      </c>
    </row>
    <row r="107" spans="1:17" x14ac:dyDescent="0.25">
      <c r="A107" s="479" t="s">
        <v>112</v>
      </c>
      <c r="B107" s="479" t="s">
        <v>478</v>
      </c>
      <c r="C107" s="436" t="s">
        <v>461</v>
      </c>
      <c r="D107" s="462">
        <v>152664171.79424763</v>
      </c>
      <c r="E107" s="462">
        <v>-4208523.8950456977</v>
      </c>
      <c r="F107" s="463">
        <v>-2.6827638019182278E-2</v>
      </c>
      <c r="G107" s="471">
        <v>6.5904843745971862</v>
      </c>
      <c r="H107" s="471">
        <v>-0.33059885899973196</v>
      </c>
      <c r="I107" s="472">
        <v>2.7053516637573751</v>
      </c>
      <c r="J107" s="472">
        <v>2.2446520087769262E-2</v>
      </c>
      <c r="K107" s="463">
        <v>8.3664978393785151E-3</v>
      </c>
      <c r="L107" s="464">
        <v>413010271.15970957</v>
      </c>
      <c r="M107" s="464">
        <v>-7864291.0064123273</v>
      </c>
      <c r="N107" s="463">
        <v>-1.868559355532692E-2</v>
      </c>
      <c r="O107" s="462">
        <v>82127540.715757415</v>
      </c>
      <c r="P107" s="462">
        <v>-2184786.9189296961</v>
      </c>
      <c r="Q107" s="463">
        <v>-2.5913018656014999E-2</v>
      </c>
    </row>
    <row r="108" spans="1:17" x14ac:dyDescent="0.25">
      <c r="A108" s="479" t="s">
        <v>112</v>
      </c>
      <c r="B108" s="479" t="s">
        <v>478</v>
      </c>
      <c r="C108" s="437" t="s">
        <v>462</v>
      </c>
      <c r="D108" s="466">
        <v>2292688.0296109091</v>
      </c>
      <c r="E108" s="466">
        <v>218348.34047993273</v>
      </c>
      <c r="F108" s="467">
        <v>0.10526161246589634</v>
      </c>
      <c r="G108" s="473">
        <v>9.8974922913419597E-2</v>
      </c>
      <c r="H108" s="473">
        <v>7.4569083848473328E-3</v>
      </c>
      <c r="I108" s="474">
        <v>3.2342654351993363</v>
      </c>
      <c r="J108" s="474">
        <v>3.6493592143882037E-2</v>
      </c>
      <c r="K108" s="467">
        <v>1.1412193844640461E-2</v>
      </c>
      <c r="L108" s="468">
        <v>7415161.6478658356</v>
      </c>
      <c r="M108" s="468">
        <v>781896.59703039564</v>
      </c>
      <c r="N108" s="467">
        <v>0.11787507223639708</v>
      </c>
      <c r="O108" s="466">
        <v>1284443.352288434</v>
      </c>
      <c r="P108" s="466">
        <v>128142.10810287273</v>
      </c>
      <c r="Q108" s="467">
        <v>0.11082069551272462</v>
      </c>
    </row>
    <row r="109" spans="1:17" x14ac:dyDescent="0.25">
      <c r="A109" s="479" t="s">
        <v>112</v>
      </c>
      <c r="B109" s="479" t="s">
        <v>478</v>
      </c>
      <c r="C109" s="436" t="s">
        <v>463</v>
      </c>
      <c r="D109" s="462">
        <v>1090750773.3934391</v>
      </c>
      <c r="E109" s="462">
        <v>-2140626.2317948341</v>
      </c>
      <c r="F109" s="463">
        <v>-1.9586815602436634E-3</v>
      </c>
      <c r="G109" s="471">
        <v>47.087511392768853</v>
      </c>
      <c r="H109" s="471">
        <v>-1.1298811168233911</v>
      </c>
      <c r="I109" s="472">
        <v>1.9913873931109189</v>
      </c>
      <c r="J109" s="472">
        <v>1.0007855267493149E-2</v>
      </c>
      <c r="K109" s="463">
        <v>5.0509531749711638E-3</v>
      </c>
      <c r="L109" s="464">
        <v>2172107339.1616793</v>
      </c>
      <c r="M109" s="464">
        <v>6674682.8591785431</v>
      </c>
      <c r="N109" s="463">
        <v>3.0823784058820075E-3</v>
      </c>
      <c r="O109" s="462">
        <v>488306967.39121926</v>
      </c>
      <c r="P109" s="462">
        <v>-680454.53732568026</v>
      </c>
      <c r="Q109" s="463">
        <v>-1.3915583649207119E-3</v>
      </c>
    </row>
    <row r="110" spans="1:17" x14ac:dyDescent="0.25">
      <c r="A110" s="479" t="s">
        <v>112</v>
      </c>
      <c r="B110" s="479" t="s">
        <v>478</v>
      </c>
      <c r="C110" s="437" t="s">
        <v>464</v>
      </c>
      <c r="D110" s="466">
        <v>160345485.83832937</v>
      </c>
      <c r="E110" s="466">
        <v>41274878.780355677</v>
      </c>
      <c r="F110" s="467">
        <v>0.3466420454231795</v>
      </c>
      <c r="G110" s="473">
        <v>6.9220852969938464</v>
      </c>
      <c r="H110" s="473">
        <v>1.6687964534376647</v>
      </c>
      <c r="I110" s="474">
        <v>3.0934476635869852</v>
      </c>
      <c r="J110" s="474">
        <v>8.9166086573072345E-2</v>
      </c>
      <c r="K110" s="467">
        <v>2.9679670259702629E-2</v>
      </c>
      <c r="L110" s="468">
        <v>496020368.53330004</v>
      </c>
      <c r="M110" s="468">
        <v>138298737.38516694</v>
      </c>
      <c r="N110" s="467">
        <v>0.38660993728919124</v>
      </c>
      <c r="O110" s="466">
        <v>95803187.607273027</v>
      </c>
      <c r="P110" s="466">
        <v>27249437.996121153</v>
      </c>
      <c r="Q110" s="467">
        <v>0.39749011761842995</v>
      </c>
    </row>
    <row r="111" spans="1:17" x14ac:dyDescent="0.25">
      <c r="A111" s="479" t="s">
        <v>112</v>
      </c>
      <c r="B111" s="479" t="s">
        <v>478</v>
      </c>
      <c r="C111" s="436" t="s">
        <v>465</v>
      </c>
      <c r="D111" s="462">
        <v>527954155.51502657</v>
      </c>
      <c r="E111" s="462">
        <v>-3965536.5868433714</v>
      </c>
      <c r="F111" s="463">
        <v>-7.4551415293042326E-3</v>
      </c>
      <c r="G111" s="471">
        <v>22.791684332554979</v>
      </c>
      <c r="H111" s="471">
        <v>-0.67613743496213985</v>
      </c>
      <c r="I111" s="472">
        <v>1.8614711518223612</v>
      </c>
      <c r="J111" s="472">
        <v>6.1223059423800352E-2</v>
      </c>
      <c r="K111" s="463">
        <v>3.400812348159736E-2</v>
      </c>
      <c r="L111" s="464">
        <v>982771429.97595882</v>
      </c>
      <c r="M111" s="464">
        <v>25184018.960337281</v>
      </c>
      <c r="N111" s="463">
        <v>2.629944657859171E-2</v>
      </c>
      <c r="O111" s="462">
        <v>271174108.37547469</v>
      </c>
      <c r="P111" s="462">
        <v>-346460.48803400993</v>
      </c>
      <c r="Q111" s="463">
        <v>-1.2760008918815023E-3</v>
      </c>
    </row>
    <row r="112" spans="1:17" x14ac:dyDescent="0.25">
      <c r="A112" s="479" t="s">
        <v>112</v>
      </c>
      <c r="B112" s="479" t="s">
        <v>478</v>
      </c>
      <c r="C112" s="437" t="s">
        <v>466</v>
      </c>
      <c r="D112" s="466">
        <v>37486913.448694848</v>
      </c>
      <c r="E112" s="466">
        <v>-2407984.5967105106</v>
      </c>
      <c r="F112" s="467">
        <v>-6.035820906146757E-2</v>
      </c>
      <c r="G112" s="473">
        <v>1.6183031973505233</v>
      </c>
      <c r="H112" s="473">
        <v>-0.14182407498880578</v>
      </c>
      <c r="I112" s="474">
        <v>3.2263723808636851</v>
      </c>
      <c r="J112" s="474">
        <v>9.3619927735647313E-2</v>
      </c>
      <c r="K112" s="467">
        <v>2.9884240499809769E-2</v>
      </c>
      <c r="L112" s="468">
        <v>120946742.19469641</v>
      </c>
      <c r="M112" s="468">
        <v>-4034097.5243401229</v>
      </c>
      <c r="N112" s="467">
        <v>-3.2277727797388668E-2</v>
      </c>
      <c r="O112" s="466">
        <v>26562362.969835021</v>
      </c>
      <c r="P112" s="466">
        <v>-1825305.5096307211</v>
      </c>
      <c r="Q112" s="467">
        <v>-6.42992400362523E-2</v>
      </c>
    </row>
    <row r="113" spans="1:17" x14ac:dyDescent="0.25">
      <c r="A113" s="479" t="s">
        <v>112</v>
      </c>
      <c r="B113" s="479" t="s">
        <v>478</v>
      </c>
      <c r="C113" s="436" t="s">
        <v>467</v>
      </c>
      <c r="D113" s="462">
        <v>989139.98155553406</v>
      </c>
      <c r="E113" s="462">
        <v>-131054.4306937824</v>
      </c>
      <c r="F113" s="463">
        <v>-0.11699257669981505</v>
      </c>
      <c r="G113" s="471">
        <v>4.270099209339652E-2</v>
      </c>
      <c r="H113" s="471">
        <v>-6.7209849493352208E-3</v>
      </c>
      <c r="I113" s="472">
        <v>12.223283230988296</v>
      </c>
      <c r="J113" s="472">
        <v>-0.39784086797067886</v>
      </c>
      <c r="K113" s="463">
        <v>-3.1521825223435836E-2</v>
      </c>
      <c r="L113" s="464">
        <v>12090538.149647832</v>
      </c>
      <c r="M113" s="464">
        <v>-2047574.5423112009</v>
      </c>
      <c r="N113" s="463">
        <v>-0.14482658236807991</v>
      </c>
      <c r="O113" s="462">
        <v>2568970.2142808293</v>
      </c>
      <c r="P113" s="462">
        <v>-358152.9922378636</v>
      </c>
      <c r="Q113" s="463">
        <v>-0.12235665087149669</v>
      </c>
    </row>
    <row r="114" spans="1:17" x14ac:dyDescent="0.25">
      <c r="A114" s="479" t="s">
        <v>112</v>
      </c>
      <c r="B114" s="479" t="s">
        <v>478</v>
      </c>
      <c r="C114" s="437" t="s">
        <v>468</v>
      </c>
      <c r="D114" s="466">
        <v>3647751.1096867369</v>
      </c>
      <c r="E114" s="466">
        <v>107758.94514186634</v>
      </c>
      <c r="F114" s="467">
        <v>3.0440447360628745E-2</v>
      </c>
      <c r="G114" s="473">
        <v>0.15747274824384058</v>
      </c>
      <c r="H114" s="473">
        <v>1.2914554481679996E-3</v>
      </c>
      <c r="I114" s="474">
        <v>4.7373559559107044</v>
      </c>
      <c r="J114" s="474">
        <v>-8.5807956062514457E-2</v>
      </c>
      <c r="K114" s="467">
        <v>-1.7790802392077386E-2</v>
      </c>
      <c r="L114" s="468">
        <v>17280695.445154343</v>
      </c>
      <c r="M114" s="468">
        <v>206732.9884535633</v>
      </c>
      <c r="N114" s="467">
        <v>1.2108084984831959E-2</v>
      </c>
      <c r="O114" s="466">
        <v>3923050.7593739056</v>
      </c>
      <c r="P114" s="466">
        <v>181670.70877783792</v>
      </c>
      <c r="Q114" s="467">
        <v>4.8557138360989169E-2</v>
      </c>
    </row>
    <row r="115" spans="1:17" x14ac:dyDescent="0.25">
      <c r="A115" s="479" t="s">
        <v>112</v>
      </c>
      <c r="B115" s="479" t="s">
        <v>478</v>
      </c>
      <c r="C115" s="436" t="s">
        <v>469</v>
      </c>
      <c r="D115" s="462">
        <v>75743810.536703005</v>
      </c>
      <c r="E115" s="462">
        <v>25794.513334020972</v>
      </c>
      <c r="F115" s="463">
        <v>3.4066546759571679E-4</v>
      </c>
      <c r="G115" s="471">
        <v>3.2698464475827995</v>
      </c>
      <c r="H115" s="471">
        <v>-7.0764796954695175E-2</v>
      </c>
      <c r="I115" s="472">
        <v>6.3371572827788132</v>
      </c>
      <c r="J115" s="472">
        <v>-0.23225386913667734</v>
      </c>
      <c r="K115" s="463">
        <v>-3.5353833664217744E-2</v>
      </c>
      <c r="L115" s="464">
        <v>480000440.56808609</v>
      </c>
      <c r="M115" s="464">
        <v>-17422338.29674989</v>
      </c>
      <c r="N115" s="463">
        <v>-3.5025212026898428E-2</v>
      </c>
      <c r="O115" s="462">
        <v>122897463.12706941</v>
      </c>
      <c r="P115" s="462">
        <v>-1788956.3482812494</v>
      </c>
      <c r="Q115" s="463">
        <v>-1.4347643919913101E-2</v>
      </c>
    </row>
    <row r="116" spans="1:17" x14ac:dyDescent="0.25">
      <c r="A116" s="479" t="s">
        <v>112</v>
      </c>
      <c r="B116" s="479" t="s">
        <v>478</v>
      </c>
      <c r="C116" s="437" t="s">
        <v>470</v>
      </c>
      <c r="D116" s="466">
        <v>256431343.32269263</v>
      </c>
      <c r="E116" s="466">
        <v>20095106.70051685</v>
      </c>
      <c r="F116" s="467">
        <v>8.5027615687400249E-2</v>
      </c>
      <c r="G116" s="473">
        <v>11.070094190815579</v>
      </c>
      <c r="H116" s="473">
        <v>0.64315049873511931</v>
      </c>
      <c r="I116" s="474">
        <v>3.6342415988909211</v>
      </c>
      <c r="J116" s="474">
        <v>0.172983100672496</v>
      </c>
      <c r="K116" s="467">
        <v>4.9976937799223506E-2</v>
      </c>
      <c r="L116" s="468">
        <v>931933455.16280925</v>
      </c>
      <c r="M116" s="468">
        <v>113912647.71734273</v>
      </c>
      <c r="N116" s="467">
        <v>0.13925397334704928</v>
      </c>
      <c r="O116" s="466">
        <v>188289067.86109525</v>
      </c>
      <c r="P116" s="466">
        <v>15240773.555369467</v>
      </c>
      <c r="Q116" s="467">
        <v>8.8072370874938952E-2</v>
      </c>
    </row>
    <row r="117" spans="1:17" x14ac:dyDescent="0.25">
      <c r="A117" s="479" t="s">
        <v>113</v>
      </c>
      <c r="B117" s="479" t="s">
        <v>476</v>
      </c>
      <c r="C117" s="436" t="s">
        <v>20</v>
      </c>
      <c r="D117" s="462">
        <v>1135127.0512360469</v>
      </c>
      <c r="E117" s="462">
        <v>-53887.975166612072</v>
      </c>
      <c r="F117" s="463">
        <v>-4.5321525775539655E-2</v>
      </c>
      <c r="G117" s="471">
        <v>99.999999999999986</v>
      </c>
      <c r="H117" s="471">
        <v>-1.4210854715202004E-14</v>
      </c>
      <c r="I117" s="472">
        <v>2.9250880206671921</v>
      </c>
      <c r="J117" s="472">
        <v>1.5606772857263529E-2</v>
      </c>
      <c r="K117" s="463">
        <v>5.3641084193312158E-3</v>
      </c>
      <c r="L117" s="464">
        <v>3320346.5395058347</v>
      </c>
      <c r="M117" s="464">
        <v>-139070.38317692885</v>
      </c>
      <c r="N117" s="463">
        <v>-4.0200526934198018E-2</v>
      </c>
      <c r="O117" s="462">
        <v>692020.52611577511</v>
      </c>
      <c r="P117" s="462">
        <v>-27312.891360567766</v>
      </c>
      <c r="Q117" s="463">
        <v>-3.7969724048675969E-2</v>
      </c>
    </row>
    <row r="118" spans="1:17" x14ac:dyDescent="0.25">
      <c r="A118" s="479" t="s">
        <v>113</v>
      </c>
      <c r="B118" s="479" t="s">
        <v>476</v>
      </c>
      <c r="C118" s="437" t="s">
        <v>460</v>
      </c>
      <c r="D118" s="465"/>
      <c r="E118" s="465"/>
      <c r="F118" s="465"/>
      <c r="G118" s="465"/>
      <c r="H118" s="465"/>
      <c r="I118" s="465"/>
      <c r="J118" s="465"/>
      <c r="K118" s="465"/>
      <c r="L118" s="465"/>
      <c r="M118" s="465"/>
      <c r="N118" s="465"/>
      <c r="O118" s="465"/>
      <c r="P118" s="465"/>
      <c r="Q118" s="465"/>
    </row>
    <row r="119" spans="1:17" x14ac:dyDescent="0.25">
      <c r="A119" s="479" t="s">
        <v>113</v>
      </c>
      <c r="B119" s="479" t="s">
        <v>476</v>
      </c>
      <c r="C119" s="436" t="s">
        <v>461</v>
      </c>
      <c r="D119" s="462">
        <v>39484.533091655234</v>
      </c>
      <c r="E119" s="462">
        <v>28078.069605291872</v>
      </c>
      <c r="F119" s="463">
        <v>2.4615929064130815</v>
      </c>
      <c r="G119" s="471">
        <v>3.4784241154908844</v>
      </c>
      <c r="H119" s="471">
        <v>2.5191037340762454</v>
      </c>
      <c r="I119" s="472">
        <v>3.0405732682040405</v>
      </c>
      <c r="J119" s="472">
        <v>0.50664061324496279</v>
      </c>
      <c r="K119" s="463">
        <v>0.19994241451264808</v>
      </c>
      <c r="L119" s="464">
        <v>120055.61582600474</v>
      </c>
      <c r="M119" s="464">
        <v>91152.405520310247</v>
      </c>
      <c r="N119" s="463">
        <v>3.1537121501811676</v>
      </c>
      <c r="O119" s="462">
        <v>19764.85006570816</v>
      </c>
      <c r="P119" s="462">
        <v>14012.249947744242</v>
      </c>
      <c r="Q119" s="463">
        <v>2.4358115739676602</v>
      </c>
    </row>
    <row r="120" spans="1:17" x14ac:dyDescent="0.25">
      <c r="A120" s="479" t="s">
        <v>113</v>
      </c>
      <c r="B120" s="479" t="s">
        <v>476</v>
      </c>
      <c r="C120" s="437" t="s">
        <v>462</v>
      </c>
      <c r="D120" s="465"/>
      <c r="E120" s="465"/>
      <c r="F120" s="465"/>
      <c r="G120" s="465"/>
      <c r="H120" s="465"/>
      <c r="I120" s="465"/>
      <c r="J120" s="465"/>
      <c r="K120" s="465"/>
      <c r="L120" s="465"/>
      <c r="M120" s="465"/>
      <c r="N120" s="465"/>
      <c r="O120" s="465"/>
      <c r="P120" s="465"/>
      <c r="Q120" s="465"/>
    </row>
    <row r="121" spans="1:17" x14ac:dyDescent="0.25">
      <c r="A121" s="479" t="s">
        <v>113</v>
      </c>
      <c r="B121" s="479" t="s">
        <v>476</v>
      </c>
      <c r="C121" s="436" t="s">
        <v>463</v>
      </c>
      <c r="D121" s="462">
        <v>647067.0473595591</v>
      </c>
      <c r="E121" s="462">
        <v>-40720.881808606791</v>
      </c>
      <c r="F121" s="463">
        <v>-5.9205577884822738E-2</v>
      </c>
      <c r="G121" s="471">
        <v>57.003931555940248</v>
      </c>
      <c r="H121" s="471">
        <v>-0.84125239005700791</v>
      </c>
      <c r="I121" s="472">
        <v>2.6728475737492334</v>
      </c>
      <c r="J121" s="472">
        <v>-0.11154164512415354</v>
      </c>
      <c r="K121" s="463">
        <v>-4.0059645529472804E-2</v>
      </c>
      <c r="L121" s="464">
        <v>1729511.5875880779</v>
      </c>
      <c r="M121" s="464">
        <v>-185557.70725901588</v>
      </c>
      <c r="N121" s="463">
        <v>-9.68934689508619E-2</v>
      </c>
      <c r="O121" s="462">
        <v>332661.80566561222</v>
      </c>
      <c r="P121" s="462">
        <v>-25975.131568913581</v>
      </c>
      <c r="Q121" s="463">
        <v>-7.2427373959887159E-2</v>
      </c>
    </row>
    <row r="122" spans="1:17" x14ac:dyDescent="0.25">
      <c r="A122" s="479" t="s">
        <v>113</v>
      </c>
      <c r="B122" s="479" t="s">
        <v>476</v>
      </c>
      <c r="C122" s="437" t="s">
        <v>464</v>
      </c>
      <c r="D122" s="466">
        <v>208950.19832234821</v>
      </c>
      <c r="E122" s="466">
        <v>10281.604520303867</v>
      </c>
      <c r="F122" s="467">
        <v>5.1752540869889958E-2</v>
      </c>
      <c r="G122" s="473">
        <v>18.407648561878691</v>
      </c>
      <c r="H122" s="473">
        <v>1.6989788318491073</v>
      </c>
      <c r="I122" s="474">
        <v>2.7854123285478849</v>
      </c>
      <c r="J122" s="474">
        <v>0.23885870184428226</v>
      </c>
      <c r="K122" s="467">
        <v>9.3796847370331615E-2</v>
      </c>
      <c r="L122" s="468">
        <v>582012.45845959429</v>
      </c>
      <c r="M122" s="468">
        <v>76092.230400893372</v>
      </c>
      <c r="N122" s="467">
        <v>0.15040361341722147</v>
      </c>
      <c r="O122" s="466">
        <v>111587.79417145252</v>
      </c>
      <c r="P122" s="466">
        <v>11713.545297729914</v>
      </c>
      <c r="Q122" s="467">
        <v>0.11728293759225261</v>
      </c>
    </row>
    <row r="123" spans="1:17" x14ac:dyDescent="0.25">
      <c r="A123" s="479" t="s">
        <v>113</v>
      </c>
      <c r="B123" s="479" t="s">
        <v>476</v>
      </c>
      <c r="C123" s="436" t="s">
        <v>465</v>
      </c>
      <c r="D123" s="462">
        <v>199178.1820088774</v>
      </c>
      <c r="E123" s="462">
        <v>-50225.604535982013</v>
      </c>
      <c r="F123" s="463">
        <v>-0.20138268641301524</v>
      </c>
      <c r="G123" s="471">
        <v>17.546774327331111</v>
      </c>
      <c r="H123" s="471">
        <v>-3.4288888061639753</v>
      </c>
      <c r="I123" s="472">
        <v>2.5843604348515123</v>
      </c>
      <c r="J123" s="472">
        <v>0.12892013469667685</v>
      </c>
      <c r="K123" s="463">
        <v>5.2503876672769192E-2</v>
      </c>
      <c r="L123" s="464">
        <v>514748.21306939604</v>
      </c>
      <c r="M123" s="464">
        <v>-97647.895424066053</v>
      </c>
      <c r="N123" s="463">
        <v>-0.15945218147170598</v>
      </c>
      <c r="O123" s="462">
        <v>132594.43901252747</v>
      </c>
      <c r="P123" s="462">
        <v>-24870.710721848416</v>
      </c>
      <c r="Q123" s="463">
        <v>-0.15794422298395683</v>
      </c>
    </row>
    <row r="124" spans="1:17" x14ac:dyDescent="0.25">
      <c r="A124" s="479" t="s">
        <v>113</v>
      </c>
      <c r="B124" s="479" t="s">
        <v>476</v>
      </c>
      <c r="C124" s="437" t="s">
        <v>466</v>
      </c>
      <c r="D124" s="466">
        <v>384.07019805908203</v>
      </c>
      <c r="E124" s="466">
        <v>-0.78218841552734375</v>
      </c>
      <c r="F124" s="467">
        <v>-2.0324374825695635E-3</v>
      </c>
      <c r="G124" s="473">
        <v>3.3834996500247752E-2</v>
      </c>
      <c r="H124" s="473">
        <v>1.4676690965754469E-3</v>
      </c>
      <c r="I124" s="474">
        <v>1.9900000000000002</v>
      </c>
      <c r="J124" s="474">
        <v>2.2204460492503131E-16</v>
      </c>
      <c r="K124" s="467">
        <v>1.1158020347991522E-16</v>
      </c>
      <c r="L124" s="468">
        <v>764.29969413757328</v>
      </c>
      <c r="M124" s="468">
        <v>-1.5565549468993822</v>
      </c>
      <c r="N124" s="467">
        <v>-2.0324374825695219E-3</v>
      </c>
      <c r="O124" s="466">
        <v>384.07019805908203</v>
      </c>
      <c r="P124" s="466">
        <v>-0.78218841552734375</v>
      </c>
      <c r="Q124" s="467">
        <v>-2.0324374825695635E-3</v>
      </c>
    </row>
    <row r="125" spans="1:17" x14ac:dyDescent="0.25">
      <c r="A125" s="479" t="s">
        <v>113</v>
      </c>
      <c r="B125" s="479" t="s">
        <v>476</v>
      </c>
      <c r="C125" s="436" t="s">
        <v>467</v>
      </c>
      <c r="D125" s="461"/>
      <c r="E125" s="461"/>
      <c r="F125" s="461"/>
      <c r="G125" s="461"/>
      <c r="H125" s="461"/>
      <c r="I125" s="461"/>
      <c r="J125" s="461"/>
      <c r="K125" s="461"/>
      <c r="L125" s="461"/>
      <c r="M125" s="461"/>
      <c r="N125" s="461"/>
      <c r="O125" s="461"/>
      <c r="P125" s="461"/>
      <c r="Q125" s="461"/>
    </row>
    <row r="126" spans="1:17" x14ac:dyDescent="0.25">
      <c r="A126" s="479" t="s">
        <v>113</v>
      </c>
      <c r="B126" s="479" t="s">
        <v>476</v>
      </c>
      <c r="C126" s="437" t="s">
        <v>468</v>
      </c>
      <c r="D126" s="465"/>
      <c r="E126" s="465"/>
      <c r="F126" s="465"/>
      <c r="G126" s="465"/>
      <c r="H126" s="465"/>
      <c r="I126" s="465"/>
      <c r="J126" s="465"/>
      <c r="K126" s="465"/>
      <c r="L126" s="465"/>
      <c r="M126" s="465"/>
      <c r="N126" s="465"/>
      <c r="O126" s="465"/>
      <c r="P126" s="465"/>
      <c r="Q126" s="465"/>
    </row>
    <row r="127" spans="1:17" x14ac:dyDescent="0.25">
      <c r="A127" s="479" t="s">
        <v>113</v>
      </c>
      <c r="B127" s="479" t="s">
        <v>476</v>
      </c>
      <c r="C127" s="436" t="s">
        <v>469</v>
      </c>
      <c r="D127" s="462">
        <v>38720.796883922652</v>
      </c>
      <c r="E127" s="462">
        <v>-960.12609935626097</v>
      </c>
      <c r="F127" s="463">
        <v>-2.4196163475351799E-2</v>
      </c>
      <c r="G127" s="471">
        <v>3.4111421132779212</v>
      </c>
      <c r="H127" s="471">
        <v>7.3848462470770038E-2</v>
      </c>
      <c r="I127" s="472">
        <v>9.4921011950177832</v>
      </c>
      <c r="J127" s="472">
        <v>-0.32012258305256935</v>
      </c>
      <c r="K127" s="463">
        <v>-3.2624875898980346E-2</v>
      </c>
      <c r="L127" s="464">
        <v>367541.72237392305</v>
      </c>
      <c r="M127" s="464">
        <v>-21816.373658384662</v>
      </c>
      <c r="N127" s="463">
        <v>-5.6031642543717411E-2</v>
      </c>
      <c r="O127" s="462">
        <v>93765.857755661011</v>
      </c>
      <c r="P127" s="462">
        <v>-1952.0543068275438</v>
      </c>
      <c r="Q127" s="463">
        <v>-2.0393824570192915E-2</v>
      </c>
    </row>
    <row r="128" spans="1:17" x14ac:dyDescent="0.25">
      <c r="A128" s="479" t="s">
        <v>113</v>
      </c>
      <c r="B128" s="479" t="s">
        <v>476</v>
      </c>
      <c r="C128" s="437" t="s">
        <v>470</v>
      </c>
      <c r="D128" s="466">
        <v>1342.2233716249466</v>
      </c>
      <c r="E128" s="466">
        <v>-340.25465984761354</v>
      </c>
      <c r="F128" s="467">
        <v>-0.20223423633639451</v>
      </c>
      <c r="G128" s="473">
        <v>0.11824432958085096</v>
      </c>
      <c r="H128" s="473">
        <v>-2.3257501271771952E-2</v>
      </c>
      <c r="I128" s="474">
        <v>4.2561041742144647</v>
      </c>
      <c r="J128" s="474">
        <v>9.3120429166649643E-2</v>
      </c>
      <c r="K128" s="467">
        <v>2.2368674698147323E-2</v>
      </c>
      <c r="L128" s="468">
        <v>5712.6424947011474</v>
      </c>
      <c r="M128" s="468">
        <v>-1291.4862017191663</v>
      </c>
      <c r="N128" s="467">
        <v>-0.18438927348368428</v>
      </c>
      <c r="O128" s="466">
        <v>1261.7092467546463</v>
      </c>
      <c r="P128" s="466">
        <v>-240.00782003722861</v>
      </c>
      <c r="Q128" s="467">
        <v>-0.1598222630245246</v>
      </c>
    </row>
    <row r="129" spans="1:17" x14ac:dyDescent="0.25">
      <c r="A129" s="479" t="s">
        <v>113</v>
      </c>
      <c r="B129" s="479" t="s">
        <v>477</v>
      </c>
      <c r="C129" s="436" t="s">
        <v>20</v>
      </c>
      <c r="D129" s="462">
        <v>12466331.994699024</v>
      </c>
      <c r="E129" s="462">
        <v>-1086050.8729643319</v>
      </c>
      <c r="F129" s="463">
        <v>-8.0137263208206883E-2</v>
      </c>
      <c r="G129" s="471">
        <v>99.999999999999986</v>
      </c>
      <c r="H129" s="471">
        <v>1.4210854715202004E-14</v>
      </c>
      <c r="I129" s="472">
        <v>2.9387871864585122</v>
      </c>
      <c r="J129" s="472">
        <v>4.0518295657115289E-2</v>
      </c>
      <c r="K129" s="463">
        <v>1.3980171331139542E-2</v>
      </c>
      <c r="L129" s="464">
        <v>36635896.728159279</v>
      </c>
      <c r="M129" s="464">
        <v>-2642552.93341925</v>
      </c>
      <c r="N129" s="463">
        <v>-6.7277424546726639E-2</v>
      </c>
      <c r="O129" s="462">
        <v>7317121.5363793802</v>
      </c>
      <c r="P129" s="462">
        <v>-724043.31500414293</v>
      </c>
      <c r="Q129" s="463">
        <v>-9.00420932024006E-2</v>
      </c>
    </row>
    <row r="130" spans="1:17" x14ac:dyDescent="0.25">
      <c r="A130" s="479" t="s">
        <v>113</v>
      </c>
      <c r="B130" s="479" t="s">
        <v>477</v>
      </c>
      <c r="C130" s="437" t="s">
        <v>460</v>
      </c>
      <c r="D130" s="465"/>
      <c r="E130" s="465"/>
      <c r="F130" s="465"/>
      <c r="G130" s="465"/>
      <c r="H130" s="465"/>
      <c r="I130" s="465"/>
      <c r="J130" s="465"/>
      <c r="K130" s="465"/>
      <c r="L130" s="465"/>
      <c r="M130" s="465"/>
      <c r="N130" s="465"/>
      <c r="O130" s="465"/>
      <c r="P130" s="465"/>
      <c r="Q130" s="465"/>
    </row>
    <row r="131" spans="1:17" x14ac:dyDescent="0.25">
      <c r="A131" s="479" t="s">
        <v>113</v>
      </c>
      <c r="B131" s="479" t="s">
        <v>477</v>
      </c>
      <c r="C131" s="436" t="s">
        <v>461</v>
      </c>
      <c r="D131" s="462">
        <v>340720.85159209534</v>
      </c>
      <c r="E131" s="462">
        <v>199956.50223609735</v>
      </c>
      <c r="F131" s="463">
        <v>1.4205052852579905</v>
      </c>
      <c r="G131" s="471">
        <v>2.7331283310678542</v>
      </c>
      <c r="H131" s="471">
        <v>1.6944597018641403</v>
      </c>
      <c r="I131" s="472">
        <v>3.0303112451951697</v>
      </c>
      <c r="J131" s="472">
        <v>0.23109281281770633</v>
      </c>
      <c r="K131" s="463">
        <v>8.2556191451423108E-2</v>
      </c>
      <c r="L131" s="464">
        <v>1032490.228052001</v>
      </c>
      <c r="M131" s="464">
        <v>638460.06671307073</v>
      </c>
      <c r="N131" s="463">
        <v>1.6203329829969306</v>
      </c>
      <c r="O131" s="462">
        <v>170811.59428916761</v>
      </c>
      <c r="P131" s="462">
        <v>97701.306789937385</v>
      </c>
      <c r="Q131" s="463">
        <v>1.3363551167948298</v>
      </c>
    </row>
    <row r="132" spans="1:17" x14ac:dyDescent="0.25">
      <c r="A132" s="479" t="s">
        <v>113</v>
      </c>
      <c r="B132" s="479" t="s">
        <v>477</v>
      </c>
      <c r="C132" s="437" t="s">
        <v>462</v>
      </c>
      <c r="D132" s="465"/>
      <c r="E132" s="465"/>
      <c r="F132" s="465"/>
      <c r="G132" s="465"/>
      <c r="H132" s="465"/>
      <c r="I132" s="465"/>
      <c r="J132" s="465"/>
      <c r="K132" s="465"/>
      <c r="L132" s="465"/>
      <c r="M132" s="465"/>
      <c r="N132" s="465"/>
      <c r="O132" s="465"/>
      <c r="P132" s="465"/>
      <c r="Q132" s="465"/>
    </row>
    <row r="133" spans="1:17" x14ac:dyDescent="0.25">
      <c r="A133" s="479" t="s">
        <v>113</v>
      </c>
      <c r="B133" s="479" t="s">
        <v>477</v>
      </c>
      <c r="C133" s="436" t="s">
        <v>463</v>
      </c>
      <c r="D133" s="462">
        <v>7336059.7600540072</v>
      </c>
      <c r="E133" s="462">
        <v>-408017.57782890089</v>
      </c>
      <c r="F133" s="463">
        <v>-5.2687694095323381E-2</v>
      </c>
      <c r="G133" s="471">
        <v>58.846978912269229</v>
      </c>
      <c r="H133" s="471">
        <v>1.7051654503676232</v>
      </c>
      <c r="I133" s="472">
        <v>2.7798491749987222</v>
      </c>
      <c r="J133" s="472">
        <v>-4.9017895545661716E-2</v>
      </c>
      <c r="K133" s="463">
        <v>-1.7327747936996124E-2</v>
      </c>
      <c r="L133" s="464">
        <v>20393139.671727456</v>
      </c>
      <c r="M133" s="464">
        <v>-1513825.7011585161</v>
      </c>
      <c r="N133" s="463">
        <v>-6.9102482949654126E-2</v>
      </c>
      <c r="O133" s="462">
        <v>3800910.0866567418</v>
      </c>
      <c r="P133" s="462">
        <v>-319766.50682708062</v>
      </c>
      <c r="Q133" s="463">
        <v>-7.7600486127142126E-2</v>
      </c>
    </row>
    <row r="134" spans="1:17" x14ac:dyDescent="0.25">
      <c r="A134" s="479" t="s">
        <v>113</v>
      </c>
      <c r="B134" s="479" t="s">
        <v>477</v>
      </c>
      <c r="C134" s="437" t="s">
        <v>464</v>
      </c>
      <c r="D134" s="466">
        <v>2106704.0264533539</v>
      </c>
      <c r="E134" s="466">
        <v>-416085.58893858502</v>
      </c>
      <c r="F134" s="467">
        <v>-0.16493075221175041</v>
      </c>
      <c r="G134" s="473">
        <v>16.899149062845222</v>
      </c>
      <c r="H134" s="473">
        <v>-1.7159508795526364</v>
      </c>
      <c r="I134" s="474">
        <v>2.8934290421248265</v>
      </c>
      <c r="J134" s="474">
        <v>0.17506976943180241</v>
      </c>
      <c r="K134" s="467">
        <v>6.4402734101576015E-2</v>
      </c>
      <c r="L134" s="468">
        <v>6095598.6133014429</v>
      </c>
      <c r="M134" s="468">
        <v>-762249.93075290229</v>
      </c>
      <c r="N134" s="467">
        <v>-0.1111500094900407</v>
      </c>
      <c r="O134" s="466">
        <v>1098917.2922146847</v>
      </c>
      <c r="P134" s="466">
        <v>-184547.10748866876</v>
      </c>
      <c r="Q134" s="467">
        <v>-0.14378825585760155</v>
      </c>
    </row>
    <row r="135" spans="1:17" x14ac:dyDescent="0.25">
      <c r="A135" s="479" t="s">
        <v>113</v>
      </c>
      <c r="B135" s="479" t="s">
        <v>477</v>
      </c>
      <c r="C135" s="436" t="s">
        <v>465</v>
      </c>
      <c r="D135" s="462">
        <v>2389148.3664537896</v>
      </c>
      <c r="E135" s="462">
        <v>-420810.6687229136</v>
      </c>
      <c r="F135" s="463">
        <v>-0.14975686956818965</v>
      </c>
      <c r="G135" s="471">
        <v>19.164806195356515</v>
      </c>
      <c r="H135" s="471">
        <v>-1.5692526237859212</v>
      </c>
      <c r="I135" s="472">
        <v>2.6096581034337567</v>
      </c>
      <c r="J135" s="472">
        <v>0.14941919835156092</v>
      </c>
      <c r="K135" s="463">
        <v>6.0733613326291527E-2</v>
      </c>
      <c r="L135" s="464">
        <v>6234860.394821655</v>
      </c>
      <c r="M135" s="464">
        <v>-678310.14520730078</v>
      </c>
      <c r="N135" s="463">
        <v>-9.8118532051208407E-2</v>
      </c>
      <c r="O135" s="462">
        <v>1562908.1608391039</v>
      </c>
      <c r="P135" s="462">
        <v>-229077.43914945563</v>
      </c>
      <c r="Q135" s="463">
        <v>-0.12783441962419684</v>
      </c>
    </row>
    <row r="136" spans="1:17" x14ac:dyDescent="0.25">
      <c r="A136" s="479" t="s">
        <v>113</v>
      </c>
      <c r="B136" s="479" t="s">
        <v>477</v>
      </c>
      <c r="C136" s="437" t="s">
        <v>466</v>
      </c>
      <c r="D136" s="466">
        <v>3960.1787657737732</v>
      </c>
      <c r="E136" s="466">
        <v>948.17982459068298</v>
      </c>
      <c r="F136" s="467">
        <v>0.31480084923876006</v>
      </c>
      <c r="G136" s="473">
        <v>3.1766992628286604E-2</v>
      </c>
      <c r="H136" s="473">
        <v>9.5421265615975859E-3</v>
      </c>
      <c r="I136" s="474">
        <v>1.9921570164322489</v>
      </c>
      <c r="J136" s="474">
        <v>-1.2645881904495893E-2</v>
      </c>
      <c r="K136" s="467">
        <v>-6.3077931077351107E-3</v>
      </c>
      <c r="L136" s="468">
        <v>7889.2979145622257</v>
      </c>
      <c r="M136" s="468">
        <v>1850.8337074911597</v>
      </c>
      <c r="N136" s="467">
        <v>0.30650735750388747</v>
      </c>
      <c r="O136" s="466">
        <v>3957.0788588523865</v>
      </c>
      <c r="P136" s="466">
        <v>973.64739668369293</v>
      </c>
      <c r="Q136" s="467">
        <v>0.32635152140412721</v>
      </c>
    </row>
    <row r="137" spans="1:17" x14ac:dyDescent="0.25">
      <c r="A137" s="479" t="s">
        <v>113</v>
      </c>
      <c r="B137" s="479" t="s">
        <v>477</v>
      </c>
      <c r="C137" s="436" t="s">
        <v>467</v>
      </c>
      <c r="D137" s="461"/>
      <c r="E137" s="462">
        <v>-28.976275660693645</v>
      </c>
      <c r="F137" s="463">
        <v>-1</v>
      </c>
      <c r="G137" s="461"/>
      <c r="H137" s="471">
        <v>-2.138094528736525E-4</v>
      </c>
      <c r="I137" s="461"/>
      <c r="J137" s="472">
        <v>-18.745712347804592</v>
      </c>
      <c r="K137" s="463">
        <v>-1</v>
      </c>
      <c r="L137" s="461"/>
      <c r="M137" s="464">
        <v>-543.18092844605451</v>
      </c>
      <c r="N137" s="463">
        <v>-1</v>
      </c>
      <c r="O137" s="461"/>
      <c r="P137" s="462">
        <v>-39.392492651939392</v>
      </c>
      <c r="Q137" s="463">
        <v>-1</v>
      </c>
    </row>
    <row r="138" spans="1:17" x14ac:dyDescent="0.25">
      <c r="A138" s="479" t="s">
        <v>113</v>
      </c>
      <c r="B138" s="479" t="s">
        <v>477</v>
      </c>
      <c r="C138" s="437" t="s">
        <v>468</v>
      </c>
      <c r="D138" s="465"/>
      <c r="E138" s="465"/>
      <c r="F138" s="465"/>
      <c r="G138" s="465"/>
      <c r="H138" s="465"/>
      <c r="I138" s="465"/>
      <c r="J138" s="465"/>
      <c r="K138" s="465"/>
      <c r="L138" s="465"/>
      <c r="M138" s="465"/>
      <c r="N138" s="465"/>
      <c r="O138" s="465"/>
      <c r="P138" s="465"/>
      <c r="Q138" s="465"/>
    </row>
    <row r="139" spans="1:17" x14ac:dyDescent="0.25">
      <c r="A139" s="479" t="s">
        <v>113</v>
      </c>
      <c r="B139" s="479" t="s">
        <v>477</v>
      </c>
      <c r="C139" s="436" t="s">
        <v>469</v>
      </c>
      <c r="D139" s="462">
        <v>276225.21112358727</v>
      </c>
      <c r="E139" s="462">
        <v>-35397.018384996569</v>
      </c>
      <c r="F139" s="463">
        <v>-0.11358951651432664</v>
      </c>
      <c r="G139" s="471">
        <v>2.2157697327573556</v>
      </c>
      <c r="H139" s="471">
        <v>-8.3620954116828905E-2</v>
      </c>
      <c r="I139" s="472">
        <v>10.19752373130596</v>
      </c>
      <c r="J139" s="472">
        <v>0.19215646725113977</v>
      </c>
      <c r="K139" s="463">
        <v>1.9205338712700644E-2</v>
      </c>
      <c r="L139" s="464">
        <v>2816813.1456177803</v>
      </c>
      <c r="M139" s="464">
        <v>-301081.70825918252</v>
      </c>
      <c r="N139" s="463">
        <v>-9.6565702940495532E-2</v>
      </c>
      <c r="O139" s="462">
        <v>667048.51623330207</v>
      </c>
      <c r="P139" s="462">
        <v>-82389.3013987093</v>
      </c>
      <c r="Q139" s="463">
        <v>-0.10993480641133599</v>
      </c>
    </row>
    <row r="140" spans="1:17" x14ac:dyDescent="0.25">
      <c r="A140" s="479" t="s">
        <v>113</v>
      </c>
      <c r="B140" s="479" t="s">
        <v>477</v>
      </c>
      <c r="C140" s="437" t="s">
        <v>470</v>
      </c>
      <c r="D140" s="466">
        <v>13513.600256395413</v>
      </c>
      <c r="E140" s="466">
        <v>-6615.7248739539791</v>
      </c>
      <c r="F140" s="467">
        <v>-0.32866103712435529</v>
      </c>
      <c r="G140" s="473">
        <v>0.10840077307536583</v>
      </c>
      <c r="H140" s="473">
        <v>-4.0129011885026156E-2</v>
      </c>
      <c r="I140" s="474">
        <v>4.0777717024962019</v>
      </c>
      <c r="J140" s="474">
        <v>6.1724945187187075E-3</v>
      </c>
      <c r="K140" s="467">
        <v>1.5159877491441056E-3</v>
      </c>
      <c r="L140" s="468">
        <v>55105.376724374641</v>
      </c>
      <c r="M140" s="468">
        <v>-26853.167533477186</v>
      </c>
      <c r="N140" s="467">
        <v>-0.32764329548111254</v>
      </c>
      <c r="O140" s="466">
        <v>12568.807287526204</v>
      </c>
      <c r="P140" s="466">
        <v>-6898.5218341995715</v>
      </c>
      <c r="Q140" s="467">
        <v>-0.35436406253083469</v>
      </c>
    </row>
    <row r="141" spans="1:17" x14ac:dyDescent="0.25">
      <c r="A141" s="479" t="s">
        <v>113</v>
      </c>
      <c r="B141" s="479" t="s">
        <v>478</v>
      </c>
      <c r="C141" s="436" t="s">
        <v>20</v>
      </c>
      <c r="D141" s="462">
        <v>12466331.994699027</v>
      </c>
      <c r="E141" s="462">
        <v>-1086050.8729643207</v>
      </c>
      <c r="F141" s="463">
        <v>-8.0137263208206105E-2</v>
      </c>
      <c r="G141" s="471">
        <v>99.999999999999986</v>
      </c>
      <c r="H141" s="471">
        <v>0</v>
      </c>
      <c r="I141" s="472">
        <v>2.9387871864585113</v>
      </c>
      <c r="J141" s="472">
        <v>4.051829565711218E-2</v>
      </c>
      <c r="K141" s="463">
        <v>1.3980171331138458E-2</v>
      </c>
      <c r="L141" s="464">
        <v>36635896.728159279</v>
      </c>
      <c r="M141" s="464">
        <v>-2642552.9334192574</v>
      </c>
      <c r="N141" s="463">
        <v>-6.7277424546726819E-2</v>
      </c>
      <c r="O141" s="462">
        <v>7317121.5363793811</v>
      </c>
      <c r="P141" s="462">
        <v>-724043.31500414107</v>
      </c>
      <c r="Q141" s="463">
        <v>-9.0042093202400378E-2</v>
      </c>
    </row>
    <row r="142" spans="1:17" x14ac:dyDescent="0.25">
      <c r="A142" s="479" t="s">
        <v>113</v>
      </c>
      <c r="B142" s="479" t="s">
        <v>478</v>
      </c>
      <c r="C142" s="437" t="s">
        <v>460</v>
      </c>
      <c r="D142" s="465"/>
      <c r="E142" s="465"/>
      <c r="F142" s="465"/>
      <c r="G142" s="465"/>
      <c r="H142" s="465"/>
      <c r="I142" s="465"/>
      <c r="J142" s="465"/>
      <c r="K142" s="465"/>
      <c r="L142" s="465"/>
      <c r="M142" s="465"/>
      <c r="N142" s="465"/>
      <c r="O142" s="465"/>
      <c r="P142" s="465"/>
      <c r="Q142" s="465"/>
    </row>
    <row r="143" spans="1:17" x14ac:dyDescent="0.25">
      <c r="A143" s="479" t="s">
        <v>113</v>
      </c>
      <c r="B143" s="479" t="s">
        <v>478</v>
      </c>
      <c r="C143" s="436" t="s">
        <v>461</v>
      </c>
      <c r="D143" s="462">
        <v>340720.85159209534</v>
      </c>
      <c r="E143" s="462">
        <v>199956.50223609738</v>
      </c>
      <c r="F143" s="463">
        <v>1.4205052852579911</v>
      </c>
      <c r="G143" s="471">
        <v>2.7331283310678529</v>
      </c>
      <c r="H143" s="471">
        <v>1.6944597018641385</v>
      </c>
      <c r="I143" s="472">
        <v>3.0303112451951697</v>
      </c>
      <c r="J143" s="472">
        <v>0.23109281281770588</v>
      </c>
      <c r="K143" s="463">
        <v>8.2556191451422928E-2</v>
      </c>
      <c r="L143" s="464">
        <v>1032490.2280520011</v>
      </c>
      <c r="M143" s="464">
        <v>638460.06671307085</v>
      </c>
      <c r="N143" s="463">
        <v>1.6203329829969311</v>
      </c>
      <c r="O143" s="462">
        <v>170811.59428916764</v>
      </c>
      <c r="P143" s="462">
        <v>97701.306789937385</v>
      </c>
      <c r="Q143" s="463">
        <v>1.3363551167948291</v>
      </c>
    </row>
    <row r="144" spans="1:17" x14ac:dyDescent="0.25">
      <c r="A144" s="479" t="s">
        <v>113</v>
      </c>
      <c r="B144" s="479" t="s">
        <v>478</v>
      </c>
      <c r="C144" s="437" t="s">
        <v>462</v>
      </c>
      <c r="D144" s="465"/>
      <c r="E144" s="465"/>
      <c r="F144" s="465"/>
      <c r="G144" s="465"/>
      <c r="H144" s="465"/>
      <c r="I144" s="465"/>
      <c r="J144" s="465"/>
      <c r="K144" s="465"/>
      <c r="L144" s="465"/>
      <c r="M144" s="465"/>
      <c r="N144" s="465"/>
      <c r="O144" s="465"/>
      <c r="P144" s="465"/>
      <c r="Q144" s="465"/>
    </row>
    <row r="145" spans="1:17" x14ac:dyDescent="0.25">
      <c r="A145" s="479" t="s">
        <v>113</v>
      </c>
      <c r="B145" s="479" t="s">
        <v>478</v>
      </c>
      <c r="C145" s="436" t="s">
        <v>463</v>
      </c>
      <c r="D145" s="462">
        <v>7336059.7600540072</v>
      </c>
      <c r="E145" s="462">
        <v>-408017.57782889903</v>
      </c>
      <c r="F145" s="463">
        <v>-5.2687694095323152E-2</v>
      </c>
      <c r="G145" s="471">
        <v>58.846978912269201</v>
      </c>
      <c r="H145" s="471">
        <v>1.7051654503675735</v>
      </c>
      <c r="I145" s="472">
        <v>2.7798491749987222</v>
      </c>
      <c r="J145" s="472">
        <v>-4.9017895545663048E-2</v>
      </c>
      <c r="K145" s="463">
        <v>-1.7327747936996585E-2</v>
      </c>
      <c r="L145" s="464">
        <v>20393139.671727456</v>
      </c>
      <c r="M145" s="464">
        <v>-1513825.7011585236</v>
      </c>
      <c r="N145" s="463">
        <v>-6.9102482949654431E-2</v>
      </c>
      <c r="O145" s="462">
        <v>3800910.0866567418</v>
      </c>
      <c r="P145" s="462">
        <v>-319766.50682708155</v>
      </c>
      <c r="Q145" s="463">
        <v>-7.7600486127142335E-2</v>
      </c>
    </row>
    <row r="146" spans="1:17" x14ac:dyDescent="0.25">
      <c r="A146" s="479" t="s">
        <v>113</v>
      </c>
      <c r="B146" s="479" t="s">
        <v>478</v>
      </c>
      <c r="C146" s="437" t="s">
        <v>464</v>
      </c>
      <c r="D146" s="466">
        <v>2106704.0264533539</v>
      </c>
      <c r="E146" s="466">
        <v>-416085.58893858502</v>
      </c>
      <c r="F146" s="467">
        <v>-0.16493075221175041</v>
      </c>
      <c r="G146" s="473">
        <v>16.899149062845215</v>
      </c>
      <c r="H146" s="473">
        <v>-1.7159508795526541</v>
      </c>
      <c r="I146" s="474">
        <v>2.8934290421248265</v>
      </c>
      <c r="J146" s="474">
        <v>0.17506976943180241</v>
      </c>
      <c r="K146" s="467">
        <v>6.4402734101576015E-2</v>
      </c>
      <c r="L146" s="468">
        <v>6095598.6133014429</v>
      </c>
      <c r="M146" s="468">
        <v>-762249.93075290229</v>
      </c>
      <c r="N146" s="467">
        <v>-0.1111500094900407</v>
      </c>
      <c r="O146" s="466">
        <v>1098917.2922146847</v>
      </c>
      <c r="P146" s="466">
        <v>-184547.10748866852</v>
      </c>
      <c r="Q146" s="467">
        <v>-0.14378825585760138</v>
      </c>
    </row>
    <row r="147" spans="1:17" x14ac:dyDescent="0.25">
      <c r="A147" s="479" t="s">
        <v>113</v>
      </c>
      <c r="B147" s="479" t="s">
        <v>478</v>
      </c>
      <c r="C147" s="436" t="s">
        <v>465</v>
      </c>
      <c r="D147" s="462">
        <v>2389148.3664537906</v>
      </c>
      <c r="E147" s="462">
        <v>-420810.66872291127</v>
      </c>
      <c r="F147" s="463">
        <v>-0.1497568695681889</v>
      </c>
      <c r="G147" s="471">
        <v>19.164806195356512</v>
      </c>
      <c r="H147" s="471">
        <v>-1.5692526237859248</v>
      </c>
      <c r="I147" s="472">
        <v>2.6096581034337549</v>
      </c>
      <c r="J147" s="472">
        <v>0.14941919835155826</v>
      </c>
      <c r="K147" s="463">
        <v>6.0733613326290424E-2</v>
      </c>
      <c r="L147" s="464">
        <v>6234860.3948216531</v>
      </c>
      <c r="M147" s="464">
        <v>-678310.14520730171</v>
      </c>
      <c r="N147" s="463">
        <v>-9.8118532051208546E-2</v>
      </c>
      <c r="O147" s="462">
        <v>1562908.1608391043</v>
      </c>
      <c r="P147" s="462">
        <v>-229077.43914945563</v>
      </c>
      <c r="Q147" s="463">
        <v>-0.12783441962419678</v>
      </c>
    </row>
    <row r="148" spans="1:17" x14ac:dyDescent="0.25">
      <c r="A148" s="479" t="s">
        <v>113</v>
      </c>
      <c r="B148" s="479" t="s">
        <v>478</v>
      </c>
      <c r="C148" s="437" t="s">
        <v>466</v>
      </c>
      <c r="D148" s="466">
        <v>3960.1787657737732</v>
      </c>
      <c r="E148" s="466">
        <v>948.17982459068298</v>
      </c>
      <c r="F148" s="467">
        <v>0.31480084923876006</v>
      </c>
      <c r="G148" s="473">
        <v>3.176699262828659E-2</v>
      </c>
      <c r="H148" s="473">
        <v>9.5421265615975547E-3</v>
      </c>
      <c r="I148" s="474">
        <v>1.9921570164322489</v>
      </c>
      <c r="J148" s="474">
        <v>-1.2645881904495893E-2</v>
      </c>
      <c r="K148" s="467">
        <v>-6.3077931077351107E-3</v>
      </c>
      <c r="L148" s="468">
        <v>7889.2979145622257</v>
      </c>
      <c r="M148" s="468">
        <v>1850.8337074911597</v>
      </c>
      <c r="N148" s="467">
        <v>0.30650735750388747</v>
      </c>
      <c r="O148" s="466">
        <v>3957.0788588523865</v>
      </c>
      <c r="P148" s="466">
        <v>973.64739668369293</v>
      </c>
      <c r="Q148" s="467">
        <v>0.32635152140412721</v>
      </c>
    </row>
    <row r="149" spans="1:17" x14ac:dyDescent="0.25">
      <c r="A149" s="479" t="s">
        <v>113</v>
      </c>
      <c r="B149" s="479" t="s">
        <v>478</v>
      </c>
      <c r="C149" s="436" t="s">
        <v>467</v>
      </c>
      <c r="D149" s="461"/>
      <c r="E149" s="462">
        <v>-28.976275660693645</v>
      </c>
      <c r="F149" s="463">
        <v>-1</v>
      </c>
      <c r="G149" s="461"/>
      <c r="H149" s="471">
        <v>-2.1380945287365264E-4</v>
      </c>
      <c r="I149" s="461"/>
      <c r="J149" s="472">
        <v>-18.745712347804592</v>
      </c>
      <c r="K149" s="463">
        <v>-1</v>
      </c>
      <c r="L149" s="461"/>
      <c r="M149" s="464">
        <v>-543.18092844605451</v>
      </c>
      <c r="N149" s="463">
        <v>-1</v>
      </c>
      <c r="O149" s="461"/>
      <c r="P149" s="462">
        <v>-39.392492651939392</v>
      </c>
      <c r="Q149" s="463">
        <v>-1</v>
      </c>
    </row>
    <row r="150" spans="1:17" x14ac:dyDescent="0.25">
      <c r="A150" s="479" t="s">
        <v>113</v>
      </c>
      <c r="B150" s="479" t="s">
        <v>478</v>
      </c>
      <c r="C150" s="437" t="s">
        <v>468</v>
      </c>
      <c r="D150" s="465"/>
      <c r="E150" s="465"/>
      <c r="F150" s="465"/>
      <c r="G150" s="465"/>
      <c r="H150" s="465"/>
      <c r="I150" s="465"/>
      <c r="J150" s="465"/>
      <c r="K150" s="465"/>
      <c r="L150" s="465"/>
      <c r="M150" s="465"/>
      <c r="N150" s="465"/>
      <c r="O150" s="465"/>
      <c r="P150" s="465"/>
      <c r="Q150" s="465"/>
    </row>
    <row r="151" spans="1:17" x14ac:dyDescent="0.25">
      <c r="A151" s="479" t="s">
        <v>113</v>
      </c>
      <c r="B151" s="479" t="s">
        <v>478</v>
      </c>
      <c r="C151" s="436" t="s">
        <v>469</v>
      </c>
      <c r="D151" s="462">
        <v>276225.21112358739</v>
      </c>
      <c r="E151" s="462">
        <v>-35397.018384996685</v>
      </c>
      <c r="F151" s="463">
        <v>-0.11358951651432692</v>
      </c>
      <c r="G151" s="471">
        <v>2.2157697327573556</v>
      </c>
      <c r="H151" s="471">
        <v>-8.3620954116832458E-2</v>
      </c>
      <c r="I151" s="472">
        <v>10.197523731305958</v>
      </c>
      <c r="J151" s="472">
        <v>0.1921564672511451</v>
      </c>
      <c r="K151" s="463">
        <v>1.9205338712701192E-2</v>
      </c>
      <c r="L151" s="464">
        <v>2816813.1456177807</v>
      </c>
      <c r="M151" s="464">
        <v>-301081.70825918205</v>
      </c>
      <c r="N151" s="463">
        <v>-9.6565702940495379E-2</v>
      </c>
      <c r="O151" s="462">
        <v>667048.51623330184</v>
      </c>
      <c r="P151" s="462">
        <v>-82389.3013987093</v>
      </c>
      <c r="Q151" s="463">
        <v>-0.10993480641133603</v>
      </c>
    </row>
    <row r="152" spans="1:17" x14ac:dyDescent="0.25">
      <c r="A152" s="479" t="s">
        <v>113</v>
      </c>
      <c r="B152" s="479" t="s">
        <v>478</v>
      </c>
      <c r="C152" s="437" t="s">
        <v>470</v>
      </c>
      <c r="D152" s="466">
        <v>13513.600256395413</v>
      </c>
      <c r="E152" s="466">
        <v>-6615.7248739539791</v>
      </c>
      <c r="F152" s="467">
        <v>-0.32866103712435529</v>
      </c>
      <c r="G152" s="473">
        <v>0.10840077307536578</v>
      </c>
      <c r="H152" s="473">
        <v>-4.0129011885026322E-2</v>
      </c>
      <c r="I152" s="474">
        <v>4.077771702496201</v>
      </c>
      <c r="J152" s="474">
        <v>6.1724945187178193E-3</v>
      </c>
      <c r="K152" s="467">
        <v>1.5159877491438874E-3</v>
      </c>
      <c r="L152" s="468">
        <v>55105.376724374626</v>
      </c>
      <c r="M152" s="468">
        <v>-26853.167533477201</v>
      </c>
      <c r="N152" s="467">
        <v>-0.32764329548111271</v>
      </c>
      <c r="O152" s="466">
        <v>12568.807287526204</v>
      </c>
      <c r="P152" s="466">
        <v>-6898.5218341995715</v>
      </c>
      <c r="Q152" s="467">
        <v>-0.35436406253083469</v>
      </c>
    </row>
    <row r="153" spans="1:17" x14ac:dyDescent="0.25">
      <c r="A153" s="479" t="s">
        <v>114</v>
      </c>
      <c r="B153" s="479" t="s">
        <v>476</v>
      </c>
      <c r="C153" s="436" t="s">
        <v>20</v>
      </c>
      <c r="D153" s="462">
        <v>2840605.7118864963</v>
      </c>
      <c r="E153" s="462">
        <v>-39328.072193969507</v>
      </c>
      <c r="F153" s="463">
        <v>-1.3655894594301088E-2</v>
      </c>
      <c r="G153" s="471">
        <v>99.999999999999986</v>
      </c>
      <c r="H153" s="471">
        <v>-7.1054273576010019E-14</v>
      </c>
      <c r="I153" s="472">
        <v>2.684453709820124</v>
      </c>
      <c r="J153" s="472">
        <v>4.6655614387889344E-2</v>
      </c>
      <c r="K153" s="463">
        <v>1.7687333412167116E-2</v>
      </c>
      <c r="L153" s="464">
        <v>7625474.5414099386</v>
      </c>
      <c r="M153" s="464">
        <v>28790.690791537054</v>
      </c>
      <c r="N153" s="463">
        <v>3.7899024571350789E-3</v>
      </c>
      <c r="O153" s="462">
        <v>1743329.7763346434</v>
      </c>
      <c r="P153" s="462">
        <v>-62008.820974102011</v>
      </c>
      <c r="Q153" s="463">
        <v>-3.434747424474268E-2</v>
      </c>
    </row>
    <row r="154" spans="1:17" x14ac:dyDescent="0.25">
      <c r="A154" s="479" t="s">
        <v>114</v>
      </c>
      <c r="B154" s="479" t="s">
        <v>476</v>
      </c>
      <c r="C154" s="437" t="s">
        <v>460</v>
      </c>
      <c r="D154" s="466">
        <v>2953.4247546151755</v>
      </c>
      <c r="E154" s="466">
        <v>-503.15129874031527</v>
      </c>
      <c r="F154" s="467">
        <v>-0.14556349722202069</v>
      </c>
      <c r="G154" s="473">
        <v>0.10397165443470695</v>
      </c>
      <c r="H154" s="473">
        <v>-1.6051106937882836E-2</v>
      </c>
      <c r="I154" s="474">
        <v>5.5763894232976465</v>
      </c>
      <c r="J154" s="474">
        <v>-4.7161258638499071E-2</v>
      </c>
      <c r="K154" s="467">
        <v>-8.3863845648247653E-3</v>
      </c>
      <c r="L154" s="468">
        <v>16469.446564141512</v>
      </c>
      <c r="M154" s="468">
        <v>-2968.7840578699106</v>
      </c>
      <c r="N154" s="467">
        <v>-0.15272913032054086</v>
      </c>
      <c r="O154" s="466">
        <v>4636.3981493711472</v>
      </c>
      <c r="P154" s="466">
        <v>-1240.2489492893219</v>
      </c>
      <c r="Q154" s="467">
        <v>-0.21104703557442234</v>
      </c>
    </row>
    <row r="155" spans="1:17" x14ac:dyDescent="0.25">
      <c r="A155" s="479" t="s">
        <v>114</v>
      </c>
      <c r="B155" s="479" t="s">
        <v>476</v>
      </c>
      <c r="C155" s="436" t="s">
        <v>461</v>
      </c>
      <c r="D155" s="462">
        <v>23915.843866133189</v>
      </c>
      <c r="E155" s="462">
        <v>-1821.8225938269425</v>
      </c>
      <c r="F155" s="463">
        <v>-7.0784295719316132E-2</v>
      </c>
      <c r="G155" s="471">
        <v>0.8419276130459602</v>
      </c>
      <c r="H155" s="471">
        <v>-5.1761908644828436E-2</v>
      </c>
      <c r="I155" s="472">
        <v>2.1495240580783204</v>
      </c>
      <c r="J155" s="472">
        <v>-4.075199905853033E-4</v>
      </c>
      <c r="K155" s="463">
        <v>-1.8955021394278168E-4</v>
      </c>
      <c r="L155" s="464">
        <v>51407.681759498118</v>
      </c>
      <c r="M155" s="464">
        <v>-3926.5401085751146</v>
      </c>
      <c r="N155" s="463">
        <v>-7.0960428754861582E-2</v>
      </c>
      <c r="O155" s="462">
        <v>12113.550665736198</v>
      </c>
      <c r="P155" s="462">
        <v>-755.94071676452404</v>
      </c>
      <c r="Q155" s="463">
        <v>-5.8738973771132373E-2</v>
      </c>
    </row>
    <row r="156" spans="1:17" x14ac:dyDescent="0.25">
      <c r="A156" s="479" t="s">
        <v>114</v>
      </c>
      <c r="B156" s="479" t="s">
        <v>476</v>
      </c>
      <c r="C156" s="437" t="s">
        <v>462</v>
      </c>
      <c r="D156" s="466">
        <v>105.44553198814393</v>
      </c>
      <c r="E156" s="466">
        <v>-95.426227736473066</v>
      </c>
      <c r="F156" s="467">
        <v>-0.47506044586504664</v>
      </c>
      <c r="G156" s="473">
        <v>3.7120791367456509E-3</v>
      </c>
      <c r="H156" s="473">
        <v>-3.262795106370097E-3</v>
      </c>
      <c r="I156" s="474">
        <v>4.7811023622047237</v>
      </c>
      <c r="J156" s="474">
        <v>0.37795275590551114</v>
      </c>
      <c r="K156" s="467">
        <v>8.5836909871244482E-2</v>
      </c>
      <c r="L156" s="468">
        <v>504.14588207244873</v>
      </c>
      <c r="M156" s="468">
        <v>-380.32252767562869</v>
      </c>
      <c r="N156" s="467">
        <v>-0.43000125666891337</v>
      </c>
      <c r="O156" s="466">
        <v>66.422382354736328</v>
      </c>
      <c r="P156" s="466">
        <v>-60.11100959777832</v>
      </c>
      <c r="Q156" s="467">
        <v>-0.4750604458650467</v>
      </c>
    </row>
    <row r="157" spans="1:17" x14ac:dyDescent="0.25">
      <c r="A157" s="479" t="s">
        <v>114</v>
      </c>
      <c r="B157" s="479" t="s">
        <v>476</v>
      </c>
      <c r="C157" s="436" t="s">
        <v>463</v>
      </c>
      <c r="D157" s="462">
        <v>1189858.1267812916</v>
      </c>
      <c r="E157" s="462">
        <v>63591.695200745482</v>
      </c>
      <c r="F157" s="463">
        <v>5.6462390618802399E-2</v>
      </c>
      <c r="G157" s="471">
        <v>41.887479202141208</v>
      </c>
      <c r="H157" s="471">
        <v>2.7801067407930304</v>
      </c>
      <c r="I157" s="472">
        <v>2.8265529212288127</v>
      </c>
      <c r="J157" s="472">
        <v>9.1555936502679014E-2</v>
      </c>
      <c r="K157" s="463">
        <v>3.347569924719565E-2</v>
      </c>
      <c r="L157" s="464">
        <v>3363196.9641015027</v>
      </c>
      <c r="M157" s="464">
        <v>282861.66973044677</v>
      </c>
      <c r="N157" s="463">
        <v>9.1828207873130771E-2</v>
      </c>
      <c r="O157" s="462">
        <v>719639.04779517651</v>
      </c>
      <c r="P157" s="462">
        <v>39320.3894484716</v>
      </c>
      <c r="Q157" s="463">
        <v>5.7797017568248274E-2</v>
      </c>
    </row>
    <row r="158" spans="1:17" x14ac:dyDescent="0.25">
      <c r="A158" s="479" t="s">
        <v>114</v>
      </c>
      <c r="B158" s="479" t="s">
        <v>476</v>
      </c>
      <c r="C158" s="437" t="s">
        <v>464</v>
      </c>
      <c r="D158" s="466">
        <v>18401.067657142878</v>
      </c>
      <c r="E158" s="466">
        <v>-8170.6771400690086</v>
      </c>
      <c r="F158" s="467">
        <v>-0.30749494255741683</v>
      </c>
      <c r="G158" s="473">
        <v>0.6477867583010104</v>
      </c>
      <c r="H158" s="473">
        <v>-0.27486448264396124</v>
      </c>
      <c r="I158" s="474">
        <v>3.3967498183202371</v>
      </c>
      <c r="J158" s="474">
        <v>0.46934379255163039</v>
      </c>
      <c r="K158" s="467">
        <v>0.16032753516943438</v>
      </c>
      <c r="L158" s="468">
        <v>62503.823221298459</v>
      </c>
      <c r="M158" s="468">
        <v>-15282.462613245239</v>
      </c>
      <c r="N158" s="467">
        <v>-0.19646731360527991</v>
      </c>
      <c r="O158" s="466">
        <v>9418.6403762102127</v>
      </c>
      <c r="P158" s="466">
        <v>-4349.3960181474686</v>
      </c>
      <c r="Q158" s="467">
        <v>-0.31590532546310723</v>
      </c>
    </row>
    <row r="159" spans="1:17" x14ac:dyDescent="0.25">
      <c r="A159" s="479" t="s">
        <v>114</v>
      </c>
      <c r="B159" s="479" t="s">
        <v>476</v>
      </c>
      <c r="C159" s="436" t="s">
        <v>465</v>
      </c>
      <c r="D159" s="462">
        <v>1319236.2691145986</v>
      </c>
      <c r="E159" s="462">
        <v>-83841.680540292989</v>
      </c>
      <c r="F159" s="463">
        <v>-5.9755539997556888E-2</v>
      </c>
      <c r="G159" s="471">
        <v>46.442076195026388</v>
      </c>
      <c r="H159" s="471">
        <v>-2.2770283000403637</v>
      </c>
      <c r="I159" s="472">
        <v>2.1751028220393693</v>
      </c>
      <c r="J159" s="472">
        <v>8.6832695863536813E-3</v>
      </c>
      <c r="K159" s="463">
        <v>4.0081200229760208E-3</v>
      </c>
      <c r="L159" s="464">
        <v>2869474.5318878521</v>
      </c>
      <c r="M159" s="464">
        <v>-170180.97186019365</v>
      </c>
      <c r="N159" s="463">
        <v>-5.5986927350929104E-2</v>
      </c>
      <c r="O159" s="462">
        <v>745713.83963286877</v>
      </c>
      <c r="P159" s="462">
        <v>-70885.87822210358</v>
      </c>
      <c r="Q159" s="463">
        <v>-8.6806150764177553E-2</v>
      </c>
    </row>
    <row r="160" spans="1:17" x14ac:dyDescent="0.25">
      <c r="A160" s="479" t="s">
        <v>114</v>
      </c>
      <c r="B160" s="479" t="s">
        <v>476</v>
      </c>
      <c r="C160" s="437" t="s">
        <v>466</v>
      </c>
      <c r="D160" s="466">
        <v>98042.128826636341</v>
      </c>
      <c r="E160" s="466">
        <v>-21562.322874878388</v>
      </c>
      <c r="F160" s="467">
        <v>-0.1802802702418585</v>
      </c>
      <c r="G160" s="473">
        <v>3.451451513188883</v>
      </c>
      <c r="H160" s="473">
        <v>-0.70157632247377943</v>
      </c>
      <c r="I160" s="474">
        <v>3.4753193879650781</v>
      </c>
      <c r="J160" s="474">
        <v>3.9872850040459706E-2</v>
      </c>
      <c r="K160" s="467">
        <v>1.1606307826448442E-2</v>
      </c>
      <c r="L160" s="468">
        <v>340727.71114857914</v>
      </c>
      <c r="M160" s="468">
        <v>-70166.98836976185</v>
      </c>
      <c r="N160" s="467">
        <v>-0.17076635072687235</v>
      </c>
      <c r="O160" s="466">
        <v>78728.11535179615</v>
      </c>
      <c r="P160" s="466">
        <v>-15533.470663625892</v>
      </c>
      <c r="Q160" s="467">
        <v>-0.16479110229573771</v>
      </c>
    </row>
    <row r="161" spans="1:17" x14ac:dyDescent="0.25">
      <c r="A161" s="479" t="s">
        <v>114</v>
      </c>
      <c r="B161" s="479" t="s">
        <v>476</v>
      </c>
      <c r="C161" s="436" t="s">
        <v>467</v>
      </c>
      <c r="D161" s="462">
        <v>534.09113047033543</v>
      </c>
      <c r="E161" s="462">
        <v>-33.648115544974985</v>
      </c>
      <c r="F161" s="463">
        <v>-5.9266847907970037E-2</v>
      </c>
      <c r="G161" s="471">
        <v>1.8802015648825686E-2</v>
      </c>
      <c r="H161" s="471">
        <v>-9.1160586405865385E-4</v>
      </c>
      <c r="I161" s="472">
        <v>13.779793010435332</v>
      </c>
      <c r="J161" s="472">
        <v>-8.3969152458015071</v>
      </c>
      <c r="K161" s="463">
        <v>-0.37863668263030026</v>
      </c>
      <c r="L161" s="464">
        <v>7359.6652265906332</v>
      </c>
      <c r="M161" s="464">
        <v>-5230.9223979067801</v>
      </c>
      <c r="N161" s="463">
        <v>-0.41546292785644201</v>
      </c>
      <c r="O161" s="462">
        <v>631.26347899436951</v>
      </c>
      <c r="P161" s="462">
        <v>-68.255755186080933</v>
      </c>
      <c r="Q161" s="463">
        <v>-9.757523717850114E-2</v>
      </c>
    </row>
    <row r="162" spans="1:17" x14ac:dyDescent="0.25">
      <c r="A162" s="479" t="s">
        <v>114</v>
      </c>
      <c r="B162" s="479" t="s">
        <v>476</v>
      </c>
      <c r="C162" s="437" t="s">
        <v>468</v>
      </c>
      <c r="D162" s="466">
        <v>78.209999084472656</v>
      </c>
      <c r="E162" s="466">
        <v>78.209999084472656</v>
      </c>
      <c r="F162" s="465"/>
      <c r="G162" s="473">
        <v>2.7532859895762164E-3</v>
      </c>
      <c r="H162" s="473">
        <v>2.7532859895762164E-3</v>
      </c>
      <c r="I162" s="474">
        <v>8.59</v>
      </c>
      <c r="J162" s="474">
        <v>8.59</v>
      </c>
      <c r="K162" s="465"/>
      <c r="L162" s="468">
        <v>671.8238921356201</v>
      </c>
      <c r="M162" s="468">
        <v>671.8238921356201</v>
      </c>
      <c r="N162" s="465"/>
      <c r="O162" s="466">
        <v>78.209999084472656</v>
      </c>
      <c r="P162" s="466">
        <v>78.209999084472656</v>
      </c>
      <c r="Q162" s="465"/>
    </row>
    <row r="163" spans="1:17" x14ac:dyDescent="0.25">
      <c r="A163" s="479" t="s">
        <v>114</v>
      </c>
      <c r="B163" s="479" t="s">
        <v>476</v>
      </c>
      <c r="C163" s="436" t="s">
        <v>469</v>
      </c>
      <c r="D163" s="462">
        <v>74811.785780789796</v>
      </c>
      <c r="E163" s="462">
        <v>12076.02509608119</v>
      </c>
      <c r="F163" s="463">
        <v>0.19249029523642383</v>
      </c>
      <c r="G163" s="471">
        <v>2.6336561060811907</v>
      </c>
      <c r="H163" s="471">
        <v>0.45528099789308563</v>
      </c>
      <c r="I163" s="472">
        <v>6.6831600275385901</v>
      </c>
      <c r="J163" s="472">
        <v>-1.6172316826332489</v>
      </c>
      <c r="K163" s="463">
        <v>-0.19483799549500636</v>
      </c>
      <c r="L163" s="464">
        <v>499979.13631895423</v>
      </c>
      <c r="M163" s="464">
        <v>-20752.25159972551</v>
      </c>
      <c r="N163" s="463">
        <v>-3.9852123534689435E-2</v>
      </c>
      <c r="O163" s="462">
        <v>102173.98433637619</v>
      </c>
      <c r="P163" s="462">
        <v>-11686.169444404499</v>
      </c>
      <c r="Q163" s="463">
        <v>-0.10263616424499415</v>
      </c>
    </row>
    <row r="164" spans="1:17" x14ac:dyDescent="0.25">
      <c r="A164" s="479" t="s">
        <v>114</v>
      </c>
      <c r="B164" s="479" t="s">
        <v>476</v>
      </c>
      <c r="C164" s="437" t="s">
        <v>470</v>
      </c>
      <c r="D164" s="466">
        <v>112669.31844374537</v>
      </c>
      <c r="E164" s="466">
        <v>954.72630120813847</v>
      </c>
      <c r="F164" s="467">
        <v>8.5461199194998456E-3</v>
      </c>
      <c r="G164" s="473">
        <v>3.9663835770054718</v>
      </c>
      <c r="H164" s="473">
        <v>8.7315497035478806E-2</v>
      </c>
      <c r="I164" s="474">
        <v>3.667188344745421</v>
      </c>
      <c r="J164" s="474">
        <v>0.2743176066077071</v>
      </c>
      <c r="K164" s="467">
        <v>8.0851181132316027E-2</v>
      </c>
      <c r="L164" s="468">
        <v>413179.61140731332</v>
      </c>
      <c r="M164" s="468">
        <v>34146.440703909378</v>
      </c>
      <c r="N164" s="467">
        <v>9.0088264941405885E-2</v>
      </c>
      <c r="O164" s="466">
        <v>70130.304166674614</v>
      </c>
      <c r="P164" s="466">
        <v>3172.0503574609756</v>
      </c>
      <c r="Q164" s="467">
        <v>4.7373552579480394E-2</v>
      </c>
    </row>
    <row r="165" spans="1:17" x14ac:dyDescent="0.25">
      <c r="A165" s="479" t="s">
        <v>114</v>
      </c>
      <c r="B165" s="479" t="s">
        <v>477</v>
      </c>
      <c r="C165" s="436" t="s">
        <v>20</v>
      </c>
      <c r="D165" s="462">
        <v>34301392.623651601</v>
      </c>
      <c r="E165" s="462">
        <v>-1388523.5497870892</v>
      </c>
      <c r="F165" s="463">
        <v>-3.8905206250399164E-2</v>
      </c>
      <c r="G165" s="471">
        <v>100</v>
      </c>
      <c r="H165" s="471">
        <v>0</v>
      </c>
      <c r="I165" s="472">
        <v>2.6402756865645678</v>
      </c>
      <c r="J165" s="472">
        <v>4.3608609934355336E-2</v>
      </c>
      <c r="K165" s="463">
        <v>1.6794070493991776E-2</v>
      </c>
      <c r="L165" s="464">
        <v>90565132.959532529</v>
      </c>
      <c r="M165" s="464">
        <v>-2109697.3357278556</v>
      </c>
      <c r="N165" s="463">
        <v>-2.2764512532759941E-2</v>
      </c>
      <c r="O165" s="462">
        <v>21201881.089194506</v>
      </c>
      <c r="P165" s="462">
        <v>-1475451.8425900117</v>
      </c>
      <c r="Q165" s="463">
        <v>-6.5062846985944292E-2</v>
      </c>
    </row>
    <row r="166" spans="1:17" x14ac:dyDescent="0.25">
      <c r="A166" s="479" t="s">
        <v>114</v>
      </c>
      <c r="B166" s="479" t="s">
        <v>477</v>
      </c>
      <c r="C166" s="437" t="s">
        <v>460</v>
      </c>
      <c r="D166" s="466">
        <v>41804.858474888591</v>
      </c>
      <c r="E166" s="466">
        <v>-2873.3119508418749</v>
      </c>
      <c r="F166" s="467">
        <v>-6.4311316319862435E-2</v>
      </c>
      <c r="G166" s="473">
        <v>0.12187510557825917</v>
      </c>
      <c r="H166" s="473">
        <v>-3.3091907608313043E-3</v>
      </c>
      <c r="I166" s="474">
        <v>5.4500643704000149</v>
      </c>
      <c r="J166" s="474">
        <v>-0.44512835906691706</v>
      </c>
      <c r="K166" s="467">
        <v>-7.5507007063900927E-2</v>
      </c>
      <c r="L166" s="468">
        <v>227839.16968360543</v>
      </c>
      <c r="M166" s="468">
        <v>-35547.25577604532</v>
      </c>
      <c r="N166" s="467">
        <v>-0.13496236836811071</v>
      </c>
      <c r="O166" s="466">
        <v>68422.35504424572</v>
      </c>
      <c r="P166" s="466">
        <v>-8325.1082847118378</v>
      </c>
      <c r="Q166" s="467">
        <v>-0.10847405143579116</v>
      </c>
    </row>
    <row r="167" spans="1:17" x14ac:dyDescent="0.25">
      <c r="A167" s="479" t="s">
        <v>114</v>
      </c>
      <c r="B167" s="479" t="s">
        <v>477</v>
      </c>
      <c r="C167" s="436" t="s">
        <v>461</v>
      </c>
      <c r="D167" s="462">
        <v>300597.28543722734</v>
      </c>
      <c r="E167" s="462">
        <v>27858.025713430601</v>
      </c>
      <c r="F167" s="463">
        <v>0.10214160492201396</v>
      </c>
      <c r="G167" s="471">
        <v>0.87634134489909477</v>
      </c>
      <c r="H167" s="471">
        <v>0.11214997387319148</v>
      </c>
      <c r="I167" s="472">
        <v>2.1298566282754412</v>
      </c>
      <c r="J167" s="472">
        <v>9.3812090904825673E-3</v>
      </c>
      <c r="K167" s="463">
        <v>4.4241065025353594E-3</v>
      </c>
      <c r="L167" s="464">
        <v>640229.12083008338</v>
      </c>
      <c r="M167" s="464">
        <v>61892.224739070167</v>
      </c>
      <c r="N167" s="463">
        <v>0.10701759676306412</v>
      </c>
      <c r="O167" s="462">
        <v>150466.87001580925</v>
      </c>
      <c r="P167" s="462">
        <v>12938.55104060538</v>
      </c>
      <c r="Q167" s="463">
        <v>9.4079176834395678E-2</v>
      </c>
    </row>
    <row r="168" spans="1:17" x14ac:dyDescent="0.25">
      <c r="A168" s="479" t="s">
        <v>114</v>
      </c>
      <c r="B168" s="479" t="s">
        <v>477</v>
      </c>
      <c r="C168" s="437" t="s">
        <v>462</v>
      </c>
      <c r="D168" s="466">
        <v>1971.2516186237335</v>
      </c>
      <c r="E168" s="466">
        <v>-1833.1394140005118</v>
      </c>
      <c r="F168" s="467">
        <v>-0.48184831640085735</v>
      </c>
      <c r="G168" s="473">
        <v>5.7468559374598393E-3</v>
      </c>
      <c r="H168" s="473">
        <v>-4.9127124799509207E-3</v>
      </c>
      <c r="I168" s="474">
        <v>4.4737926773213426</v>
      </c>
      <c r="J168" s="474">
        <v>0.61537308835129201</v>
      </c>
      <c r="K168" s="467">
        <v>0.15948837967504642</v>
      </c>
      <c r="L168" s="468">
        <v>8818.971056556702</v>
      </c>
      <c r="M168" s="468">
        <v>-5859.9658278226852</v>
      </c>
      <c r="N168" s="467">
        <v>-0.39920914395773283</v>
      </c>
      <c r="O168" s="466">
        <v>1241.7333030700684</v>
      </c>
      <c r="P168" s="466">
        <v>-1154.4475293159485</v>
      </c>
      <c r="Q168" s="467">
        <v>-0.48178648026593129</v>
      </c>
    </row>
    <row r="169" spans="1:17" x14ac:dyDescent="0.25">
      <c r="A169" s="479" t="s">
        <v>114</v>
      </c>
      <c r="B169" s="479" t="s">
        <v>477</v>
      </c>
      <c r="C169" s="436" t="s">
        <v>463</v>
      </c>
      <c r="D169" s="462">
        <v>13956584.939833641</v>
      </c>
      <c r="E169" s="462">
        <v>348077.13697602972</v>
      </c>
      <c r="F169" s="463">
        <v>2.5577906264119422E-2</v>
      </c>
      <c r="G169" s="471">
        <v>40.68810002253452</v>
      </c>
      <c r="H169" s="471">
        <v>2.5582603873677812</v>
      </c>
      <c r="I169" s="472">
        <v>2.8162017951161329</v>
      </c>
      <c r="J169" s="472">
        <v>6.8767997363021749E-3</v>
      </c>
      <c r="K169" s="463">
        <v>2.4478477027797233E-3</v>
      </c>
      <c r="L169" s="464">
        <v>39304559.561250284</v>
      </c>
      <c r="M169" s="464">
        <v>1073838.4408609346</v>
      </c>
      <c r="N169" s="463">
        <v>2.8088364785989639E-2</v>
      </c>
      <c r="O169" s="462">
        <v>8545604.0905965846</v>
      </c>
      <c r="P169" s="462">
        <v>-153373.40531345829</v>
      </c>
      <c r="Q169" s="463">
        <v>-1.7631199228365535E-2</v>
      </c>
    </row>
    <row r="170" spans="1:17" x14ac:dyDescent="0.25">
      <c r="A170" s="479" t="s">
        <v>114</v>
      </c>
      <c r="B170" s="479" t="s">
        <v>477</v>
      </c>
      <c r="C170" s="437" t="s">
        <v>464</v>
      </c>
      <c r="D170" s="466">
        <v>276390.31005139538</v>
      </c>
      <c r="E170" s="466">
        <v>-37145.289999967092</v>
      </c>
      <c r="F170" s="467">
        <v>-0.11847232018910153</v>
      </c>
      <c r="G170" s="473">
        <v>0.80576993792612917</v>
      </c>
      <c r="H170" s="473">
        <v>-7.2729183584005819E-2</v>
      </c>
      <c r="I170" s="474">
        <v>3.1351694052901502</v>
      </c>
      <c r="J170" s="474">
        <v>3.9873281505340863E-2</v>
      </c>
      <c r="K170" s="467">
        <v>1.2881895596013394E-2</v>
      </c>
      <c r="L170" s="468">
        <v>866530.44399179344</v>
      </c>
      <c r="M170" s="468">
        <v>-103955.08351573301</v>
      </c>
      <c r="N170" s="467">
        <v>-0.10711657265278159</v>
      </c>
      <c r="O170" s="466">
        <v>142532.3421869278</v>
      </c>
      <c r="P170" s="466">
        <v>-24613.245863507327</v>
      </c>
      <c r="Q170" s="467">
        <v>-0.14725632994919635</v>
      </c>
    </row>
    <row r="171" spans="1:17" x14ac:dyDescent="0.25">
      <c r="A171" s="479" t="s">
        <v>114</v>
      </c>
      <c r="B171" s="479" t="s">
        <v>477</v>
      </c>
      <c r="C171" s="436" t="s">
        <v>465</v>
      </c>
      <c r="D171" s="462">
        <v>16720252.626970893</v>
      </c>
      <c r="E171" s="462">
        <v>-1605101.0172434729</v>
      </c>
      <c r="F171" s="463">
        <v>-8.7589088232970139E-2</v>
      </c>
      <c r="G171" s="471">
        <v>48.745113093285582</v>
      </c>
      <c r="H171" s="471">
        <v>-2.6009129247092204</v>
      </c>
      <c r="I171" s="472">
        <v>2.1486993278920576</v>
      </c>
      <c r="J171" s="472">
        <v>4.1794541196694013E-2</v>
      </c>
      <c r="K171" s="463">
        <v>1.9836938745698082E-2</v>
      </c>
      <c r="L171" s="464">
        <v>35926795.581757762</v>
      </c>
      <c r="M171" s="464">
        <v>-2682979.7291228473</v>
      </c>
      <c r="N171" s="463">
        <v>-6.9489648865342077E-2</v>
      </c>
      <c r="O171" s="462">
        <v>9539102.7293120231</v>
      </c>
      <c r="P171" s="462">
        <v>-1025093.9280940145</v>
      </c>
      <c r="Q171" s="463">
        <v>-9.7034726003076791E-2</v>
      </c>
    </row>
    <row r="172" spans="1:17" x14ac:dyDescent="0.25">
      <c r="A172" s="479" t="s">
        <v>114</v>
      </c>
      <c r="B172" s="479" t="s">
        <v>477</v>
      </c>
      <c r="C172" s="437" t="s">
        <v>466</v>
      </c>
      <c r="D172" s="466">
        <v>1144002.4993434337</v>
      </c>
      <c r="E172" s="466">
        <v>-157355.54846440605</v>
      </c>
      <c r="F172" s="467">
        <v>-0.12091641399496027</v>
      </c>
      <c r="G172" s="473">
        <v>3.3351488433580903</v>
      </c>
      <c r="H172" s="473">
        <v>-0.3111417264593368</v>
      </c>
      <c r="I172" s="474">
        <v>3.369034698725113</v>
      </c>
      <c r="J172" s="474">
        <v>0.12159124378865105</v>
      </c>
      <c r="K172" s="467">
        <v>3.744214348176543E-2</v>
      </c>
      <c r="L172" s="468">
        <v>3854184.1157162813</v>
      </c>
      <c r="M172" s="468">
        <v>-371902.55916617811</v>
      </c>
      <c r="N172" s="467">
        <v>-8.8001640235294484E-2</v>
      </c>
      <c r="O172" s="466">
        <v>896669.750069072</v>
      </c>
      <c r="P172" s="466">
        <v>-98909.700702017522</v>
      </c>
      <c r="Q172" s="467">
        <v>-9.9348877304981181E-2</v>
      </c>
    </row>
    <row r="173" spans="1:17" x14ac:dyDescent="0.25">
      <c r="A173" s="479" t="s">
        <v>114</v>
      </c>
      <c r="B173" s="479" t="s">
        <v>477</v>
      </c>
      <c r="C173" s="436" t="s">
        <v>467</v>
      </c>
      <c r="D173" s="462">
        <v>3612.9260844128971</v>
      </c>
      <c r="E173" s="462">
        <v>-1590.912773608638</v>
      </c>
      <c r="F173" s="463">
        <v>-0.30571906952043715</v>
      </c>
      <c r="G173" s="471">
        <v>1.0532884550937156E-2</v>
      </c>
      <c r="H173" s="471">
        <v>-4.0478133490886199E-3</v>
      </c>
      <c r="I173" s="472">
        <v>21.396223110579509</v>
      </c>
      <c r="J173" s="472">
        <v>2.9672861070415735</v>
      </c>
      <c r="K173" s="463">
        <v>0.16101233112207841</v>
      </c>
      <c r="L173" s="464">
        <v>77302.972584130766</v>
      </c>
      <c r="M173" s="464">
        <v>-18598.245906910888</v>
      </c>
      <c r="N173" s="463">
        <v>-0.19393127845031699</v>
      </c>
      <c r="O173" s="462">
        <v>4351.6697118282318</v>
      </c>
      <c r="P173" s="462">
        <v>-1893.6447062492371</v>
      </c>
      <c r="Q173" s="463">
        <v>-0.30321046779773958</v>
      </c>
    </row>
    <row r="174" spans="1:17" x14ac:dyDescent="0.25">
      <c r="A174" s="479" t="s">
        <v>114</v>
      </c>
      <c r="B174" s="479" t="s">
        <v>477</v>
      </c>
      <c r="C174" s="437" t="s">
        <v>468</v>
      </c>
      <c r="D174" s="466">
        <v>239.88665188848972</v>
      </c>
      <c r="E174" s="466">
        <v>-1412.1171710508108</v>
      </c>
      <c r="F174" s="467">
        <v>-0.8547904983284631</v>
      </c>
      <c r="G174" s="473">
        <v>6.9934959936023802E-4</v>
      </c>
      <c r="H174" s="473">
        <v>-3.9294195322656924E-3</v>
      </c>
      <c r="I174" s="474">
        <v>8.5619645249569984</v>
      </c>
      <c r="J174" s="474">
        <v>3.8776098123477221</v>
      </c>
      <c r="K174" s="467">
        <v>0.82777886181634142</v>
      </c>
      <c r="L174" s="468">
        <v>2053.9010034799576</v>
      </c>
      <c r="M174" s="468">
        <v>-5684.6708897542958</v>
      </c>
      <c r="N174" s="467">
        <v>-0.73458914230988015</v>
      </c>
      <c r="O174" s="466">
        <v>240.04746794700623</v>
      </c>
      <c r="P174" s="466">
        <v>-1323.9057867527008</v>
      </c>
      <c r="Q174" s="467">
        <v>-0.84651237674421576</v>
      </c>
    </row>
    <row r="175" spans="1:17" x14ac:dyDescent="0.25">
      <c r="A175" s="479" t="s">
        <v>114</v>
      </c>
      <c r="B175" s="479" t="s">
        <v>477</v>
      </c>
      <c r="C175" s="436" t="s">
        <v>469</v>
      </c>
      <c r="D175" s="462">
        <v>676530.7155448104</v>
      </c>
      <c r="E175" s="462">
        <v>-24849.675688036834</v>
      </c>
      <c r="F175" s="463">
        <v>-3.5429669832025765E-2</v>
      </c>
      <c r="G175" s="471">
        <v>1.9723126782856242</v>
      </c>
      <c r="H175" s="471">
        <v>7.1066300998574583E-3</v>
      </c>
      <c r="I175" s="472">
        <v>7.7577189394381119</v>
      </c>
      <c r="J175" s="472">
        <v>-0.35659691669457594</v>
      </c>
      <c r="K175" s="463">
        <v>-4.3946639866756593E-2</v>
      </c>
      <c r="L175" s="464">
        <v>5248335.1450935937</v>
      </c>
      <c r="M175" s="464">
        <v>-442886.88466764707</v>
      </c>
      <c r="N175" s="463">
        <v>-7.7819294758076266E-2</v>
      </c>
      <c r="O175" s="462">
        <v>1094972.87280796</v>
      </c>
      <c r="P175" s="462">
        <v>-148306.12320332089</v>
      </c>
      <c r="Q175" s="463">
        <v>-0.11928627739961854</v>
      </c>
    </row>
    <row r="176" spans="1:17" x14ac:dyDescent="0.25">
      <c r="A176" s="479" t="s">
        <v>114</v>
      </c>
      <c r="B176" s="479" t="s">
        <v>477</v>
      </c>
      <c r="C176" s="437" t="s">
        <v>470</v>
      </c>
      <c r="D176" s="466">
        <v>1179405.3236403912</v>
      </c>
      <c r="E176" s="466">
        <v>67702.300228820881</v>
      </c>
      <c r="F176" s="467">
        <v>6.0899627691087421E-2</v>
      </c>
      <c r="G176" s="473">
        <v>3.438359884044953</v>
      </c>
      <c r="H176" s="473">
        <v>0.32346597953383238</v>
      </c>
      <c r="I176" s="474">
        <v>3.7378871268424856</v>
      </c>
      <c r="J176" s="474">
        <v>0.15194960659881263</v>
      </c>
      <c r="K176" s="467">
        <v>4.2373746263288853E-2</v>
      </c>
      <c r="L176" s="468">
        <v>4408483.976564914</v>
      </c>
      <c r="M176" s="468">
        <v>421986.39354503341</v>
      </c>
      <c r="N176" s="467">
        <v>0.10585391932568719</v>
      </c>
      <c r="O176" s="466">
        <v>758276.62867903709</v>
      </c>
      <c r="P176" s="466">
        <v>-25396.884147289093</v>
      </c>
      <c r="Q176" s="467">
        <v>-3.240748057911895E-2</v>
      </c>
    </row>
    <row r="177" spans="1:17" x14ac:dyDescent="0.25">
      <c r="A177" s="479" t="s">
        <v>114</v>
      </c>
      <c r="B177" s="479" t="s">
        <v>478</v>
      </c>
      <c r="C177" s="436" t="s">
        <v>20</v>
      </c>
      <c r="D177" s="462">
        <v>34301392.623651594</v>
      </c>
      <c r="E177" s="462">
        <v>-1388523.5497871041</v>
      </c>
      <c r="F177" s="463">
        <v>-3.8905206250399574E-2</v>
      </c>
      <c r="G177" s="471">
        <v>100</v>
      </c>
      <c r="H177" s="471">
        <v>2.8421709430404007E-14</v>
      </c>
      <c r="I177" s="472">
        <v>2.6402756865645678</v>
      </c>
      <c r="J177" s="472">
        <v>4.3608609934356224E-2</v>
      </c>
      <c r="K177" s="463">
        <v>1.6794070493992126E-2</v>
      </c>
      <c r="L177" s="464">
        <v>90565132.959532514</v>
      </c>
      <c r="M177" s="464">
        <v>-2109697.3357278556</v>
      </c>
      <c r="N177" s="463">
        <v>-2.2764512532759944E-2</v>
      </c>
      <c r="O177" s="462">
        <v>21201881.089194503</v>
      </c>
      <c r="P177" s="462">
        <v>-1475451.8425900415</v>
      </c>
      <c r="Q177" s="463">
        <v>-6.5062846985945541E-2</v>
      </c>
    </row>
    <row r="178" spans="1:17" x14ac:dyDescent="0.25">
      <c r="A178" s="479" t="s">
        <v>114</v>
      </c>
      <c r="B178" s="479" t="s">
        <v>478</v>
      </c>
      <c r="C178" s="437" t="s">
        <v>460</v>
      </c>
      <c r="D178" s="466">
        <v>41804.858474888591</v>
      </c>
      <c r="E178" s="466">
        <v>-2873.3119508418749</v>
      </c>
      <c r="F178" s="467">
        <v>-6.4311316319862435E-2</v>
      </c>
      <c r="G178" s="473">
        <v>0.1218751055782592</v>
      </c>
      <c r="H178" s="473">
        <v>-3.309190760831221E-3</v>
      </c>
      <c r="I178" s="474">
        <v>5.4500643704000149</v>
      </c>
      <c r="J178" s="474">
        <v>-0.44512835906691706</v>
      </c>
      <c r="K178" s="467">
        <v>-7.5507007063900927E-2</v>
      </c>
      <c r="L178" s="468">
        <v>227839.16968360543</v>
      </c>
      <c r="M178" s="468">
        <v>-35547.25577604532</v>
      </c>
      <c r="N178" s="467">
        <v>-0.13496236836811071</v>
      </c>
      <c r="O178" s="466">
        <v>68422.35504424572</v>
      </c>
      <c r="P178" s="466">
        <v>-8325.1082847118378</v>
      </c>
      <c r="Q178" s="467">
        <v>-0.10847405143579116</v>
      </c>
    </row>
    <row r="179" spans="1:17" x14ac:dyDescent="0.25">
      <c r="A179" s="479" t="s">
        <v>114</v>
      </c>
      <c r="B179" s="479" t="s">
        <v>478</v>
      </c>
      <c r="C179" s="436" t="s">
        <v>461</v>
      </c>
      <c r="D179" s="462">
        <v>300597.28543722734</v>
      </c>
      <c r="E179" s="462">
        <v>27858.025713430601</v>
      </c>
      <c r="F179" s="463">
        <v>0.10214160492201396</v>
      </c>
      <c r="G179" s="471">
        <v>0.87634134489909499</v>
      </c>
      <c r="H179" s="471">
        <v>0.11214997387319203</v>
      </c>
      <c r="I179" s="472">
        <v>2.1298566282754412</v>
      </c>
      <c r="J179" s="472">
        <v>9.3812090904821233E-3</v>
      </c>
      <c r="K179" s="463">
        <v>4.4241065025351486E-3</v>
      </c>
      <c r="L179" s="464">
        <v>640229.12083008338</v>
      </c>
      <c r="M179" s="464">
        <v>61892.22473907005</v>
      </c>
      <c r="N179" s="463">
        <v>0.1070175967630639</v>
      </c>
      <c r="O179" s="462">
        <v>150466.87001580925</v>
      </c>
      <c r="P179" s="462">
        <v>12938.55104060538</v>
      </c>
      <c r="Q179" s="463">
        <v>9.4079176834395678E-2</v>
      </c>
    </row>
    <row r="180" spans="1:17" x14ac:dyDescent="0.25">
      <c r="A180" s="479" t="s">
        <v>114</v>
      </c>
      <c r="B180" s="479" t="s">
        <v>478</v>
      </c>
      <c r="C180" s="437" t="s">
        <v>462</v>
      </c>
      <c r="D180" s="466">
        <v>1971.2516186237335</v>
      </c>
      <c r="E180" s="466">
        <v>-1833.1394140005118</v>
      </c>
      <c r="F180" s="467">
        <v>-0.48184831640085735</v>
      </c>
      <c r="G180" s="473">
        <v>5.746855937459841E-3</v>
      </c>
      <c r="H180" s="473">
        <v>-4.9127124799509137E-3</v>
      </c>
      <c r="I180" s="474">
        <v>4.4737926773213426</v>
      </c>
      <c r="J180" s="474">
        <v>0.61537308835129201</v>
      </c>
      <c r="K180" s="467">
        <v>0.15948837967504642</v>
      </c>
      <c r="L180" s="468">
        <v>8818.971056556702</v>
      </c>
      <c r="M180" s="468">
        <v>-5859.9658278226852</v>
      </c>
      <c r="N180" s="467">
        <v>-0.39920914395773283</v>
      </c>
      <c r="O180" s="466">
        <v>1241.7333030700684</v>
      </c>
      <c r="P180" s="466">
        <v>-1154.4475293159485</v>
      </c>
      <c r="Q180" s="467">
        <v>-0.48178648026593129</v>
      </c>
    </row>
    <row r="181" spans="1:17" x14ac:dyDescent="0.25">
      <c r="A181" s="479" t="s">
        <v>114</v>
      </c>
      <c r="B181" s="479" t="s">
        <v>478</v>
      </c>
      <c r="C181" s="436" t="s">
        <v>463</v>
      </c>
      <c r="D181" s="462">
        <v>13956584.939833641</v>
      </c>
      <c r="E181" s="462">
        <v>348077.13697603159</v>
      </c>
      <c r="F181" s="463">
        <v>2.5577906264119561E-2</v>
      </c>
      <c r="G181" s="471">
        <v>40.688100022534528</v>
      </c>
      <c r="H181" s="471">
        <v>2.5582603873678096</v>
      </c>
      <c r="I181" s="472">
        <v>2.8162017951161333</v>
      </c>
      <c r="J181" s="472">
        <v>6.8767997363035072E-3</v>
      </c>
      <c r="K181" s="463">
        <v>2.4478477027801981E-3</v>
      </c>
      <c r="L181" s="464">
        <v>39304559.561250292</v>
      </c>
      <c r="M181" s="464">
        <v>1073838.4408609569</v>
      </c>
      <c r="N181" s="463">
        <v>2.8088364785990236E-2</v>
      </c>
      <c r="O181" s="462">
        <v>8545604.0905965865</v>
      </c>
      <c r="P181" s="462">
        <v>-153373.40531345643</v>
      </c>
      <c r="Q181" s="463">
        <v>-1.763119922836532E-2</v>
      </c>
    </row>
    <row r="182" spans="1:17" x14ac:dyDescent="0.25">
      <c r="A182" s="479" t="s">
        <v>114</v>
      </c>
      <c r="B182" s="479" t="s">
        <v>478</v>
      </c>
      <c r="C182" s="437" t="s">
        <v>464</v>
      </c>
      <c r="D182" s="466">
        <v>276390.31005139538</v>
      </c>
      <c r="E182" s="466">
        <v>-37145.289999967034</v>
      </c>
      <c r="F182" s="467">
        <v>-0.11847232018910137</v>
      </c>
      <c r="G182" s="473">
        <v>0.80576993792612939</v>
      </c>
      <c r="H182" s="473">
        <v>-7.2729183584005042E-2</v>
      </c>
      <c r="I182" s="474">
        <v>3.1351694052901502</v>
      </c>
      <c r="J182" s="474">
        <v>3.9873281505339975E-2</v>
      </c>
      <c r="K182" s="467">
        <v>1.2881895596013103E-2</v>
      </c>
      <c r="L182" s="468">
        <v>866530.44399179344</v>
      </c>
      <c r="M182" s="468">
        <v>-103955.08351573313</v>
      </c>
      <c r="N182" s="467">
        <v>-0.10711657265278168</v>
      </c>
      <c r="O182" s="466">
        <v>142532.3421869278</v>
      </c>
      <c r="P182" s="466">
        <v>-24613.245863507327</v>
      </c>
      <c r="Q182" s="467">
        <v>-0.14725632994919635</v>
      </c>
    </row>
    <row r="183" spans="1:17" x14ac:dyDescent="0.25">
      <c r="A183" s="479" t="s">
        <v>114</v>
      </c>
      <c r="B183" s="479" t="s">
        <v>478</v>
      </c>
      <c r="C183" s="436" t="s">
        <v>465</v>
      </c>
      <c r="D183" s="462">
        <v>16720252.626970887</v>
      </c>
      <c r="E183" s="462">
        <v>-1605101.0172434859</v>
      </c>
      <c r="F183" s="463">
        <v>-8.7589088232970805E-2</v>
      </c>
      <c r="G183" s="471">
        <v>48.745113093285582</v>
      </c>
      <c r="H183" s="471">
        <v>-2.6009129247092204</v>
      </c>
      <c r="I183" s="472">
        <v>2.1486993278920594</v>
      </c>
      <c r="J183" s="472">
        <v>4.1794541196696677E-2</v>
      </c>
      <c r="K183" s="463">
        <v>1.9836938745699355E-2</v>
      </c>
      <c r="L183" s="464">
        <v>35926795.581757784</v>
      </c>
      <c r="M183" s="464">
        <v>-2682979.7291227877</v>
      </c>
      <c r="N183" s="463">
        <v>-6.9489648865340606E-2</v>
      </c>
      <c r="O183" s="462">
        <v>9539102.7293120269</v>
      </c>
      <c r="P183" s="462">
        <v>-1025093.9280940033</v>
      </c>
      <c r="Q183" s="463">
        <v>-9.7034726003075791E-2</v>
      </c>
    </row>
    <row r="184" spans="1:17" x14ac:dyDescent="0.25">
      <c r="A184" s="479" t="s">
        <v>114</v>
      </c>
      <c r="B184" s="479" t="s">
        <v>478</v>
      </c>
      <c r="C184" s="437" t="s">
        <v>466</v>
      </c>
      <c r="D184" s="466">
        <v>1144002.4993434334</v>
      </c>
      <c r="E184" s="466">
        <v>-157355.54846440675</v>
      </c>
      <c r="F184" s="467">
        <v>-0.12091641399496077</v>
      </c>
      <c r="G184" s="473">
        <v>3.3351488433580903</v>
      </c>
      <c r="H184" s="473">
        <v>-0.31114172645933635</v>
      </c>
      <c r="I184" s="474">
        <v>3.3690346987251139</v>
      </c>
      <c r="J184" s="474">
        <v>0.12159124378865371</v>
      </c>
      <c r="K184" s="467">
        <v>3.744214348176627E-2</v>
      </c>
      <c r="L184" s="468">
        <v>3854184.1157162813</v>
      </c>
      <c r="M184" s="468">
        <v>-371902.55916617811</v>
      </c>
      <c r="N184" s="467">
        <v>-8.8001640235294484E-2</v>
      </c>
      <c r="O184" s="466">
        <v>896669.750069072</v>
      </c>
      <c r="P184" s="466">
        <v>-98909.700702017522</v>
      </c>
      <c r="Q184" s="467">
        <v>-9.9348877304981181E-2</v>
      </c>
    </row>
    <row r="185" spans="1:17" x14ac:dyDescent="0.25">
      <c r="A185" s="479" t="s">
        <v>114</v>
      </c>
      <c r="B185" s="479" t="s">
        <v>478</v>
      </c>
      <c r="C185" s="436" t="s">
        <v>467</v>
      </c>
      <c r="D185" s="462">
        <v>3612.9260844128962</v>
      </c>
      <c r="E185" s="462">
        <v>-1590.9127736086371</v>
      </c>
      <c r="F185" s="463">
        <v>-0.30571906952043709</v>
      </c>
      <c r="G185" s="471">
        <v>1.0532884550937156E-2</v>
      </c>
      <c r="H185" s="471">
        <v>-4.0478133490886095E-3</v>
      </c>
      <c r="I185" s="472">
        <v>21.396223110579516</v>
      </c>
      <c r="J185" s="472">
        <v>2.967286107041577</v>
      </c>
      <c r="K185" s="463">
        <v>0.16101233112207858</v>
      </c>
      <c r="L185" s="464">
        <v>77302.972584130766</v>
      </c>
      <c r="M185" s="464">
        <v>-18598.245906910888</v>
      </c>
      <c r="N185" s="463">
        <v>-0.19393127845031699</v>
      </c>
      <c r="O185" s="462">
        <v>4351.6697118282318</v>
      </c>
      <c r="P185" s="462">
        <v>-1893.6447062492371</v>
      </c>
      <c r="Q185" s="463">
        <v>-0.30321046779773958</v>
      </c>
    </row>
    <row r="186" spans="1:17" x14ac:dyDescent="0.25">
      <c r="A186" s="479" t="s">
        <v>114</v>
      </c>
      <c r="B186" s="479" t="s">
        <v>478</v>
      </c>
      <c r="C186" s="437" t="s">
        <v>468</v>
      </c>
      <c r="D186" s="466">
        <v>239.88665188848972</v>
      </c>
      <c r="E186" s="466">
        <v>-1412.1171710508108</v>
      </c>
      <c r="F186" s="467">
        <v>-0.8547904983284631</v>
      </c>
      <c r="G186" s="473">
        <v>6.9934959936023824E-4</v>
      </c>
      <c r="H186" s="473">
        <v>-3.9294195322656898E-3</v>
      </c>
      <c r="I186" s="474">
        <v>8.5619645249569984</v>
      </c>
      <c r="J186" s="474">
        <v>3.8776098123477221</v>
      </c>
      <c r="K186" s="467">
        <v>0.82777886181634142</v>
      </c>
      <c r="L186" s="468">
        <v>2053.9010034799576</v>
      </c>
      <c r="M186" s="468">
        <v>-5684.6708897542958</v>
      </c>
      <c r="N186" s="467">
        <v>-0.73458914230988015</v>
      </c>
      <c r="O186" s="466">
        <v>240.04746794700623</v>
      </c>
      <c r="P186" s="466">
        <v>-1323.9057867527008</v>
      </c>
      <c r="Q186" s="467">
        <v>-0.84651237674421576</v>
      </c>
    </row>
    <row r="187" spans="1:17" x14ac:dyDescent="0.25">
      <c r="A187" s="479" t="s">
        <v>114</v>
      </c>
      <c r="B187" s="479" t="s">
        <v>478</v>
      </c>
      <c r="C187" s="436" t="s">
        <v>469</v>
      </c>
      <c r="D187" s="462">
        <v>676530.7155448104</v>
      </c>
      <c r="E187" s="462">
        <v>-24849.675688037416</v>
      </c>
      <c r="F187" s="463">
        <v>-3.5429669832026563E-2</v>
      </c>
      <c r="G187" s="471">
        <v>1.9723126782856246</v>
      </c>
      <c r="H187" s="471">
        <v>7.1066300998572363E-3</v>
      </c>
      <c r="I187" s="472">
        <v>7.7577189394381119</v>
      </c>
      <c r="J187" s="472">
        <v>-0.35659691669457061</v>
      </c>
      <c r="K187" s="463">
        <v>-4.3946639866755968E-2</v>
      </c>
      <c r="L187" s="464">
        <v>5248335.1450935937</v>
      </c>
      <c r="M187" s="464">
        <v>-442886.884667648</v>
      </c>
      <c r="N187" s="463">
        <v>-7.7819294758076418E-2</v>
      </c>
      <c r="O187" s="462">
        <v>1094972.8728079603</v>
      </c>
      <c r="P187" s="462">
        <v>-148306.12320332043</v>
      </c>
      <c r="Q187" s="463">
        <v>-0.1192862773996182</v>
      </c>
    </row>
    <row r="188" spans="1:17" x14ac:dyDescent="0.25">
      <c r="A188" s="479" t="s">
        <v>114</v>
      </c>
      <c r="B188" s="479" t="s">
        <v>478</v>
      </c>
      <c r="C188" s="437" t="s">
        <v>470</v>
      </c>
      <c r="D188" s="466">
        <v>1179405.3236403912</v>
      </c>
      <c r="E188" s="466">
        <v>67702.300228820881</v>
      </c>
      <c r="F188" s="467">
        <v>6.0899627691087421E-2</v>
      </c>
      <c r="G188" s="473">
        <v>3.4383598840449539</v>
      </c>
      <c r="H188" s="473">
        <v>0.3234659795338346</v>
      </c>
      <c r="I188" s="474">
        <v>3.7378871268424856</v>
      </c>
      <c r="J188" s="474">
        <v>0.15194960659881263</v>
      </c>
      <c r="K188" s="467">
        <v>4.2373746263288853E-2</v>
      </c>
      <c r="L188" s="468">
        <v>4408483.976564914</v>
      </c>
      <c r="M188" s="468">
        <v>421986.39354503341</v>
      </c>
      <c r="N188" s="467">
        <v>0.10585391932568719</v>
      </c>
      <c r="O188" s="466">
        <v>758276.62867903709</v>
      </c>
      <c r="P188" s="466">
        <v>-25396.88414728886</v>
      </c>
      <c r="Q188" s="467">
        <v>-3.2407480579118665E-2</v>
      </c>
    </row>
    <row r="189" spans="1:17" x14ac:dyDescent="0.25">
      <c r="A189" s="479" t="s">
        <v>115</v>
      </c>
      <c r="B189" s="479" t="s">
        <v>476</v>
      </c>
      <c r="C189" s="436" t="s">
        <v>20</v>
      </c>
      <c r="D189" s="462">
        <v>163684548.58999825</v>
      </c>
      <c r="E189" s="462">
        <v>8265440.4306334853</v>
      </c>
      <c r="F189" s="463">
        <v>5.3181623086900026E-2</v>
      </c>
      <c r="G189" s="471">
        <v>99.999999999999815</v>
      </c>
      <c r="H189" s="471">
        <v>-2.4158453015843406E-13</v>
      </c>
      <c r="I189" s="472">
        <v>2.1095243376399191</v>
      </c>
      <c r="J189" s="472">
        <v>0.11496000303749709</v>
      </c>
      <c r="K189" s="463">
        <v>5.7636648286109135E-2</v>
      </c>
      <c r="L189" s="464">
        <v>345296538.9462052</v>
      </c>
      <c r="M189" s="464">
        <v>35303128.895819962</v>
      </c>
      <c r="N189" s="463">
        <v>0.1138834818781532</v>
      </c>
      <c r="O189" s="462">
        <v>75649863.962871075</v>
      </c>
      <c r="P189" s="462">
        <v>4022139.3843360096</v>
      </c>
      <c r="Q189" s="463">
        <v>5.6153387644277318E-2</v>
      </c>
    </row>
    <row r="190" spans="1:17" x14ac:dyDescent="0.25">
      <c r="A190" s="479" t="s">
        <v>115</v>
      </c>
      <c r="B190" s="479" t="s">
        <v>476</v>
      </c>
      <c r="C190" s="437" t="s">
        <v>460</v>
      </c>
      <c r="D190" s="466">
        <v>352478.06308546534</v>
      </c>
      <c r="E190" s="466">
        <v>-13512.832427518559</v>
      </c>
      <c r="F190" s="467">
        <v>-3.6921225618409347E-2</v>
      </c>
      <c r="G190" s="473">
        <v>0.21533985102550021</v>
      </c>
      <c r="H190" s="473">
        <v>-2.014657007640297E-2</v>
      </c>
      <c r="I190" s="474">
        <v>4.0532101143589028</v>
      </c>
      <c r="J190" s="474">
        <v>8.966220319971141E-2</v>
      </c>
      <c r="K190" s="467">
        <v>2.2621702880712379E-2</v>
      </c>
      <c r="L190" s="468">
        <v>1428667.6503876436</v>
      </c>
      <c r="M190" s="468">
        <v>-21954.799026125576</v>
      </c>
      <c r="N190" s="467">
        <v>-1.5134743733628298E-2</v>
      </c>
      <c r="O190" s="466">
        <v>366921.00983607769</v>
      </c>
      <c r="P190" s="466">
        <v>-10219.019258856773</v>
      </c>
      <c r="Q190" s="467">
        <v>-2.709608758152909E-2</v>
      </c>
    </row>
    <row r="191" spans="1:17" x14ac:dyDescent="0.25">
      <c r="A191" s="479" t="s">
        <v>115</v>
      </c>
      <c r="B191" s="479" t="s">
        <v>476</v>
      </c>
      <c r="C191" s="436" t="s">
        <v>461</v>
      </c>
      <c r="D191" s="462">
        <v>5526157.0457494492</v>
      </c>
      <c r="E191" s="462">
        <v>152227.03698576707</v>
      </c>
      <c r="F191" s="463">
        <v>2.8326948199458999E-2</v>
      </c>
      <c r="G191" s="471">
        <v>3.3761018332839199</v>
      </c>
      <c r="H191" s="471">
        <v>-8.1600422511632686E-2</v>
      </c>
      <c r="I191" s="472">
        <v>2.5355243335707778</v>
      </c>
      <c r="J191" s="472">
        <v>-3.1041924515221364E-2</v>
      </c>
      <c r="K191" s="463">
        <v>-1.2094729453184148E-2</v>
      </c>
      <c r="L191" s="464">
        <v>14011705.660631331</v>
      </c>
      <c r="M191" s="464">
        <v>219158.22682266682</v>
      </c>
      <c r="N191" s="463">
        <v>1.5889611971568084E-2</v>
      </c>
      <c r="O191" s="462">
        <v>2949019.041800797</v>
      </c>
      <c r="P191" s="462">
        <v>141700.62029880425</v>
      </c>
      <c r="Q191" s="463">
        <v>5.0475435637611255E-2</v>
      </c>
    </row>
    <row r="192" spans="1:17" x14ac:dyDescent="0.25">
      <c r="A192" s="479" t="s">
        <v>115</v>
      </c>
      <c r="B192" s="479" t="s">
        <v>476</v>
      </c>
      <c r="C192" s="437" t="s">
        <v>462</v>
      </c>
      <c r="D192" s="466">
        <v>80095.775816845999</v>
      </c>
      <c r="E192" s="466">
        <v>-4870.4537533580296</v>
      </c>
      <c r="F192" s="467">
        <v>-5.7322229996492641E-2</v>
      </c>
      <c r="G192" s="473">
        <v>4.8933009564312666E-2</v>
      </c>
      <c r="H192" s="473">
        <v>-5.7360916655572053E-3</v>
      </c>
      <c r="I192" s="474">
        <v>2.5068226962818394</v>
      </c>
      <c r="J192" s="474">
        <v>1.7139769374500791E-2</v>
      </c>
      <c r="K192" s="467">
        <v>6.8843181552406176E-3</v>
      </c>
      <c r="L192" s="468">
        <v>200785.90869397164</v>
      </c>
      <c r="M192" s="468">
        <v>-10753.062430654798</v>
      </c>
      <c r="N192" s="467">
        <v>-5.0832536309915778E-2</v>
      </c>
      <c r="O192" s="466">
        <v>42304.133994281292</v>
      </c>
      <c r="P192" s="466">
        <v>104.12545567750931</v>
      </c>
      <c r="Q192" s="467">
        <v>2.4674273604057989E-3</v>
      </c>
    </row>
    <row r="193" spans="1:17" x14ac:dyDescent="0.25">
      <c r="A193" s="479" t="s">
        <v>115</v>
      </c>
      <c r="B193" s="479" t="s">
        <v>476</v>
      </c>
      <c r="C193" s="436" t="s">
        <v>463</v>
      </c>
      <c r="D193" s="462">
        <v>79496665.255487576</v>
      </c>
      <c r="E193" s="462">
        <v>2109645.8233418912</v>
      </c>
      <c r="F193" s="463">
        <v>2.726097785936395E-2</v>
      </c>
      <c r="G193" s="471">
        <v>48.566994221679991</v>
      </c>
      <c r="H193" s="471">
        <v>-1.2254800426775603</v>
      </c>
      <c r="I193" s="472">
        <v>1.812233465913355</v>
      </c>
      <c r="J193" s="472">
        <v>3.706119520123452E-2</v>
      </c>
      <c r="K193" s="463">
        <v>2.0877520347006778E-2</v>
      </c>
      <c r="L193" s="464">
        <v>144066517.20450604</v>
      </c>
      <c r="M193" s="464">
        <v>6691226.1955009997</v>
      </c>
      <c r="N193" s="463">
        <v>4.8707639826308977E-2</v>
      </c>
      <c r="O193" s="462">
        <v>31424858.783952713</v>
      </c>
      <c r="P193" s="462">
        <v>1028579.9116013758</v>
      </c>
      <c r="Q193" s="463">
        <v>3.383900759434666E-2</v>
      </c>
    </row>
    <row r="194" spans="1:17" x14ac:dyDescent="0.25">
      <c r="A194" s="479" t="s">
        <v>115</v>
      </c>
      <c r="B194" s="479" t="s">
        <v>476</v>
      </c>
      <c r="C194" s="437" t="s">
        <v>464</v>
      </c>
      <c r="D194" s="466">
        <v>11487581.698648807</v>
      </c>
      <c r="E194" s="466">
        <v>2280863.6859701686</v>
      </c>
      <c r="F194" s="467">
        <v>0.24773906215322058</v>
      </c>
      <c r="G194" s="473">
        <v>7.018122234263668</v>
      </c>
      <c r="H194" s="473">
        <v>1.0943216657787476</v>
      </c>
      <c r="I194" s="474">
        <v>2.6817485256487554</v>
      </c>
      <c r="J194" s="474">
        <v>2.5583971844530762E-2</v>
      </c>
      <c r="K194" s="467">
        <v>9.6319227692007129E-3</v>
      </c>
      <c r="L194" s="468">
        <v>30806805.283621047</v>
      </c>
      <c r="M194" s="468">
        <v>6352247.2414731942</v>
      </c>
      <c r="N194" s="467">
        <v>0.25975718843599571</v>
      </c>
      <c r="O194" s="466">
        <v>5545183.058398366</v>
      </c>
      <c r="P194" s="466">
        <v>1123588.8687981963</v>
      </c>
      <c r="Q194" s="467">
        <v>0.25411397351682308</v>
      </c>
    </row>
    <row r="195" spans="1:17" x14ac:dyDescent="0.25">
      <c r="A195" s="479" t="s">
        <v>115</v>
      </c>
      <c r="B195" s="479" t="s">
        <v>476</v>
      </c>
      <c r="C195" s="436" t="s">
        <v>465</v>
      </c>
      <c r="D195" s="462">
        <v>30182224.679542243</v>
      </c>
      <c r="E195" s="462">
        <v>1037149.8960885778</v>
      </c>
      <c r="F195" s="463">
        <v>3.5585768909311283E-2</v>
      </c>
      <c r="G195" s="471">
        <v>18.439263167804246</v>
      </c>
      <c r="H195" s="471">
        <v>-0.31330537323299623</v>
      </c>
      <c r="I195" s="472">
        <v>1.4935557344047512</v>
      </c>
      <c r="J195" s="472">
        <v>0.12771692061217932</v>
      </c>
      <c r="K195" s="463">
        <v>9.350804745220509E-2</v>
      </c>
      <c r="L195" s="464">
        <v>45078834.747222953</v>
      </c>
      <c r="M195" s="464">
        <v>5271360.3770948127</v>
      </c>
      <c r="N195" s="463">
        <v>0.13242137212931263</v>
      </c>
      <c r="O195" s="462">
        <v>12482580.150406361</v>
      </c>
      <c r="P195" s="462">
        <v>314023.46534228511</v>
      </c>
      <c r="Q195" s="463">
        <v>2.5806139008065242E-2</v>
      </c>
    </row>
    <row r="196" spans="1:17" x14ac:dyDescent="0.25">
      <c r="A196" s="479" t="s">
        <v>115</v>
      </c>
      <c r="B196" s="479" t="s">
        <v>476</v>
      </c>
      <c r="C196" s="437" t="s">
        <v>466</v>
      </c>
      <c r="D196" s="466">
        <v>341911.72578883031</v>
      </c>
      <c r="E196" s="466">
        <v>34202.915254114021</v>
      </c>
      <c r="F196" s="467">
        <v>0.11115351294192202</v>
      </c>
      <c r="G196" s="473">
        <v>0.20888454575224444</v>
      </c>
      <c r="H196" s="473">
        <v>1.089807280247318E-2</v>
      </c>
      <c r="I196" s="474">
        <v>2.232997885105414</v>
      </c>
      <c r="J196" s="474">
        <v>-0.12548718497518863</v>
      </c>
      <c r="K196" s="467">
        <v>-5.3206690416276424E-2</v>
      </c>
      <c r="L196" s="468">
        <v>763488.16057920037</v>
      </c>
      <c r="M196" s="468">
        <v>37761.525000818656</v>
      </c>
      <c r="N196" s="467">
        <v>5.2032711973874136E-2</v>
      </c>
      <c r="O196" s="466">
        <v>163125.73459172249</v>
      </c>
      <c r="P196" s="466">
        <v>10456.155209064629</v>
      </c>
      <c r="Q196" s="467">
        <v>6.848879293010203E-2</v>
      </c>
    </row>
    <row r="197" spans="1:17" x14ac:dyDescent="0.25">
      <c r="A197" s="479" t="s">
        <v>115</v>
      </c>
      <c r="B197" s="479" t="s">
        <v>476</v>
      </c>
      <c r="C197" s="436" t="s">
        <v>467</v>
      </c>
      <c r="D197" s="462">
        <v>37618.705579604779</v>
      </c>
      <c r="E197" s="462">
        <v>-5532.1389492725939</v>
      </c>
      <c r="F197" s="463">
        <v>-0.12820465067770298</v>
      </c>
      <c r="G197" s="471">
        <v>2.2982441472733706E-2</v>
      </c>
      <c r="H197" s="471">
        <v>-4.7817408340075432E-3</v>
      </c>
      <c r="I197" s="472">
        <v>8.2821318278313036</v>
      </c>
      <c r="J197" s="472">
        <v>-0.16127652064606046</v>
      </c>
      <c r="K197" s="463">
        <v>-1.910087893298968E-2</v>
      </c>
      <c r="L197" s="464">
        <v>311563.07880265982</v>
      </c>
      <c r="M197" s="464">
        <v>-52777.122136312188</v>
      </c>
      <c r="N197" s="463">
        <v>-0.14485670809945153</v>
      </c>
      <c r="O197" s="462">
        <v>77183.245519518852</v>
      </c>
      <c r="P197" s="462">
        <v>-12344.279789447784</v>
      </c>
      <c r="Q197" s="463">
        <v>-0.13788250872395599</v>
      </c>
    </row>
    <row r="198" spans="1:17" x14ac:dyDescent="0.25">
      <c r="A198" s="479" t="s">
        <v>115</v>
      </c>
      <c r="B198" s="479" t="s">
        <v>476</v>
      </c>
      <c r="C198" s="437" t="s">
        <v>468</v>
      </c>
      <c r="D198" s="466">
        <v>134856.87268825242</v>
      </c>
      <c r="E198" s="466">
        <v>74164.648428761458</v>
      </c>
      <c r="F198" s="467">
        <v>1.2219794106024002</v>
      </c>
      <c r="G198" s="473">
        <v>8.2388272961576567E-2</v>
      </c>
      <c r="H198" s="473">
        <v>4.3337589311238045E-2</v>
      </c>
      <c r="I198" s="474">
        <v>2.9781475502688775</v>
      </c>
      <c r="J198" s="474">
        <v>-5.3898768454505142E-2</v>
      </c>
      <c r="K198" s="467">
        <v>-1.7776367109457208E-2</v>
      </c>
      <c r="L198" s="468">
        <v>401623.6650334408</v>
      </c>
      <c r="M198" s="468">
        <v>217602.02989231725</v>
      </c>
      <c r="N198" s="467">
        <v>1.1824806888898762</v>
      </c>
      <c r="O198" s="466">
        <v>116365.36400878429</v>
      </c>
      <c r="P198" s="466">
        <v>70077.184524536133</v>
      </c>
      <c r="Q198" s="467">
        <v>1.5139326131498292</v>
      </c>
    </row>
    <row r="199" spans="1:17" x14ac:dyDescent="0.25">
      <c r="A199" s="479" t="s">
        <v>115</v>
      </c>
      <c r="B199" s="479" t="s">
        <v>476</v>
      </c>
      <c r="C199" s="436" t="s">
        <v>469</v>
      </c>
      <c r="D199" s="462">
        <v>5275487.7086753957</v>
      </c>
      <c r="E199" s="462">
        <v>64897.980446953326</v>
      </c>
      <c r="F199" s="463">
        <v>1.2455016386219705E-2</v>
      </c>
      <c r="G199" s="471">
        <v>3.222960110846858</v>
      </c>
      <c r="H199" s="471">
        <v>-0.12964549211772347</v>
      </c>
      <c r="I199" s="472">
        <v>5.1770901311253157</v>
      </c>
      <c r="J199" s="472">
        <v>0.30132909984976219</v>
      </c>
      <c r="K199" s="463">
        <v>6.1801449643837679E-2</v>
      </c>
      <c r="L199" s="464">
        <v>27311675.353456296</v>
      </c>
      <c r="M199" s="464">
        <v>1906085.0065953806</v>
      </c>
      <c r="N199" s="463">
        <v>7.502620409806357E-2</v>
      </c>
      <c r="O199" s="462">
        <v>7188881.3010134697</v>
      </c>
      <c r="P199" s="462">
        <v>185475.00068836659</v>
      </c>
      <c r="Q199" s="463">
        <v>2.6483541398955635E-2</v>
      </c>
    </row>
    <row r="200" spans="1:17" x14ac:dyDescent="0.25">
      <c r="A200" s="479" t="s">
        <v>115</v>
      </c>
      <c r="B200" s="479" t="s">
        <v>476</v>
      </c>
      <c r="C200" s="437" t="s">
        <v>470</v>
      </c>
      <c r="D200" s="466">
        <v>30751166.307195656</v>
      </c>
      <c r="E200" s="466">
        <v>2517904.3675043583</v>
      </c>
      <c r="F200" s="467">
        <v>8.9182198390069869E-2</v>
      </c>
      <c r="G200" s="473">
        <v>18.786847367140318</v>
      </c>
      <c r="H200" s="473">
        <v>0.62095883897987747</v>
      </c>
      <c r="I200" s="474">
        <v>2.6293997686194355</v>
      </c>
      <c r="J200" s="474">
        <v>0.28387995876915495</v>
      </c>
      <c r="K200" s="467">
        <v>0.12103072315866546</v>
      </c>
      <c r="L200" s="468">
        <v>80857109.572918043</v>
      </c>
      <c r="M200" s="468">
        <v>14635434.396680146</v>
      </c>
      <c r="N200" s="467">
        <v>0.2210067075127651</v>
      </c>
      <c r="O200" s="466">
        <v>15281911.587069392</v>
      </c>
      <c r="P200" s="466">
        <v>1159168.79918647</v>
      </c>
      <c r="Q200" s="467">
        <v>8.2078164036310103E-2</v>
      </c>
    </row>
    <row r="201" spans="1:17" x14ac:dyDescent="0.25">
      <c r="A201" s="479" t="s">
        <v>115</v>
      </c>
      <c r="B201" s="479" t="s">
        <v>477</v>
      </c>
      <c r="C201" s="436" t="s">
        <v>20</v>
      </c>
      <c r="D201" s="462">
        <v>1863126818.7434459</v>
      </c>
      <c r="E201" s="462">
        <v>104729296.69808507</v>
      </c>
      <c r="F201" s="463">
        <v>5.9559511080443509E-2</v>
      </c>
      <c r="G201" s="471">
        <v>100.00000000000001</v>
      </c>
      <c r="H201" s="471">
        <v>-1.4210854715202004E-14</v>
      </c>
      <c r="I201" s="472">
        <v>2.0476410969454419</v>
      </c>
      <c r="J201" s="472">
        <v>8.4499342570486968E-2</v>
      </c>
      <c r="K201" s="463">
        <v>4.3042914441698443E-2</v>
      </c>
      <c r="L201" s="464">
        <v>3815015042.880301</v>
      </c>
      <c r="M201" s="464">
        <v>363031446.56359768</v>
      </c>
      <c r="N201" s="463">
        <v>0.10516604046176679</v>
      </c>
      <c r="O201" s="462">
        <v>843500776.64858818</v>
      </c>
      <c r="P201" s="462">
        <v>46760055.537887573</v>
      </c>
      <c r="Q201" s="463">
        <v>5.8689174908371035E-2</v>
      </c>
    </row>
    <row r="202" spans="1:17" x14ac:dyDescent="0.25">
      <c r="A202" s="479" t="s">
        <v>115</v>
      </c>
      <c r="B202" s="479" t="s">
        <v>477</v>
      </c>
      <c r="C202" s="437" t="s">
        <v>460</v>
      </c>
      <c r="D202" s="466">
        <v>4697870.3883635895</v>
      </c>
      <c r="E202" s="466">
        <v>298575.03870094288</v>
      </c>
      <c r="F202" s="467">
        <v>6.7868832385586178E-2</v>
      </c>
      <c r="G202" s="473">
        <v>0.25214979147431249</v>
      </c>
      <c r="H202" s="473">
        <v>1.9620327617430044E-3</v>
      </c>
      <c r="I202" s="474">
        <v>4.0562880471489082</v>
      </c>
      <c r="J202" s="474">
        <v>0.11043907728545532</v>
      </c>
      <c r="K202" s="467">
        <v>2.7988673192749468E-2</v>
      </c>
      <c r="L202" s="468">
        <v>19055915.503374029</v>
      </c>
      <c r="M202" s="468">
        <v>1696960.4797825962</v>
      </c>
      <c r="N202" s="467">
        <v>9.7757064147949407E-2</v>
      </c>
      <c r="O202" s="466">
        <v>4879016.2121160049</v>
      </c>
      <c r="P202" s="466">
        <v>365319.71600309387</v>
      </c>
      <c r="Q202" s="467">
        <v>8.0935817531749998E-2</v>
      </c>
    </row>
    <row r="203" spans="1:17" x14ac:dyDescent="0.25">
      <c r="A203" s="479" t="s">
        <v>115</v>
      </c>
      <c r="B203" s="479" t="s">
        <v>477</v>
      </c>
      <c r="C203" s="436" t="s">
        <v>461</v>
      </c>
      <c r="D203" s="462">
        <v>70000852.162506104</v>
      </c>
      <c r="E203" s="462">
        <v>617570.58100579679</v>
      </c>
      <c r="F203" s="463">
        <v>8.9008557526984982E-3</v>
      </c>
      <c r="G203" s="471">
        <v>3.757170551047996</v>
      </c>
      <c r="H203" s="471">
        <v>-0.18865402568332135</v>
      </c>
      <c r="I203" s="472">
        <v>2.5285229896860626</v>
      </c>
      <c r="J203" s="472">
        <v>-8.1820797246536348E-2</v>
      </c>
      <c r="K203" s="463">
        <v>-3.1344835747740156E-2</v>
      </c>
      <c r="L203" s="464">
        <v>176998763.99051201</v>
      </c>
      <c r="M203" s="464">
        <v>-4115454.0027523339</v>
      </c>
      <c r="N203" s="463">
        <v>-2.2722975856624288E-2</v>
      </c>
      <c r="O203" s="462">
        <v>36969356.706911214</v>
      </c>
      <c r="P203" s="462">
        <v>282303.74865665287</v>
      </c>
      <c r="Q203" s="463">
        <v>7.6949148512386774E-3</v>
      </c>
    </row>
    <row r="204" spans="1:17" x14ac:dyDescent="0.25">
      <c r="A204" s="479" t="s">
        <v>115</v>
      </c>
      <c r="B204" s="479" t="s">
        <v>477</v>
      </c>
      <c r="C204" s="437" t="s">
        <v>462</v>
      </c>
      <c r="D204" s="466">
        <v>1032235.3278450537</v>
      </c>
      <c r="E204" s="466">
        <v>-64312.210299260216</v>
      </c>
      <c r="F204" s="467">
        <v>-5.8649723848813423E-2</v>
      </c>
      <c r="G204" s="473">
        <v>5.5403385183474922E-2</v>
      </c>
      <c r="H204" s="473">
        <v>-6.9572314800889976E-3</v>
      </c>
      <c r="I204" s="474">
        <v>2.5005461384985024</v>
      </c>
      <c r="J204" s="474">
        <v>1.2519114185259639E-2</v>
      </c>
      <c r="K204" s="467">
        <v>5.0317436518661713E-3</v>
      </c>
      <c r="L204" s="468">
        <v>2581152.0630646846</v>
      </c>
      <c r="M204" s="468">
        <v>-147087.84528252482</v>
      </c>
      <c r="N204" s="467">
        <v>-5.3913090572607257E-2</v>
      </c>
      <c r="O204" s="466">
        <v>520035.22123099305</v>
      </c>
      <c r="P204" s="466">
        <v>-25157.684438146418</v>
      </c>
      <c r="Q204" s="467">
        <v>-4.6144555764659617E-2</v>
      </c>
    </row>
    <row r="205" spans="1:17" x14ac:dyDescent="0.25">
      <c r="A205" s="479" t="s">
        <v>115</v>
      </c>
      <c r="B205" s="479" t="s">
        <v>477</v>
      </c>
      <c r="C205" s="436" t="s">
        <v>463</v>
      </c>
      <c r="D205" s="462">
        <v>960462972.17742169</v>
      </c>
      <c r="E205" s="462">
        <v>31146730.466532946</v>
      </c>
      <c r="F205" s="463">
        <v>3.35157496109088E-2</v>
      </c>
      <c r="G205" s="471">
        <v>51.551132349927194</v>
      </c>
      <c r="H205" s="471">
        <v>-1.2990468649474991</v>
      </c>
      <c r="I205" s="472">
        <v>1.8143447552872751</v>
      </c>
      <c r="J205" s="472">
        <v>4.8398468822875573E-2</v>
      </c>
      <c r="K205" s="463">
        <v>2.7406535064990075E-2</v>
      </c>
      <c r="L205" s="464">
        <v>1742610956.2177331</v>
      </c>
      <c r="M205" s="464">
        <v>101488390.21733689</v>
      </c>
      <c r="N205" s="463">
        <v>6.1840835242839738E-2</v>
      </c>
      <c r="O205" s="462">
        <v>379534600.1674735</v>
      </c>
      <c r="P205" s="462">
        <v>16628259.255975425</v>
      </c>
      <c r="Q205" s="463">
        <v>4.5819698862827413E-2</v>
      </c>
    </row>
    <row r="206" spans="1:17" x14ac:dyDescent="0.25">
      <c r="A206" s="479" t="s">
        <v>115</v>
      </c>
      <c r="B206" s="479" t="s">
        <v>477</v>
      </c>
      <c r="C206" s="437" t="s">
        <v>464</v>
      </c>
      <c r="D206" s="466">
        <v>125832042.87760717</v>
      </c>
      <c r="E206" s="466">
        <v>23787077.55293411</v>
      </c>
      <c r="F206" s="467">
        <v>0.23310388197253593</v>
      </c>
      <c r="G206" s="473">
        <v>6.753809864777347</v>
      </c>
      <c r="H206" s="473">
        <v>0.95051657953802238</v>
      </c>
      <c r="I206" s="474">
        <v>2.6557720048903954</v>
      </c>
      <c r="J206" s="474">
        <v>-8.3642153403786779E-3</v>
      </c>
      <c r="K206" s="467">
        <v>-3.1395599357356241E-3</v>
      </c>
      <c r="L206" s="468">
        <v>334181216.79251701</v>
      </c>
      <c r="M206" s="468">
        <v>62319528.578862309</v>
      </c>
      <c r="N206" s="467">
        <v>0.2292324784280958</v>
      </c>
      <c r="O206" s="466">
        <v>59955719.485856734</v>
      </c>
      <c r="P206" s="466">
        <v>10638421.503717601</v>
      </c>
      <c r="Q206" s="467">
        <v>0.21571379493601692</v>
      </c>
    </row>
    <row r="207" spans="1:17" x14ac:dyDescent="0.25">
      <c r="A207" s="479" t="s">
        <v>115</v>
      </c>
      <c r="B207" s="479" t="s">
        <v>477</v>
      </c>
      <c r="C207" s="436" t="s">
        <v>465</v>
      </c>
      <c r="D207" s="462">
        <v>352200887.81848848</v>
      </c>
      <c r="E207" s="462">
        <v>15655271.04928416</v>
      </c>
      <c r="F207" s="463">
        <v>4.6517530668123974E-2</v>
      </c>
      <c r="G207" s="471">
        <v>18.903752781360552</v>
      </c>
      <c r="H207" s="471">
        <v>-0.23558360588230087</v>
      </c>
      <c r="I207" s="472">
        <v>1.4765748675889019</v>
      </c>
      <c r="J207" s="472">
        <v>9.8072040104278502E-2</v>
      </c>
      <c r="K207" s="463">
        <v>7.1143880265542983E-2</v>
      </c>
      <c r="L207" s="464">
        <v>520050979.29527855</v>
      </c>
      <c r="M207" s="464">
        <v>56121895.001373947</v>
      </c>
      <c r="N207" s="463">
        <v>0.12097084856576928</v>
      </c>
      <c r="O207" s="462">
        <v>145731953.17774814</v>
      </c>
      <c r="P207" s="462">
        <v>4250127.2671503127</v>
      </c>
      <c r="Q207" s="463">
        <v>3.0040093416916758E-2</v>
      </c>
    </row>
    <row r="208" spans="1:17" x14ac:dyDescent="0.25">
      <c r="A208" s="479" t="s">
        <v>115</v>
      </c>
      <c r="B208" s="479" t="s">
        <v>477</v>
      </c>
      <c r="C208" s="437" t="s">
        <v>466</v>
      </c>
      <c r="D208" s="466">
        <v>3839111.9791457569</v>
      </c>
      <c r="E208" s="466">
        <v>312733.84417936578</v>
      </c>
      <c r="F208" s="467">
        <v>8.8684149064560361E-2</v>
      </c>
      <c r="G208" s="473">
        <v>0.20605746965388977</v>
      </c>
      <c r="H208" s="473">
        <v>5.5124796413626997E-3</v>
      </c>
      <c r="I208" s="474">
        <v>2.2437889428504008</v>
      </c>
      <c r="J208" s="474">
        <v>8.119122506461629E-3</v>
      </c>
      <c r="K208" s="467">
        <v>3.6316286209081491E-3</v>
      </c>
      <c r="L208" s="468">
        <v>8614157.009171769</v>
      </c>
      <c r="M208" s="468">
        <v>730339.83770666178</v>
      </c>
      <c r="N208" s="467">
        <v>9.263784557943236E-2</v>
      </c>
      <c r="O208" s="466">
        <v>1845771.836984525</v>
      </c>
      <c r="P208" s="466">
        <v>72064.014803933445</v>
      </c>
      <c r="Q208" s="467">
        <v>4.0629022380550897E-2</v>
      </c>
    </row>
    <row r="209" spans="1:17" x14ac:dyDescent="0.25">
      <c r="A209" s="479" t="s">
        <v>115</v>
      </c>
      <c r="B209" s="479" t="s">
        <v>477</v>
      </c>
      <c r="C209" s="436" t="s">
        <v>467</v>
      </c>
      <c r="D209" s="462">
        <v>505396.09668347175</v>
      </c>
      <c r="E209" s="462">
        <v>-37736.043716097658</v>
      </c>
      <c r="F209" s="463">
        <v>-6.9478568674533142E-2</v>
      </c>
      <c r="G209" s="471">
        <v>2.7126231644517232E-2</v>
      </c>
      <c r="H209" s="471">
        <v>-3.7616724607956835E-3</v>
      </c>
      <c r="I209" s="472">
        <v>7.39144734491998</v>
      </c>
      <c r="J209" s="472">
        <v>-0.47782494907157691</v>
      </c>
      <c r="K209" s="463">
        <v>-6.0720347602714379E-2</v>
      </c>
      <c r="L209" s="464">
        <v>3735608.6369639686</v>
      </c>
      <c r="M209" s="464">
        <v>-538446.06745869527</v>
      </c>
      <c r="N209" s="463">
        <v>-0.12598015343639082</v>
      </c>
      <c r="O209" s="462">
        <v>965285.99076440698</v>
      </c>
      <c r="P209" s="462">
        <v>-106651.67242630897</v>
      </c>
      <c r="Q209" s="463">
        <v>-9.9494285991268347E-2</v>
      </c>
    </row>
    <row r="210" spans="1:17" x14ac:dyDescent="0.25">
      <c r="A210" s="479" t="s">
        <v>115</v>
      </c>
      <c r="B210" s="479" t="s">
        <v>477</v>
      </c>
      <c r="C210" s="437" t="s">
        <v>468</v>
      </c>
      <c r="D210" s="466">
        <v>1082902.7871406064</v>
      </c>
      <c r="E210" s="466">
        <v>429366.1306472033</v>
      </c>
      <c r="F210" s="467">
        <v>0.65698859640252993</v>
      </c>
      <c r="G210" s="473">
        <v>5.8122870448022002E-2</v>
      </c>
      <c r="H210" s="473">
        <v>2.0956265724124748E-2</v>
      </c>
      <c r="I210" s="474">
        <v>2.9947366417289674</v>
      </c>
      <c r="J210" s="474">
        <v>0.1337117857358221</v>
      </c>
      <c r="K210" s="467">
        <v>4.6735625332205245E-2</v>
      </c>
      <c r="L210" s="468">
        <v>3243008.6560803987</v>
      </c>
      <c r="M210" s="468">
        <v>1373224.0375501183</v>
      </c>
      <c r="N210" s="467">
        <v>0.73442899462373534</v>
      </c>
      <c r="O210" s="466">
        <v>863533.23695087433</v>
      </c>
      <c r="P210" s="466">
        <v>392741.63861661637</v>
      </c>
      <c r="Q210" s="467">
        <v>0.83421547879402302</v>
      </c>
    </row>
    <row r="211" spans="1:17" x14ac:dyDescent="0.25">
      <c r="A211" s="479" t="s">
        <v>115</v>
      </c>
      <c r="B211" s="479" t="s">
        <v>477</v>
      </c>
      <c r="C211" s="436" t="s">
        <v>469</v>
      </c>
      <c r="D211" s="462">
        <v>46615720.729841359</v>
      </c>
      <c r="E211" s="462">
        <v>218044.33787740767</v>
      </c>
      <c r="F211" s="463">
        <v>4.6994667585373478E-3</v>
      </c>
      <c r="G211" s="471">
        <v>2.5020154431183887</v>
      </c>
      <c r="H211" s="471">
        <v>-0.13661864333063978</v>
      </c>
      <c r="I211" s="472">
        <v>5.0565402056572335</v>
      </c>
      <c r="J211" s="472">
        <v>5.0132104061919591E-2</v>
      </c>
      <c r="K211" s="463">
        <v>1.0013587195567372E-2</v>
      </c>
      <c r="L211" s="464">
        <v>235714266.0861322</v>
      </c>
      <c r="M211" s="464">
        <v>3428563.10220626</v>
      </c>
      <c r="N211" s="463">
        <v>1.4760112474264139E-2</v>
      </c>
      <c r="O211" s="462">
        <v>63862827.158649966</v>
      </c>
      <c r="P211" s="462">
        <v>2526084.7128820419</v>
      </c>
      <c r="Q211" s="463">
        <v>4.1183874659067997E-2</v>
      </c>
    </row>
    <row r="212" spans="1:17" x14ac:dyDescent="0.25">
      <c r="A212" s="479" t="s">
        <v>115</v>
      </c>
      <c r="B212" s="479" t="s">
        <v>477</v>
      </c>
      <c r="C212" s="437" t="s">
        <v>470</v>
      </c>
      <c r="D212" s="466">
        <v>296784933.93399477</v>
      </c>
      <c r="E212" s="466">
        <v>32294831.475470603</v>
      </c>
      <c r="F212" s="467">
        <v>0.12210223057603789</v>
      </c>
      <c r="G212" s="473">
        <v>15.929400561908951</v>
      </c>
      <c r="H212" s="473">
        <v>0.88785852476649474</v>
      </c>
      <c r="I212" s="474">
        <v>2.5877397032029368</v>
      </c>
      <c r="J212" s="474">
        <v>0.2150524192861023</v>
      </c>
      <c r="K212" s="467">
        <v>9.0636646786041511E-2</v>
      </c>
      <c r="L212" s="468">
        <v>768002156.85345876</v>
      </c>
      <c r="M212" s="468">
        <v>140449854.02825785</v>
      </c>
      <c r="N212" s="467">
        <v>0.22380581410658754</v>
      </c>
      <c r="O212" s="466">
        <v>148327420.27217945</v>
      </c>
      <c r="P212" s="466">
        <v>11691570.8033562</v>
      </c>
      <c r="Q212" s="467">
        <v>8.5567373780802036E-2</v>
      </c>
    </row>
    <row r="213" spans="1:17" x14ac:dyDescent="0.25">
      <c r="A213" s="479" t="s">
        <v>115</v>
      </c>
      <c r="B213" s="479" t="s">
        <v>478</v>
      </c>
      <c r="C213" s="436" t="s">
        <v>20</v>
      </c>
      <c r="D213" s="462">
        <v>1863126818.7434459</v>
      </c>
      <c r="E213" s="462">
        <v>104729296.69808364</v>
      </c>
      <c r="F213" s="463">
        <v>5.9559511080442641E-2</v>
      </c>
      <c r="G213" s="471">
        <v>99.999999999999972</v>
      </c>
      <c r="H213" s="471">
        <v>-1.4210854715202004E-13</v>
      </c>
      <c r="I213" s="472">
        <v>2.0476410969454442</v>
      </c>
      <c r="J213" s="472">
        <v>8.4499342570491853E-2</v>
      </c>
      <c r="K213" s="463">
        <v>4.304291444170099E-2</v>
      </c>
      <c r="L213" s="464">
        <v>3815015042.8803053</v>
      </c>
      <c r="M213" s="464">
        <v>363031446.56360388</v>
      </c>
      <c r="N213" s="463">
        <v>0.10516604046176865</v>
      </c>
      <c r="O213" s="462">
        <v>843500776.6485877</v>
      </c>
      <c r="P213" s="462">
        <v>46760055.537887335</v>
      </c>
      <c r="Q213" s="463">
        <v>5.868917490837075E-2</v>
      </c>
    </row>
    <row r="214" spans="1:17" x14ac:dyDescent="0.25">
      <c r="A214" s="479" t="s">
        <v>115</v>
      </c>
      <c r="B214" s="479" t="s">
        <v>478</v>
      </c>
      <c r="C214" s="437" t="s">
        <v>460</v>
      </c>
      <c r="D214" s="466">
        <v>4697870.3883635905</v>
      </c>
      <c r="E214" s="466">
        <v>298575.03870094288</v>
      </c>
      <c r="F214" s="467">
        <v>6.7868832385586164E-2</v>
      </c>
      <c r="G214" s="473">
        <v>0.25214979147431238</v>
      </c>
      <c r="H214" s="473">
        <v>1.9620327617428379E-3</v>
      </c>
      <c r="I214" s="474">
        <v>4.0562880471489109</v>
      </c>
      <c r="J214" s="474">
        <v>0.11043907728546243</v>
      </c>
      <c r="K214" s="467">
        <v>2.79886731927513E-2</v>
      </c>
      <c r="L214" s="468">
        <v>19055915.503374044</v>
      </c>
      <c r="M214" s="468">
        <v>1696960.479782626</v>
      </c>
      <c r="N214" s="467">
        <v>9.7757064147951198E-2</v>
      </c>
      <c r="O214" s="466">
        <v>4879016.2121160105</v>
      </c>
      <c r="P214" s="466">
        <v>365319.71600309759</v>
      </c>
      <c r="Q214" s="467">
        <v>8.0935817531750789E-2</v>
      </c>
    </row>
    <row r="215" spans="1:17" x14ac:dyDescent="0.25">
      <c r="A215" s="479" t="s">
        <v>115</v>
      </c>
      <c r="B215" s="479" t="s">
        <v>478</v>
      </c>
      <c r="C215" s="436" t="s">
        <v>461</v>
      </c>
      <c r="D215" s="462">
        <v>70000852.162506074</v>
      </c>
      <c r="E215" s="462">
        <v>617570.58100555837</v>
      </c>
      <c r="F215" s="463">
        <v>8.9008557526950357E-3</v>
      </c>
      <c r="G215" s="471">
        <v>3.7571705510479925</v>
      </c>
      <c r="H215" s="471">
        <v>-0.188654025683336</v>
      </c>
      <c r="I215" s="472">
        <v>2.528522989686063</v>
      </c>
      <c r="J215" s="472">
        <v>-8.1820797246523025E-2</v>
      </c>
      <c r="K215" s="463">
        <v>-3.1344835747735209E-2</v>
      </c>
      <c r="L215" s="464">
        <v>176998763.99051195</v>
      </c>
      <c r="M215" s="464">
        <v>-4115454.0027520359</v>
      </c>
      <c r="N215" s="463">
        <v>-2.2722975856622685E-2</v>
      </c>
      <c r="O215" s="462">
        <v>36969356.706911229</v>
      </c>
      <c r="P215" s="462">
        <v>282303.74865671247</v>
      </c>
      <c r="Q215" s="463">
        <v>7.6949148512403115E-3</v>
      </c>
    </row>
    <row r="216" spans="1:17" x14ac:dyDescent="0.25">
      <c r="A216" s="479" t="s">
        <v>115</v>
      </c>
      <c r="B216" s="479" t="s">
        <v>478</v>
      </c>
      <c r="C216" s="437" t="s">
        <v>462</v>
      </c>
      <c r="D216" s="466">
        <v>1032235.3278450561</v>
      </c>
      <c r="E216" s="466">
        <v>-64312.210299257888</v>
      </c>
      <c r="F216" s="467">
        <v>-5.86497238488113E-2</v>
      </c>
      <c r="G216" s="473">
        <v>5.5403385183475019E-2</v>
      </c>
      <c r="H216" s="473">
        <v>-6.9572314800889004E-3</v>
      </c>
      <c r="I216" s="474">
        <v>2.5005461384984939</v>
      </c>
      <c r="J216" s="474">
        <v>1.2519114185250313E-2</v>
      </c>
      <c r="K216" s="467">
        <v>5.0317436518624208E-3</v>
      </c>
      <c r="L216" s="468">
        <v>2581152.0630646818</v>
      </c>
      <c r="M216" s="468">
        <v>-147087.84528252855</v>
      </c>
      <c r="N216" s="467">
        <v>-5.3913090572608603E-2</v>
      </c>
      <c r="O216" s="466">
        <v>520035.22123099328</v>
      </c>
      <c r="P216" s="466">
        <v>-25157.684438146185</v>
      </c>
      <c r="Q216" s="467">
        <v>-4.6144555764659194E-2</v>
      </c>
    </row>
    <row r="217" spans="1:17" x14ac:dyDescent="0.25">
      <c r="A217" s="479" t="s">
        <v>115</v>
      </c>
      <c r="B217" s="479" t="s">
        <v>478</v>
      </c>
      <c r="C217" s="436" t="s">
        <v>463</v>
      </c>
      <c r="D217" s="462">
        <v>960462972.17742097</v>
      </c>
      <c r="E217" s="462">
        <v>31146730.466532469</v>
      </c>
      <c r="F217" s="463">
        <v>3.3515749610908294E-2</v>
      </c>
      <c r="G217" s="471">
        <v>51.55113234992713</v>
      </c>
      <c r="H217" s="471">
        <v>-1.2990468649475559</v>
      </c>
      <c r="I217" s="472">
        <v>1.8143447552872776</v>
      </c>
      <c r="J217" s="472">
        <v>4.8398468822874019E-2</v>
      </c>
      <c r="K217" s="463">
        <v>2.7406535064989131E-2</v>
      </c>
      <c r="L217" s="464">
        <v>1742610956.2177341</v>
      </c>
      <c r="M217" s="464">
        <v>101488390.21733451</v>
      </c>
      <c r="N217" s="463">
        <v>6.1840835242838163E-2</v>
      </c>
      <c r="O217" s="462">
        <v>379534600.16747326</v>
      </c>
      <c r="P217" s="462">
        <v>16628259.255975187</v>
      </c>
      <c r="Q217" s="463">
        <v>4.5819698862826753E-2</v>
      </c>
    </row>
    <row r="218" spans="1:17" x14ac:dyDescent="0.25">
      <c r="A218" s="479" t="s">
        <v>115</v>
      </c>
      <c r="B218" s="479" t="s">
        <v>478</v>
      </c>
      <c r="C218" s="437" t="s">
        <v>464</v>
      </c>
      <c r="D218" s="466">
        <v>125832042.87760712</v>
      </c>
      <c r="E218" s="466">
        <v>23787077.552934065</v>
      </c>
      <c r="F218" s="467">
        <v>0.23310388197253548</v>
      </c>
      <c r="G218" s="473">
        <v>6.7538098647773399</v>
      </c>
      <c r="H218" s="473">
        <v>0.95051657953801527</v>
      </c>
      <c r="I218" s="474">
        <v>2.6557720048903986</v>
      </c>
      <c r="J218" s="474">
        <v>-8.3642153403755692E-3</v>
      </c>
      <c r="K218" s="467">
        <v>-3.1395599357344575E-3</v>
      </c>
      <c r="L218" s="468">
        <v>334181216.79251736</v>
      </c>
      <c r="M218" s="468">
        <v>62319528.578862369</v>
      </c>
      <c r="N218" s="467">
        <v>0.22923247842809577</v>
      </c>
      <c r="O218" s="466">
        <v>59955719.485856704</v>
      </c>
      <c r="P218" s="466">
        <v>10638421.503717527</v>
      </c>
      <c r="Q218" s="467">
        <v>0.2157137949360152</v>
      </c>
    </row>
    <row r="219" spans="1:17" x14ac:dyDescent="0.25">
      <c r="A219" s="479" t="s">
        <v>115</v>
      </c>
      <c r="B219" s="479" t="s">
        <v>478</v>
      </c>
      <c r="C219" s="436" t="s">
        <v>465</v>
      </c>
      <c r="D219" s="462">
        <v>352200887.8184886</v>
      </c>
      <c r="E219" s="462">
        <v>15655271.04928416</v>
      </c>
      <c r="F219" s="463">
        <v>4.651753066812396E-2</v>
      </c>
      <c r="G219" s="471">
        <v>18.903752781360552</v>
      </c>
      <c r="H219" s="471">
        <v>-0.23558360588230798</v>
      </c>
      <c r="I219" s="472">
        <v>1.4765748675889034</v>
      </c>
      <c r="J219" s="472">
        <v>9.8072040104282054E-2</v>
      </c>
      <c r="K219" s="463">
        <v>7.1143880265545661E-2</v>
      </c>
      <c r="L219" s="464">
        <v>520050979.29527879</v>
      </c>
      <c r="M219" s="464">
        <v>56121895.0013749</v>
      </c>
      <c r="N219" s="463">
        <v>0.12097084856577153</v>
      </c>
      <c r="O219" s="462">
        <v>145731953.1777482</v>
      </c>
      <c r="P219" s="462">
        <v>4250127.2671503723</v>
      </c>
      <c r="Q219" s="463">
        <v>3.0040093416917178E-2</v>
      </c>
    </row>
    <row r="220" spans="1:17" x14ac:dyDescent="0.25">
      <c r="A220" s="479" t="s">
        <v>115</v>
      </c>
      <c r="B220" s="479" t="s">
        <v>478</v>
      </c>
      <c r="C220" s="437" t="s">
        <v>466</v>
      </c>
      <c r="D220" s="466">
        <v>3839111.9791457569</v>
      </c>
      <c r="E220" s="466">
        <v>312733.84417936578</v>
      </c>
      <c r="F220" s="467">
        <v>8.8684149064560361E-2</v>
      </c>
      <c r="G220" s="473">
        <v>0.20605746965388966</v>
      </c>
      <c r="H220" s="473">
        <v>5.5124796413625887E-3</v>
      </c>
      <c r="I220" s="474">
        <v>2.2437889428503777</v>
      </c>
      <c r="J220" s="474">
        <v>8.1191225064554118E-3</v>
      </c>
      <c r="K220" s="467">
        <v>3.6316286209053957E-3</v>
      </c>
      <c r="L220" s="468">
        <v>8614157.0091717541</v>
      </c>
      <c r="M220" s="468">
        <v>730339.83770661801</v>
      </c>
      <c r="N220" s="467">
        <v>9.2637845579426462E-2</v>
      </c>
      <c r="O220" s="466">
        <v>1845771.8369845101</v>
      </c>
      <c r="P220" s="466">
        <v>72064.014803922037</v>
      </c>
      <c r="Q220" s="467">
        <v>4.0629022380544548E-2</v>
      </c>
    </row>
    <row r="221" spans="1:17" x14ac:dyDescent="0.25">
      <c r="A221" s="479" t="s">
        <v>115</v>
      </c>
      <c r="B221" s="479" t="s">
        <v>478</v>
      </c>
      <c r="C221" s="436" t="s">
        <v>467</v>
      </c>
      <c r="D221" s="462">
        <v>505396.0966834728</v>
      </c>
      <c r="E221" s="462">
        <v>-37736.043716095912</v>
      </c>
      <c r="F221" s="463">
        <v>-6.947856867453002E-2</v>
      </c>
      <c r="G221" s="471">
        <v>2.7126231644517277E-2</v>
      </c>
      <c r="H221" s="471">
        <v>-3.7616724607955968E-3</v>
      </c>
      <c r="I221" s="472">
        <v>7.3914473449199241</v>
      </c>
      <c r="J221" s="472">
        <v>-0.47782494907163642</v>
      </c>
      <c r="K221" s="463">
        <v>-6.0720347602721915E-2</v>
      </c>
      <c r="L221" s="464">
        <v>3735608.6369639481</v>
      </c>
      <c r="M221" s="464">
        <v>-538446.06745871203</v>
      </c>
      <c r="N221" s="463">
        <v>-0.12598015343639488</v>
      </c>
      <c r="O221" s="462">
        <v>965285.99076440837</v>
      </c>
      <c r="P221" s="462">
        <v>-106651.67242630757</v>
      </c>
      <c r="Q221" s="463">
        <v>-9.9494285991267042E-2</v>
      </c>
    </row>
    <row r="222" spans="1:17" x14ac:dyDescent="0.25">
      <c r="A222" s="479" t="s">
        <v>115</v>
      </c>
      <c r="B222" s="479" t="s">
        <v>478</v>
      </c>
      <c r="C222" s="437" t="s">
        <v>468</v>
      </c>
      <c r="D222" s="466">
        <v>1082902.7871406078</v>
      </c>
      <c r="E222" s="466">
        <v>429366.13064720377</v>
      </c>
      <c r="F222" s="467">
        <v>0.65698859640252971</v>
      </c>
      <c r="G222" s="473">
        <v>5.8122870448022043E-2</v>
      </c>
      <c r="H222" s="473">
        <v>2.0956265724124734E-2</v>
      </c>
      <c r="I222" s="474">
        <v>2.9947366417289465</v>
      </c>
      <c r="J222" s="474">
        <v>0.1337117857357768</v>
      </c>
      <c r="K222" s="467">
        <v>4.6735625332189008E-2</v>
      </c>
      <c r="L222" s="468">
        <v>3243008.6560803801</v>
      </c>
      <c r="M222" s="468">
        <v>1373224.037550081</v>
      </c>
      <c r="N222" s="467">
        <v>0.73442899462370803</v>
      </c>
      <c r="O222" s="466">
        <v>863533.23695087386</v>
      </c>
      <c r="P222" s="466">
        <v>392741.63861661358</v>
      </c>
      <c r="Q222" s="467">
        <v>0.83421547879401292</v>
      </c>
    </row>
    <row r="223" spans="1:17" x14ac:dyDescent="0.25">
      <c r="A223" s="479" t="s">
        <v>115</v>
      </c>
      <c r="B223" s="479" t="s">
        <v>478</v>
      </c>
      <c r="C223" s="436" t="s">
        <v>469</v>
      </c>
      <c r="D223" s="462">
        <v>46615720.729841433</v>
      </c>
      <c r="E223" s="462">
        <v>218044.33787746727</v>
      </c>
      <c r="F223" s="463">
        <v>4.6994667585386314E-3</v>
      </c>
      <c r="G223" s="471">
        <v>2.5020154431183919</v>
      </c>
      <c r="H223" s="471">
        <v>-0.136618643330638</v>
      </c>
      <c r="I223" s="472">
        <v>5.0565402056572362</v>
      </c>
      <c r="J223" s="472">
        <v>5.013210406193469E-2</v>
      </c>
      <c r="K223" s="463">
        <v>1.0013587195570413E-2</v>
      </c>
      <c r="L223" s="464">
        <v>235714266.08613268</v>
      </c>
      <c r="M223" s="464">
        <v>3428563.1022072136</v>
      </c>
      <c r="N223" s="463">
        <v>1.4760112474268275E-2</v>
      </c>
      <c r="O223" s="462">
        <v>63862827.158649847</v>
      </c>
      <c r="P223" s="462">
        <v>2526084.7128818929</v>
      </c>
      <c r="Q223" s="463">
        <v>4.1183874659065547E-2</v>
      </c>
    </row>
    <row r="224" spans="1:17" x14ac:dyDescent="0.25">
      <c r="A224" s="479" t="s">
        <v>115</v>
      </c>
      <c r="B224" s="479" t="s">
        <v>478</v>
      </c>
      <c r="C224" s="437" t="s">
        <v>470</v>
      </c>
      <c r="D224" s="466">
        <v>296784933.93399441</v>
      </c>
      <c r="E224" s="466">
        <v>32294831.475470245</v>
      </c>
      <c r="F224" s="467">
        <v>0.12210223057603653</v>
      </c>
      <c r="G224" s="473">
        <v>15.929400561908924</v>
      </c>
      <c r="H224" s="473">
        <v>0.88785852476646809</v>
      </c>
      <c r="I224" s="474">
        <v>2.5877397032029377</v>
      </c>
      <c r="J224" s="474">
        <v>0.2150524192861023</v>
      </c>
      <c r="K224" s="467">
        <v>9.0636646786041469E-2</v>
      </c>
      <c r="L224" s="468">
        <v>768002156.85345817</v>
      </c>
      <c r="M224" s="468">
        <v>140449854.02825701</v>
      </c>
      <c r="N224" s="467">
        <v>0.22380581410658612</v>
      </c>
      <c r="O224" s="466">
        <v>148327420.27217951</v>
      </c>
      <c r="P224" s="466">
        <v>11691570.80335626</v>
      </c>
      <c r="Q224" s="467">
        <v>8.5567373780802466E-2</v>
      </c>
    </row>
  </sheetData>
  <mergeCells count="24">
    <mergeCell ref="B105:B116"/>
    <mergeCell ref="A81:A116"/>
    <mergeCell ref="B81:B92"/>
    <mergeCell ref="B93:B104"/>
    <mergeCell ref="A9:A44"/>
    <mergeCell ref="B9:B20"/>
    <mergeCell ref="B21:B32"/>
    <mergeCell ref="B33:B44"/>
    <mergeCell ref="A45:A80"/>
    <mergeCell ref="B45:B56"/>
    <mergeCell ref="B57:B68"/>
    <mergeCell ref="B69:B80"/>
    <mergeCell ref="A189:A224"/>
    <mergeCell ref="B189:B200"/>
    <mergeCell ref="B201:B212"/>
    <mergeCell ref="B213:B224"/>
    <mergeCell ref="A117:A152"/>
    <mergeCell ref="B117:B128"/>
    <mergeCell ref="B129:B140"/>
    <mergeCell ref="B141:B152"/>
    <mergeCell ref="A153:A188"/>
    <mergeCell ref="B153:B164"/>
    <mergeCell ref="B165:B176"/>
    <mergeCell ref="B177:B188"/>
  </mergeCells>
  <pageMargins left="0.7" right="0.7" top="0.75" bottom="0.75" header="0.3" footer="0.3"/>
  <colBreaks count="1" manualBreakCount="1">
    <brk id="19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8:Q44"/>
  <sheetViews>
    <sheetView workbookViewId="0">
      <selection activeCell="E9" sqref="E9:R62"/>
    </sheetView>
  </sheetViews>
  <sheetFormatPr defaultRowHeight="12.5" x14ac:dyDescent="0.25"/>
  <cols>
    <col min="1" max="1" width="31.1796875" customWidth="1"/>
    <col min="2" max="2" width="41.81640625" customWidth="1"/>
    <col min="3" max="3" width="18.453125" customWidth="1"/>
    <col min="4" max="4" width="13.7265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3.1796875" customWidth="1"/>
    <col min="14" max="14" width="12" customWidth="1"/>
    <col min="15" max="15" width="13.54296875" customWidth="1"/>
    <col min="16" max="16" width="11.6328125" customWidth="1"/>
    <col min="17" max="17" width="10.6328125" customWidth="1"/>
    <col min="18" max="100" width="9.1796875" customWidth="1"/>
  </cols>
  <sheetData>
    <row r="8" spans="1:17" ht="50" x14ac:dyDescent="0.25">
      <c r="A8" s="14" t="s">
        <v>2</v>
      </c>
      <c r="B8" s="14" t="s">
        <v>10</v>
      </c>
      <c r="C8" s="14" t="s">
        <v>3</v>
      </c>
      <c r="D8" s="13" t="s">
        <v>43</v>
      </c>
      <c r="E8" s="13" t="s">
        <v>47</v>
      </c>
      <c r="F8" s="13" t="s">
        <v>48</v>
      </c>
      <c r="G8" s="13" t="s">
        <v>101</v>
      </c>
      <c r="H8" s="13" t="s">
        <v>102</v>
      </c>
      <c r="I8" s="13" t="s">
        <v>103</v>
      </c>
      <c r="J8" s="13" t="s">
        <v>104</v>
      </c>
      <c r="K8" s="13" t="s">
        <v>105</v>
      </c>
      <c r="L8" s="17" t="s">
        <v>49</v>
      </c>
      <c r="M8" s="17" t="s">
        <v>50</v>
      </c>
      <c r="N8" s="17" t="s">
        <v>51</v>
      </c>
      <c r="O8" s="13" t="s">
        <v>106</v>
      </c>
      <c r="P8" s="13" t="s">
        <v>107</v>
      </c>
      <c r="Q8" s="13" t="s">
        <v>108</v>
      </c>
    </row>
    <row r="9" spans="1:17" x14ac:dyDescent="0.25">
      <c r="A9" s="480" t="s">
        <v>109</v>
      </c>
      <c r="B9" s="480" t="s">
        <v>21</v>
      </c>
      <c r="C9" s="15" t="s">
        <v>30</v>
      </c>
      <c r="D9" s="462">
        <v>237953966.07619312</v>
      </c>
      <c r="E9" s="462">
        <v>7415982.2461560965</v>
      </c>
      <c r="F9" s="463">
        <v>3.216815781482453E-2</v>
      </c>
      <c r="G9" s="471">
        <v>64.461965438575703</v>
      </c>
      <c r="H9" s="471">
        <v>9.8521777558190138E-2</v>
      </c>
      <c r="I9" s="472">
        <v>2.4133331257191584</v>
      </c>
      <c r="J9" s="472">
        <v>7.9107567271764712E-2</v>
      </c>
      <c r="K9" s="463">
        <v>3.3890284075367157E-2</v>
      </c>
      <c r="L9" s="464">
        <v>574262188.72792971</v>
      </c>
      <c r="M9" s="464">
        <v>36134534.678925276</v>
      </c>
      <c r="N9" s="463">
        <v>6.7148629896717216E-2</v>
      </c>
      <c r="O9" s="462">
        <v>120031378.90459388</v>
      </c>
      <c r="P9" s="462">
        <v>4671529.3310869336</v>
      </c>
      <c r="Q9" s="463">
        <v>4.0495279322553632E-2</v>
      </c>
    </row>
    <row r="10" spans="1:17" x14ac:dyDescent="0.25">
      <c r="A10" s="480" t="s">
        <v>109</v>
      </c>
      <c r="B10" s="480" t="s">
        <v>21</v>
      </c>
      <c r="C10" s="16" t="s">
        <v>144</v>
      </c>
      <c r="D10" s="466">
        <v>130984647.39654654</v>
      </c>
      <c r="E10" s="466">
        <v>3520755.1219066381</v>
      </c>
      <c r="F10" s="467">
        <v>2.7621588036246751E-2</v>
      </c>
      <c r="G10" s="473">
        <v>35.48387090449495</v>
      </c>
      <c r="H10" s="473">
        <v>-0.10252103376871702</v>
      </c>
      <c r="I10" s="474">
        <v>2.1857853927609514</v>
      </c>
      <c r="J10" s="474">
        <v>0.12646779591978285</v>
      </c>
      <c r="K10" s="467">
        <v>6.1412477664336246E-2</v>
      </c>
      <c r="L10" s="468">
        <v>286304328.95531523</v>
      </c>
      <c r="M10" s="468">
        <v>23815692.632282197</v>
      </c>
      <c r="N10" s="467">
        <v>9.0730375858912568E-2</v>
      </c>
      <c r="O10" s="466">
        <v>73856848.500216842</v>
      </c>
      <c r="P10" s="466">
        <v>1811500.2688362747</v>
      </c>
      <c r="Q10" s="467">
        <v>2.5143889415572915E-2</v>
      </c>
    </row>
    <row r="11" spans="1:17" x14ac:dyDescent="0.25">
      <c r="A11" s="480" t="s">
        <v>109</v>
      </c>
      <c r="B11" s="480" t="s">
        <v>99</v>
      </c>
      <c r="C11" s="15" t="s">
        <v>30</v>
      </c>
      <c r="D11" s="462">
        <v>2745022820.7295127</v>
      </c>
      <c r="E11" s="462">
        <v>87621470.986537933</v>
      </c>
      <c r="F11" s="463">
        <v>3.297261476705908E-2</v>
      </c>
      <c r="G11" s="471">
        <v>64.950542195271026</v>
      </c>
      <c r="H11" s="471">
        <v>-0.27406173120898814</v>
      </c>
      <c r="I11" s="472">
        <v>2.3753621416996911</v>
      </c>
      <c r="J11" s="472">
        <v>4.5775184971181826E-2</v>
      </c>
      <c r="K11" s="463">
        <v>1.9649485433016391E-2</v>
      </c>
      <c r="L11" s="464">
        <v>6520423286.4625826</v>
      </c>
      <c r="M11" s="464">
        <v>329775763.30861282</v>
      </c>
      <c r="N11" s="463">
        <v>5.3269995113629225E-2</v>
      </c>
      <c r="O11" s="462">
        <v>1345463243.1493702</v>
      </c>
      <c r="P11" s="462">
        <v>46628415.601017952</v>
      </c>
      <c r="Q11" s="463">
        <v>3.5900188855447129E-2</v>
      </c>
    </row>
    <row r="12" spans="1:17" x14ac:dyDescent="0.25">
      <c r="A12" s="480" t="s">
        <v>109</v>
      </c>
      <c r="B12" s="480" t="s">
        <v>99</v>
      </c>
      <c r="C12" s="16" t="s">
        <v>144</v>
      </c>
      <c r="D12" s="466">
        <v>1478888517.876193</v>
      </c>
      <c r="E12" s="466">
        <v>64546660.744733572</v>
      </c>
      <c r="F12" s="467">
        <v>4.5637241392011016E-2</v>
      </c>
      <c r="G12" s="473">
        <v>34.992281432797775</v>
      </c>
      <c r="H12" s="473">
        <v>0.27795893989918596</v>
      </c>
      <c r="I12" s="474">
        <v>2.0807002763220792</v>
      </c>
      <c r="J12" s="474">
        <v>0.10321383292440434</v>
      </c>
      <c r="K12" s="467">
        <v>5.2194457903369761E-2</v>
      </c>
      <c r="L12" s="468">
        <v>3077123747.7945452</v>
      </c>
      <c r="M12" s="468">
        <v>280281898.98719311</v>
      </c>
      <c r="N12" s="467">
        <v>0.10021371037004212</v>
      </c>
      <c r="O12" s="466">
        <v>815558619.33372116</v>
      </c>
      <c r="P12" s="466">
        <v>33361238.170980215</v>
      </c>
      <c r="Q12" s="467">
        <v>4.2650664620467717E-2</v>
      </c>
    </row>
    <row r="13" spans="1:17" x14ac:dyDescent="0.25">
      <c r="A13" s="480" t="s">
        <v>109</v>
      </c>
      <c r="B13" s="480" t="s">
        <v>100</v>
      </c>
      <c r="C13" s="15" t="s">
        <v>30</v>
      </c>
      <c r="D13" s="462">
        <v>2745022820.7295117</v>
      </c>
      <c r="E13" s="462">
        <v>87621470.986537457</v>
      </c>
      <c r="F13" s="463">
        <v>3.2972614767058907E-2</v>
      </c>
      <c r="G13" s="471">
        <v>64.950542195271012</v>
      </c>
      <c r="H13" s="471">
        <v>-0.27406173120895971</v>
      </c>
      <c r="I13" s="472">
        <v>2.375362141699692</v>
      </c>
      <c r="J13" s="472">
        <v>4.5775184971181826E-2</v>
      </c>
      <c r="K13" s="463">
        <v>1.9649485433016381E-2</v>
      </c>
      <c r="L13" s="464">
        <v>6520423286.4625826</v>
      </c>
      <c r="M13" s="464">
        <v>329775763.30861187</v>
      </c>
      <c r="N13" s="463">
        <v>5.3269995113629058E-2</v>
      </c>
      <c r="O13" s="462">
        <v>1345463243.1493702</v>
      </c>
      <c r="P13" s="462">
        <v>46628415.60101819</v>
      </c>
      <c r="Q13" s="463">
        <v>3.5900188855447324E-2</v>
      </c>
    </row>
    <row r="14" spans="1:17" x14ac:dyDescent="0.25">
      <c r="A14" s="480" t="s">
        <v>109</v>
      </c>
      <c r="B14" s="480" t="s">
        <v>100</v>
      </c>
      <c r="C14" s="16" t="s">
        <v>144</v>
      </c>
      <c r="D14" s="466">
        <v>1478888517.8761923</v>
      </c>
      <c r="E14" s="466">
        <v>64546660.744733334</v>
      </c>
      <c r="F14" s="467">
        <v>4.5637241392010863E-2</v>
      </c>
      <c r="G14" s="473">
        <v>34.99228143279776</v>
      </c>
      <c r="H14" s="473">
        <v>0.27795893989919307</v>
      </c>
      <c r="I14" s="474">
        <v>2.0807002763220792</v>
      </c>
      <c r="J14" s="474">
        <v>0.10321383292440367</v>
      </c>
      <c r="K14" s="467">
        <v>5.2194457903369407E-2</v>
      </c>
      <c r="L14" s="468">
        <v>3077123747.7945433</v>
      </c>
      <c r="M14" s="468">
        <v>280281898.9871912</v>
      </c>
      <c r="N14" s="467">
        <v>0.10021371037004144</v>
      </c>
      <c r="O14" s="466">
        <v>815558619.33372116</v>
      </c>
      <c r="P14" s="466">
        <v>33361238.170980096</v>
      </c>
      <c r="Q14" s="467">
        <v>4.2650664620467557E-2</v>
      </c>
    </row>
    <row r="15" spans="1:17" x14ac:dyDescent="0.25">
      <c r="A15" s="480" t="s">
        <v>111</v>
      </c>
      <c r="B15" s="480" t="s">
        <v>21</v>
      </c>
      <c r="C15" s="15" t="s">
        <v>30</v>
      </c>
      <c r="D15" s="462">
        <v>235767549.31123468</v>
      </c>
      <c r="E15" s="462">
        <v>7514928.2007571459</v>
      </c>
      <c r="F15" s="463">
        <v>3.2923732328663219E-2</v>
      </c>
      <c r="G15" s="471">
        <v>64.364966125334419</v>
      </c>
      <c r="H15" s="471">
        <v>0.12303560534822111</v>
      </c>
      <c r="I15" s="472">
        <v>2.4086812225678642</v>
      </c>
      <c r="J15" s="472">
        <v>7.9475939234028736E-2</v>
      </c>
      <c r="K15" s="463">
        <v>3.412148332424926E-2</v>
      </c>
      <c r="L15" s="464">
        <v>567888868.91681397</v>
      </c>
      <c r="M15" s="464">
        <v>36241657.891493559</v>
      </c>
      <c r="N15" s="463">
        <v>6.8168622236537038E-2</v>
      </c>
      <c r="O15" s="462">
        <v>118629209.97054368</v>
      </c>
      <c r="P15" s="462">
        <v>4759333.1980606914</v>
      </c>
      <c r="Q15" s="463">
        <v>4.1796244388408781E-2</v>
      </c>
    </row>
    <row r="16" spans="1:17" x14ac:dyDescent="0.25">
      <c r="A16" s="480" t="s">
        <v>111</v>
      </c>
      <c r="B16" s="480" t="s">
        <v>21</v>
      </c>
      <c r="C16" s="16" t="s">
        <v>144</v>
      </c>
      <c r="D16" s="466">
        <v>130330643.54096396</v>
      </c>
      <c r="E16" s="466">
        <v>3461300.9352055937</v>
      </c>
      <c r="F16" s="467">
        <v>2.7282406167748924E-2</v>
      </c>
      <c r="G16" s="473">
        <v>35.580500714003243</v>
      </c>
      <c r="H16" s="473">
        <v>-0.12700377441433375</v>
      </c>
      <c r="I16" s="474">
        <v>2.1871534920452476</v>
      </c>
      <c r="J16" s="474">
        <v>0.12698261646067177</v>
      </c>
      <c r="K16" s="467">
        <v>6.1636934084237219E-2</v>
      </c>
      <c r="L16" s="468">
        <v>285053122.14112371</v>
      </c>
      <c r="M16" s="468">
        <v>23680597.500178963</v>
      </c>
      <c r="N16" s="467">
        <v>9.0600944122607024E-2</v>
      </c>
      <c r="O16" s="466">
        <v>73515857.932785869</v>
      </c>
      <c r="P16" s="466">
        <v>1785868.515457049</v>
      </c>
      <c r="Q16" s="467">
        <v>2.4897097155093289E-2</v>
      </c>
    </row>
    <row r="17" spans="1:17" x14ac:dyDescent="0.25">
      <c r="A17" s="480" t="s">
        <v>111</v>
      </c>
      <c r="B17" s="480" t="s">
        <v>99</v>
      </c>
      <c r="C17" s="15" t="s">
        <v>30</v>
      </c>
      <c r="D17" s="462">
        <v>2718477255.8570175</v>
      </c>
      <c r="E17" s="462">
        <v>89138274.230782509</v>
      </c>
      <c r="F17" s="463">
        <v>3.390140063859353E-2</v>
      </c>
      <c r="G17" s="471">
        <v>64.84877006656302</v>
      </c>
      <c r="H17" s="471">
        <v>-0.25738115692267627</v>
      </c>
      <c r="I17" s="472">
        <v>2.3705920555358295</v>
      </c>
      <c r="J17" s="472">
        <v>4.6024082498883789E-2</v>
      </c>
      <c r="K17" s="463">
        <v>1.9798983309038433E-2</v>
      </c>
      <c r="L17" s="464">
        <v>6444400585.8894882</v>
      </c>
      <c r="M17" s="464">
        <v>332323398.94356441</v>
      </c>
      <c r="N17" s="463">
        <v>5.4371597213028554E-2</v>
      </c>
      <c r="O17" s="462">
        <v>1328309216.5160403</v>
      </c>
      <c r="P17" s="462">
        <v>47919879.370845079</v>
      </c>
      <c r="Q17" s="463">
        <v>3.7426021898689869E-2</v>
      </c>
    </row>
    <row r="18" spans="1:17" x14ac:dyDescent="0.25">
      <c r="A18" s="480" t="s">
        <v>111</v>
      </c>
      <c r="B18" s="480" t="s">
        <v>99</v>
      </c>
      <c r="C18" s="16" t="s">
        <v>144</v>
      </c>
      <c r="D18" s="466">
        <v>1471133739.4966409</v>
      </c>
      <c r="E18" s="466">
        <v>64419310.69235158</v>
      </c>
      <c r="F18" s="467">
        <v>4.5794163600858313E-2</v>
      </c>
      <c r="G18" s="473">
        <v>35.093622138731057</v>
      </c>
      <c r="H18" s="473">
        <v>0.26138370542492595</v>
      </c>
      <c r="I18" s="474">
        <v>2.0817862613308704</v>
      </c>
      <c r="J18" s="474">
        <v>0.10360365488827084</v>
      </c>
      <c r="K18" s="467">
        <v>5.2373150259663388E-2</v>
      </c>
      <c r="L18" s="468">
        <v>3062586007.4644146</v>
      </c>
      <c r="M18" s="468">
        <v>279847992.1719327</v>
      </c>
      <c r="N18" s="467">
        <v>0.10056569847180495</v>
      </c>
      <c r="O18" s="466">
        <v>811511620.73027122</v>
      </c>
      <c r="P18" s="466">
        <v>33546013.793521047</v>
      </c>
      <c r="Q18" s="467">
        <v>4.3120175872052899E-2</v>
      </c>
    </row>
    <row r="19" spans="1:17" x14ac:dyDescent="0.25">
      <c r="A19" s="480" t="s">
        <v>111</v>
      </c>
      <c r="B19" s="480" t="s">
        <v>100</v>
      </c>
      <c r="C19" s="15" t="s">
        <v>30</v>
      </c>
      <c r="D19" s="462">
        <v>2718477255.8570161</v>
      </c>
      <c r="E19" s="462">
        <v>89138274.230781555</v>
      </c>
      <c r="F19" s="463">
        <v>3.3901400638593177E-2</v>
      </c>
      <c r="G19" s="471">
        <v>64.848770066562977</v>
      </c>
      <c r="H19" s="471">
        <v>-0.25738115692269048</v>
      </c>
      <c r="I19" s="472">
        <v>2.3705920555358309</v>
      </c>
      <c r="J19" s="472">
        <v>4.6024082498883789E-2</v>
      </c>
      <c r="K19" s="463">
        <v>1.9798983309038422E-2</v>
      </c>
      <c r="L19" s="464">
        <v>6444400585.8894882</v>
      </c>
      <c r="M19" s="464">
        <v>332323398.94356155</v>
      </c>
      <c r="N19" s="463">
        <v>5.4371597213028061E-2</v>
      </c>
      <c r="O19" s="462">
        <v>1328309216.5160408</v>
      </c>
      <c r="P19" s="462">
        <v>47919879.370846272</v>
      </c>
      <c r="Q19" s="463">
        <v>3.742602189869082E-2</v>
      </c>
    </row>
    <row r="20" spans="1:17" x14ac:dyDescent="0.25">
      <c r="A20" s="480" t="s">
        <v>111</v>
      </c>
      <c r="B20" s="480" t="s">
        <v>100</v>
      </c>
      <c r="C20" s="16" t="s">
        <v>144</v>
      </c>
      <c r="D20" s="466">
        <v>1471133739.4966409</v>
      </c>
      <c r="E20" s="466">
        <v>64419310.692351341</v>
      </c>
      <c r="F20" s="467">
        <v>4.5794163600858133E-2</v>
      </c>
      <c r="G20" s="473">
        <v>35.093622138731057</v>
      </c>
      <c r="H20" s="473">
        <v>0.26138370542491884</v>
      </c>
      <c r="I20" s="474">
        <v>2.0817862613308713</v>
      </c>
      <c r="J20" s="474">
        <v>0.10360365488827106</v>
      </c>
      <c r="K20" s="467">
        <v>5.2373150259663485E-2</v>
      </c>
      <c r="L20" s="468">
        <v>3062586007.464416</v>
      </c>
      <c r="M20" s="468">
        <v>279847992.1719327</v>
      </c>
      <c r="N20" s="467">
        <v>0.1005656984718049</v>
      </c>
      <c r="O20" s="466">
        <v>811511620.73027098</v>
      </c>
      <c r="P20" s="466">
        <v>33546013.793520808</v>
      </c>
      <c r="Q20" s="467">
        <v>4.3120175872052594E-2</v>
      </c>
    </row>
    <row r="21" spans="1:17" x14ac:dyDescent="0.25">
      <c r="A21" s="480" t="s">
        <v>112</v>
      </c>
      <c r="B21" s="480" t="s">
        <v>21</v>
      </c>
      <c r="C21" s="15" t="s">
        <v>30</v>
      </c>
      <c r="D21" s="462">
        <v>129507093.61682102</v>
      </c>
      <c r="E21" s="462">
        <v>3121119.1645659506</v>
      </c>
      <c r="F21" s="463">
        <v>2.4695138666237196E-2</v>
      </c>
      <c r="G21" s="471">
        <v>64.278442005819585</v>
      </c>
      <c r="H21" s="471">
        <v>0.66993179419034732</v>
      </c>
      <c r="I21" s="472">
        <v>2.6477962484919568</v>
      </c>
      <c r="J21" s="472">
        <v>0.10308602534766509</v>
      </c>
      <c r="K21" s="463">
        <v>4.0509926988971677E-2</v>
      </c>
      <c r="L21" s="464">
        <v>342908396.63171536</v>
      </c>
      <c r="M21" s="464">
        <v>21292715.381008625</v>
      </c>
      <c r="N21" s="463">
        <v>6.6205463919560781E-2</v>
      </c>
      <c r="O21" s="462">
        <v>72851411.538870454</v>
      </c>
      <c r="P21" s="462">
        <v>2435692.1917261332</v>
      </c>
      <c r="Q21" s="463">
        <v>3.4590176942144835E-2</v>
      </c>
    </row>
    <row r="22" spans="1:17" x14ac:dyDescent="0.25">
      <c r="A22" s="480" t="s">
        <v>112</v>
      </c>
      <c r="B22" s="480" t="s">
        <v>21</v>
      </c>
      <c r="C22" s="16" t="s">
        <v>144</v>
      </c>
      <c r="D22" s="466">
        <v>71781593.674101144</v>
      </c>
      <c r="E22" s="466">
        <v>-349750.876375705</v>
      </c>
      <c r="F22" s="467">
        <v>-4.8488057245481206E-3</v>
      </c>
      <c r="G22" s="473">
        <v>35.627461610077596</v>
      </c>
      <c r="H22" s="473">
        <v>-0.6753590652563517</v>
      </c>
      <c r="I22" s="474">
        <v>2.2646664167123776</v>
      </c>
      <c r="J22" s="474">
        <v>7.4616990290772733E-2</v>
      </c>
      <c r="K22" s="467">
        <v>3.4070916112926244E-2</v>
      </c>
      <c r="L22" s="468">
        <v>162561364.53183052</v>
      </c>
      <c r="M22" s="468">
        <v>4590154.7720395327</v>
      </c>
      <c r="N22" s="467">
        <v>2.9056907135289169E-2</v>
      </c>
      <c r="O22" s="466">
        <v>43201142.386339545</v>
      </c>
      <c r="P22" s="466">
        <v>360305.05640861392</v>
      </c>
      <c r="Q22" s="467">
        <v>8.410317791731986E-3</v>
      </c>
    </row>
    <row r="23" spans="1:17" x14ac:dyDescent="0.25">
      <c r="A23" s="480" t="s">
        <v>112</v>
      </c>
      <c r="B23" s="480" t="s">
        <v>99</v>
      </c>
      <c r="C23" s="15" t="s">
        <v>30</v>
      </c>
      <c r="D23" s="462">
        <v>1484460705.489594</v>
      </c>
      <c r="E23" s="462">
        <v>21633312.288552999</v>
      </c>
      <c r="F23" s="463">
        <v>1.4788697825253171E-2</v>
      </c>
      <c r="G23" s="471">
        <v>64.083897153145386</v>
      </c>
      <c r="H23" s="471">
        <v>-0.45474100975452814</v>
      </c>
      <c r="I23" s="472">
        <v>2.6092748907665686</v>
      </c>
      <c r="J23" s="472">
        <v>6.1908998067371712E-2</v>
      </c>
      <c r="K23" s="463">
        <v>2.4303143197765258E-2</v>
      </c>
      <c r="L23" s="464">
        <v>3873366045.1636238</v>
      </c>
      <c r="M23" s="464">
        <v>147009436.81721497</v>
      </c>
      <c r="N23" s="463">
        <v>3.9451252863974072E-2</v>
      </c>
      <c r="O23" s="462">
        <v>806151865.83434796</v>
      </c>
      <c r="P23" s="462">
        <v>17989928.709195733</v>
      </c>
      <c r="Q23" s="463">
        <v>2.2825168105446218E-2</v>
      </c>
    </row>
    <row r="24" spans="1:17" x14ac:dyDescent="0.25">
      <c r="A24" s="480" t="s">
        <v>112</v>
      </c>
      <c r="B24" s="480" t="s">
        <v>99</v>
      </c>
      <c r="C24" s="16" t="s">
        <v>144</v>
      </c>
      <c r="D24" s="466">
        <v>829650798.64651918</v>
      </c>
      <c r="E24" s="466">
        <v>28251489.956750751</v>
      </c>
      <c r="F24" s="467">
        <v>3.5252700682934145E-2</v>
      </c>
      <c r="G24" s="473">
        <v>35.815873237246265</v>
      </c>
      <c r="H24" s="473">
        <v>0.45885145332422894</v>
      </c>
      <c r="I24" s="474">
        <v>2.1539045550987952</v>
      </c>
      <c r="J24" s="474">
        <v>6.055068912734507E-2</v>
      </c>
      <c r="K24" s="467">
        <v>2.8925204721298125E-2</v>
      </c>
      <c r="L24" s="468">
        <v>1786988634.346091</v>
      </c>
      <c r="M24" s="468">
        <v>109376293.31351662</v>
      </c>
      <c r="N24" s="467">
        <v>6.5197596988464723E-2</v>
      </c>
      <c r="O24" s="466">
        <v>483932809.62702382</v>
      </c>
      <c r="P24" s="466">
        <v>18429563.685650647</v>
      </c>
      <c r="Q24" s="467">
        <v>3.9590623365860951E-2</v>
      </c>
    </row>
    <row r="25" spans="1:17" x14ac:dyDescent="0.25">
      <c r="A25" s="480" t="s">
        <v>112</v>
      </c>
      <c r="B25" s="480" t="s">
        <v>100</v>
      </c>
      <c r="C25" s="15" t="s">
        <v>30</v>
      </c>
      <c r="D25" s="462">
        <v>1484460705.489594</v>
      </c>
      <c r="E25" s="462">
        <v>21633312.288552999</v>
      </c>
      <c r="F25" s="463">
        <v>1.4788697825253171E-2</v>
      </c>
      <c r="G25" s="471">
        <v>64.083897153145415</v>
      </c>
      <c r="H25" s="471">
        <v>-0.45474100975447129</v>
      </c>
      <c r="I25" s="472">
        <v>2.6092748907665673</v>
      </c>
      <c r="J25" s="472">
        <v>6.1908998067368604E-2</v>
      </c>
      <c r="K25" s="463">
        <v>2.430314319776402E-2</v>
      </c>
      <c r="L25" s="464">
        <v>3873366045.1636214</v>
      </c>
      <c r="M25" s="464">
        <v>147009436.8172102</v>
      </c>
      <c r="N25" s="463">
        <v>3.9451252863972767E-2</v>
      </c>
      <c r="O25" s="462">
        <v>806151865.83434761</v>
      </c>
      <c r="P25" s="462">
        <v>17989928.709194899</v>
      </c>
      <c r="Q25" s="463">
        <v>2.2825168105445146E-2</v>
      </c>
    </row>
    <row r="26" spans="1:17" x14ac:dyDescent="0.25">
      <c r="A26" s="480" t="s">
        <v>112</v>
      </c>
      <c r="B26" s="480" t="s">
        <v>100</v>
      </c>
      <c r="C26" s="16" t="s">
        <v>144</v>
      </c>
      <c r="D26" s="466">
        <v>829650798.64651835</v>
      </c>
      <c r="E26" s="466">
        <v>28251489.956749201</v>
      </c>
      <c r="F26" s="467">
        <v>3.5252700682932181E-2</v>
      </c>
      <c r="G26" s="473">
        <v>35.815873237246244</v>
      </c>
      <c r="H26" s="473">
        <v>0.45885145332418631</v>
      </c>
      <c r="I26" s="474">
        <v>2.1539045550987974</v>
      </c>
      <c r="J26" s="474">
        <v>6.0550689127347734E-2</v>
      </c>
      <c r="K26" s="467">
        <v>2.8925204721299402E-2</v>
      </c>
      <c r="L26" s="468">
        <v>1786988634.346091</v>
      </c>
      <c r="M26" s="468">
        <v>109376293.31351566</v>
      </c>
      <c r="N26" s="467">
        <v>6.5197596988464113E-2</v>
      </c>
      <c r="O26" s="466">
        <v>483932809.6270237</v>
      </c>
      <c r="P26" s="466">
        <v>18429563.685650468</v>
      </c>
      <c r="Q26" s="467">
        <v>3.9590623365860562E-2</v>
      </c>
    </row>
    <row r="27" spans="1:17" x14ac:dyDescent="0.25">
      <c r="A27" s="480" t="s">
        <v>113</v>
      </c>
      <c r="B27" s="480" t="s">
        <v>21</v>
      </c>
      <c r="C27" s="15" t="s">
        <v>30</v>
      </c>
      <c r="D27" s="462">
        <v>1132984.3176507361</v>
      </c>
      <c r="E27" s="462">
        <v>-53610.807596027618</v>
      </c>
      <c r="F27" s="463">
        <v>-4.5180370671823504E-2</v>
      </c>
      <c r="G27" s="471">
        <v>99.81123403032484</v>
      </c>
      <c r="H27" s="471">
        <v>1.4755525189158902E-2</v>
      </c>
      <c r="I27" s="472">
        <v>2.9259315432090491</v>
      </c>
      <c r="J27" s="472">
        <v>1.5582375341857357E-2</v>
      </c>
      <c r="K27" s="463">
        <v>5.3541257227484769E-3</v>
      </c>
      <c r="L27" s="464">
        <v>3315034.5529754697</v>
      </c>
      <c r="M27" s="464">
        <v>-138371.58238171507</v>
      </c>
      <c r="N27" s="463">
        <v>-4.0068146333852313E-2</v>
      </c>
      <c r="O27" s="462">
        <v>690730.45428466797</v>
      </c>
      <c r="P27" s="462">
        <v>-27166.769121207646</v>
      </c>
      <c r="Q27" s="463">
        <v>-3.7842142629166353E-2</v>
      </c>
    </row>
    <row r="28" spans="1:17" x14ac:dyDescent="0.25">
      <c r="A28" s="480" t="s">
        <v>113</v>
      </c>
      <c r="B28" s="480" t="s">
        <v>21</v>
      </c>
      <c r="C28" s="16" t="s">
        <v>144</v>
      </c>
      <c r="D28" s="466">
        <v>2140.6710934172274</v>
      </c>
      <c r="E28" s="466">
        <v>-273.11874354764177</v>
      </c>
      <c r="F28" s="467">
        <v>-0.11314934687564383</v>
      </c>
      <c r="G28" s="473">
        <v>0.18858427266676778</v>
      </c>
      <c r="H28" s="473">
        <v>-1.4423240557664724E-2</v>
      </c>
      <c r="I28" s="474">
        <v>2.4786692512683564</v>
      </c>
      <c r="J28" s="474">
        <v>-4.5130154652572863E-3</v>
      </c>
      <c r="K28" s="467">
        <v>-1.8174322222402634E-3</v>
      </c>
      <c r="L28" s="468">
        <v>5306.0156163322927</v>
      </c>
      <c r="M28" s="468">
        <v>-687.86450244069056</v>
      </c>
      <c r="N28" s="467">
        <v>-0.11476113782894684</v>
      </c>
      <c r="O28" s="466">
        <v>1289.0405851602554</v>
      </c>
      <c r="P28" s="466">
        <v>-144.09310734272003</v>
      </c>
      <c r="Q28" s="467">
        <v>-0.10054407910197176</v>
      </c>
    </row>
    <row r="29" spans="1:17" x14ac:dyDescent="0.25">
      <c r="A29" s="480" t="s">
        <v>113</v>
      </c>
      <c r="B29" s="480" t="s">
        <v>99</v>
      </c>
      <c r="C29" s="15" t="s">
        <v>30</v>
      </c>
      <c r="D29" s="462">
        <v>12436722.784611464</v>
      </c>
      <c r="E29" s="462">
        <v>-1073431.3387282472</v>
      </c>
      <c r="F29" s="463">
        <v>-7.9453670841091409E-2</v>
      </c>
      <c r="G29" s="471">
        <v>99.76248659108262</v>
      </c>
      <c r="H29" s="471">
        <v>7.4083044163941736E-2</v>
      </c>
      <c r="I29" s="472">
        <v>2.9401200554751528</v>
      </c>
      <c r="J29" s="472">
        <v>3.9425005043159711E-2</v>
      </c>
      <c r="K29" s="463">
        <v>1.3591571798382683E-2</v>
      </c>
      <c r="L29" s="464">
        <v>36565458.083420955</v>
      </c>
      <c r="M29" s="464">
        <v>-2623379.1127239242</v>
      </c>
      <c r="N29" s="463">
        <v>-6.694199931459037E-2</v>
      </c>
      <c r="O29" s="462">
        <v>7299451.351727169</v>
      </c>
      <c r="P29" s="462">
        <v>-717109.8412649883</v>
      </c>
      <c r="Q29" s="463">
        <v>-8.9453547974144412E-2</v>
      </c>
    </row>
    <row r="30" spans="1:17" x14ac:dyDescent="0.25">
      <c r="A30" s="480" t="s">
        <v>113</v>
      </c>
      <c r="B30" s="480" t="s">
        <v>99</v>
      </c>
      <c r="C30" s="16" t="s">
        <v>144</v>
      </c>
      <c r="D30" s="466">
        <v>29599.003617547289</v>
      </c>
      <c r="E30" s="466">
        <v>-12325.285608491318</v>
      </c>
      <c r="F30" s="467">
        <v>-0.29398913699021639</v>
      </c>
      <c r="G30" s="473">
        <v>0.23743153663911296</v>
      </c>
      <c r="H30" s="473">
        <v>-7.1918410417592588E-2</v>
      </c>
      <c r="I30" s="474">
        <v>2.3788141512204359</v>
      </c>
      <c r="J30" s="474">
        <v>0.26941688309614475</v>
      </c>
      <c r="K30" s="467">
        <v>0.12772221106350176</v>
      </c>
      <c r="L30" s="468">
        <v>70410.528667446371</v>
      </c>
      <c r="M30" s="468">
        <v>-18024.452494012119</v>
      </c>
      <c r="N30" s="467">
        <v>-0.20381586853175573</v>
      </c>
      <c r="O30" s="466">
        <v>17665.08141720295</v>
      </c>
      <c r="P30" s="466">
        <v>-6707.7457184791565</v>
      </c>
      <c r="Q30" s="467">
        <v>-0.27521410138994246</v>
      </c>
    </row>
    <row r="31" spans="1:17" x14ac:dyDescent="0.25">
      <c r="A31" s="480" t="s">
        <v>113</v>
      </c>
      <c r="B31" s="480" t="s">
        <v>100</v>
      </c>
      <c r="C31" s="15" t="s">
        <v>30</v>
      </c>
      <c r="D31" s="462">
        <v>12436722.784611464</v>
      </c>
      <c r="E31" s="462">
        <v>-1073431.3387282472</v>
      </c>
      <c r="F31" s="463">
        <v>-7.9453670841091409E-2</v>
      </c>
      <c r="G31" s="471">
        <v>99.762486591082606</v>
      </c>
      <c r="H31" s="471">
        <v>7.4083044163941736E-2</v>
      </c>
      <c r="I31" s="472">
        <v>2.9401200554751528</v>
      </c>
      <c r="J31" s="472">
        <v>3.9425005043158823E-2</v>
      </c>
      <c r="K31" s="463">
        <v>1.3591571798382373E-2</v>
      </c>
      <c r="L31" s="464">
        <v>36565458.083420955</v>
      </c>
      <c r="M31" s="464">
        <v>-2623379.1127239391</v>
      </c>
      <c r="N31" s="463">
        <v>-6.694199931459073E-2</v>
      </c>
      <c r="O31" s="462">
        <v>7299451.3517271699</v>
      </c>
      <c r="P31" s="462">
        <v>-717109.84126498364</v>
      </c>
      <c r="Q31" s="463">
        <v>-8.9453547974143871E-2</v>
      </c>
    </row>
    <row r="32" spans="1:17" x14ac:dyDescent="0.25">
      <c r="A32" s="480" t="s">
        <v>113</v>
      </c>
      <c r="B32" s="480" t="s">
        <v>100</v>
      </c>
      <c r="C32" s="16" t="s">
        <v>144</v>
      </c>
      <c r="D32" s="466">
        <v>29599.003617547285</v>
      </c>
      <c r="E32" s="466">
        <v>-12325.285608491329</v>
      </c>
      <c r="F32" s="467">
        <v>-0.29398913699021662</v>
      </c>
      <c r="G32" s="473">
        <v>0.23743153663911287</v>
      </c>
      <c r="H32" s="473">
        <v>-7.1918410417592671E-2</v>
      </c>
      <c r="I32" s="474">
        <v>2.3788141512204364</v>
      </c>
      <c r="J32" s="474">
        <v>0.26941688309614564</v>
      </c>
      <c r="K32" s="467">
        <v>0.12772221106350221</v>
      </c>
      <c r="L32" s="468">
        <v>70410.528667446371</v>
      </c>
      <c r="M32" s="468">
        <v>-18024.452494012119</v>
      </c>
      <c r="N32" s="467">
        <v>-0.20381586853175573</v>
      </c>
      <c r="O32" s="466">
        <v>17665.08141720295</v>
      </c>
      <c r="P32" s="466">
        <v>-6707.7457184791565</v>
      </c>
      <c r="Q32" s="467">
        <v>-0.27521410138994246</v>
      </c>
    </row>
    <row r="33" spans="1:17" x14ac:dyDescent="0.25">
      <c r="A33" s="480" t="s">
        <v>114</v>
      </c>
      <c r="B33" s="480" t="s">
        <v>21</v>
      </c>
      <c r="C33" s="15" t="s">
        <v>30</v>
      </c>
      <c r="D33" s="462">
        <v>2186416.7649584124</v>
      </c>
      <c r="E33" s="462">
        <v>-98945.954601061996</v>
      </c>
      <c r="F33" s="463">
        <v>-4.3295514429383349E-2</v>
      </c>
      <c r="G33" s="471">
        <v>76.970089717462912</v>
      </c>
      <c r="H33" s="471">
        <v>-2.3846069839811435</v>
      </c>
      <c r="I33" s="472">
        <v>2.9149610967406465</v>
      </c>
      <c r="J33" s="472">
        <v>7.9331125086439691E-2</v>
      </c>
      <c r="K33" s="463">
        <v>2.7976543441653883E-2</v>
      </c>
      <c r="L33" s="464">
        <v>6373319.8111153105</v>
      </c>
      <c r="M33" s="464">
        <v>-107123.21256870311</v>
      </c>
      <c r="N33" s="463">
        <v>-1.6530229827991839E-2</v>
      </c>
      <c r="O33" s="462">
        <v>1402168.9340502024</v>
      </c>
      <c r="P33" s="462">
        <v>-87803.866973740514</v>
      </c>
      <c r="Q33" s="463">
        <v>-5.8929845506843964E-2</v>
      </c>
    </row>
    <row r="34" spans="1:17" x14ac:dyDescent="0.25">
      <c r="A34" s="480" t="s">
        <v>114</v>
      </c>
      <c r="B34" s="480" t="s">
        <v>21</v>
      </c>
      <c r="C34" s="16" t="s">
        <v>144</v>
      </c>
      <c r="D34" s="466">
        <v>654003.85558262269</v>
      </c>
      <c r="E34" s="466">
        <v>59454.186701117083</v>
      </c>
      <c r="F34" s="467">
        <v>9.9998687768113728E-2</v>
      </c>
      <c r="G34" s="473">
        <v>23.023394371346498</v>
      </c>
      <c r="H34" s="473">
        <v>2.3788339940203436</v>
      </c>
      <c r="I34" s="474">
        <v>1.9131489875956866</v>
      </c>
      <c r="J34" s="474">
        <v>3.5910229414470418E-2</v>
      </c>
      <c r="K34" s="467">
        <v>1.9129281908318602E-2</v>
      </c>
      <c r="L34" s="468">
        <v>1251206.8141915703</v>
      </c>
      <c r="M34" s="468">
        <v>135095.13210339937</v>
      </c>
      <c r="N34" s="467">
        <v>0.12104087276521051</v>
      </c>
      <c r="O34" s="466">
        <v>340990.56743097305</v>
      </c>
      <c r="P34" s="466">
        <v>25631.753379218047</v>
      </c>
      <c r="Q34" s="467">
        <v>8.1278062439096757E-2</v>
      </c>
    </row>
    <row r="35" spans="1:17" x14ac:dyDescent="0.25">
      <c r="A35" s="480" t="s">
        <v>114</v>
      </c>
      <c r="B35" s="480" t="s">
        <v>99</v>
      </c>
      <c r="C35" s="15" t="s">
        <v>30</v>
      </c>
      <c r="D35" s="462">
        <v>26545388.431757655</v>
      </c>
      <c r="E35" s="462">
        <v>-1516979.684980832</v>
      </c>
      <c r="F35" s="463">
        <v>-5.4057436588040207E-2</v>
      </c>
      <c r="G35" s="471">
        <v>77.388660929918061</v>
      </c>
      <c r="H35" s="471">
        <v>-1.2396215809363298</v>
      </c>
      <c r="I35" s="472">
        <v>2.8638603478438736</v>
      </c>
      <c r="J35" s="472">
        <v>6.4013382641300964E-2</v>
      </c>
      <c r="K35" s="463">
        <v>2.286317196506828E-2</v>
      </c>
      <c r="L35" s="464">
        <v>76022285.347824216</v>
      </c>
      <c r="M35" s="464">
        <v>-2548050.8602234721</v>
      </c>
      <c r="N35" s="463">
        <v>-3.2430189091675082E-2</v>
      </c>
      <c r="O35" s="462">
        <v>17153934.954296708</v>
      </c>
      <c r="P35" s="462">
        <v>-1291555.4488610066</v>
      </c>
      <c r="Q35" s="463">
        <v>-7.0020119857583357E-2</v>
      </c>
    </row>
    <row r="36" spans="1:17" x14ac:dyDescent="0.25">
      <c r="A36" s="480" t="s">
        <v>114</v>
      </c>
      <c r="B36" s="480" t="s">
        <v>99</v>
      </c>
      <c r="C36" s="16" t="s">
        <v>144</v>
      </c>
      <c r="D36" s="466">
        <v>7754476.98144197</v>
      </c>
      <c r="E36" s="466">
        <v>127048.65427174885</v>
      </c>
      <c r="F36" s="467">
        <v>1.6656813911863258E-2</v>
      </c>
      <c r="G36" s="473">
        <v>22.606886742245798</v>
      </c>
      <c r="H36" s="473">
        <v>1.2355047246922268</v>
      </c>
      <c r="I36" s="474">
        <v>1.8746840486653589</v>
      </c>
      <c r="J36" s="474">
        <v>2.5589844183938171E-2</v>
      </c>
      <c r="K36" s="467">
        <v>1.3839124108398174E-2</v>
      </c>
      <c r="L36" s="468">
        <v>14537194.302851964</v>
      </c>
      <c r="M36" s="468">
        <v>433360.78798408993</v>
      </c>
      <c r="N36" s="467">
        <v>3.0726453735238215E-2</v>
      </c>
      <c r="O36" s="466">
        <v>4046847.9043951901</v>
      </c>
      <c r="P36" s="466">
        <v>-184926.32159560453</v>
      </c>
      <c r="Q36" s="467">
        <v>-4.3699477268853426E-2</v>
      </c>
    </row>
    <row r="37" spans="1:17" x14ac:dyDescent="0.25">
      <c r="A37" s="480" t="s">
        <v>114</v>
      </c>
      <c r="B37" s="480" t="s">
        <v>100</v>
      </c>
      <c r="C37" s="15" t="s">
        <v>30</v>
      </c>
      <c r="D37" s="462">
        <v>26545388.431757659</v>
      </c>
      <c r="E37" s="462">
        <v>-1516979.684980832</v>
      </c>
      <c r="F37" s="463">
        <v>-5.40574365880402E-2</v>
      </c>
      <c r="G37" s="471">
        <v>77.388660929918117</v>
      </c>
      <c r="H37" s="471">
        <v>-1.2396215809362587</v>
      </c>
      <c r="I37" s="472">
        <v>2.8638603478438731</v>
      </c>
      <c r="J37" s="472">
        <v>6.4013382641301408E-2</v>
      </c>
      <c r="K37" s="463">
        <v>2.2863171965068447E-2</v>
      </c>
      <c r="L37" s="464">
        <v>76022285.347824216</v>
      </c>
      <c r="M37" s="464">
        <v>-2548050.8602234572</v>
      </c>
      <c r="N37" s="463">
        <v>-3.2430189091674902E-2</v>
      </c>
      <c r="O37" s="462">
        <v>17153934.954296719</v>
      </c>
      <c r="P37" s="462">
        <v>-1291555.4488609917</v>
      </c>
      <c r="Q37" s="463">
        <v>-7.0020119857582552E-2</v>
      </c>
    </row>
    <row r="38" spans="1:17" x14ac:dyDescent="0.25">
      <c r="A38" s="480" t="s">
        <v>114</v>
      </c>
      <c r="B38" s="480" t="s">
        <v>100</v>
      </c>
      <c r="C38" s="16" t="s">
        <v>144</v>
      </c>
      <c r="D38" s="466">
        <v>7754476.9814419709</v>
      </c>
      <c r="E38" s="466">
        <v>127048.65427175164</v>
      </c>
      <c r="F38" s="467">
        <v>1.6656813911863629E-2</v>
      </c>
      <c r="G38" s="473">
        <v>22.606886742245816</v>
      </c>
      <c r="H38" s="473">
        <v>1.2355047246922553</v>
      </c>
      <c r="I38" s="474">
        <v>1.874684048665358</v>
      </c>
      <c r="J38" s="474">
        <v>2.5589844183937505E-2</v>
      </c>
      <c r="K38" s="467">
        <v>1.3839124108397815E-2</v>
      </c>
      <c r="L38" s="468">
        <v>14537194.302851958</v>
      </c>
      <c r="M38" s="468">
        <v>433360.78798408993</v>
      </c>
      <c r="N38" s="467">
        <v>3.0726453735238229E-2</v>
      </c>
      <c r="O38" s="466">
        <v>4046847.9043951901</v>
      </c>
      <c r="P38" s="466">
        <v>-184926.32159560453</v>
      </c>
      <c r="Q38" s="467">
        <v>-4.3699477268853426E-2</v>
      </c>
    </row>
    <row r="39" spans="1:17" x14ac:dyDescent="0.25">
      <c r="A39" s="480" t="s">
        <v>115</v>
      </c>
      <c r="B39" s="480" t="s">
        <v>21</v>
      </c>
      <c r="C39" s="15" t="s">
        <v>30</v>
      </c>
      <c r="D39" s="462">
        <v>105127471.3767629</v>
      </c>
      <c r="E39" s="462">
        <v>4447419.8437870592</v>
      </c>
      <c r="F39" s="463">
        <v>4.417379387544703E-2</v>
      </c>
      <c r="G39" s="471">
        <v>64.225653723791027</v>
      </c>
      <c r="H39" s="471">
        <v>-0.5540588387980705</v>
      </c>
      <c r="I39" s="472">
        <v>2.1085396122361182</v>
      </c>
      <c r="J39" s="472">
        <v>5.6711861913643524E-2</v>
      </c>
      <c r="K39" s="463">
        <v>2.7639679746377554E-2</v>
      </c>
      <c r="L39" s="464">
        <v>221665437.73212326</v>
      </c>
      <c r="M39" s="464">
        <v>15087314.092866629</v>
      </c>
      <c r="N39" s="463">
        <v>7.3034423137724458E-2</v>
      </c>
      <c r="O39" s="462">
        <v>45087067.977388561</v>
      </c>
      <c r="P39" s="462">
        <v>2350807.7754557505</v>
      </c>
      <c r="Q39" s="463">
        <v>5.5007334856816317E-2</v>
      </c>
    </row>
    <row r="40" spans="1:17" x14ac:dyDescent="0.25">
      <c r="A40" s="480" t="s">
        <v>115</v>
      </c>
      <c r="B40" s="480" t="s">
        <v>21</v>
      </c>
      <c r="C40" s="16" t="s">
        <v>144</v>
      </c>
      <c r="D40" s="466">
        <v>58546909.19576937</v>
      </c>
      <c r="E40" s="466">
        <v>3811324.9303247705</v>
      </c>
      <c r="F40" s="467">
        <v>6.9631574805915017E-2</v>
      </c>
      <c r="G40" s="473">
        <v>35.768134316953308</v>
      </c>
      <c r="H40" s="473">
        <v>0.55008107132569251</v>
      </c>
      <c r="I40" s="474">
        <v>2.0921079058863081</v>
      </c>
      <c r="J40" s="474">
        <v>0.20311151736488409</v>
      </c>
      <c r="K40" s="467">
        <v>0.10752350750859072</v>
      </c>
      <c r="L40" s="468">
        <v>122486451.59367688</v>
      </c>
      <c r="M40" s="468">
        <v>19091130.59264195</v>
      </c>
      <c r="N40" s="467">
        <v>0.18464211347098441</v>
      </c>
      <c r="O40" s="466">
        <v>30313426.505861163</v>
      </c>
      <c r="P40" s="466">
        <v>1425707.5521557853</v>
      </c>
      <c r="Q40" s="467">
        <v>4.9353413969465118E-2</v>
      </c>
    </row>
    <row r="41" spans="1:17" x14ac:dyDescent="0.25">
      <c r="A41" s="480" t="s">
        <v>115</v>
      </c>
      <c r="B41" s="480" t="s">
        <v>99</v>
      </c>
      <c r="C41" s="15" t="s">
        <v>30</v>
      </c>
      <c r="D41" s="462">
        <v>1221580004.0235479</v>
      </c>
      <c r="E41" s="462">
        <v>68578569.721694231</v>
      </c>
      <c r="F41" s="463">
        <v>5.9478303913141954E-2</v>
      </c>
      <c r="G41" s="471">
        <v>65.566122055363991</v>
      </c>
      <c r="H41" s="471">
        <v>-5.0255290961160881E-3</v>
      </c>
      <c r="I41" s="472">
        <v>2.0747470403247195</v>
      </c>
      <c r="J41" s="472">
        <v>3.9596283704716573E-2</v>
      </c>
      <c r="K41" s="463">
        <v>1.9456191918911424E-2</v>
      </c>
      <c r="L41" s="464">
        <v>2534469497.8677149</v>
      </c>
      <c r="M41" s="464">
        <v>187937756.46434879</v>
      </c>
      <c r="N41" s="463">
        <v>8.0091717127998785E-2</v>
      </c>
      <c r="O41" s="462">
        <v>514857991.00899917</v>
      </c>
      <c r="P41" s="462">
        <v>30647152.181949496</v>
      </c>
      <c r="Q41" s="463">
        <v>6.329299083058329E-2</v>
      </c>
    </row>
    <row r="42" spans="1:17" x14ac:dyDescent="0.25">
      <c r="A42" s="480" t="s">
        <v>115</v>
      </c>
      <c r="B42" s="480" t="s">
        <v>99</v>
      </c>
      <c r="C42" s="16" t="s">
        <v>144</v>
      </c>
      <c r="D42" s="466">
        <v>641453643.24461496</v>
      </c>
      <c r="E42" s="466">
        <v>36180447.419320822</v>
      </c>
      <c r="F42" s="467">
        <v>5.9775400048879636E-2</v>
      </c>
      <c r="G42" s="473">
        <v>34.428877132327067</v>
      </c>
      <c r="H42" s="473">
        <v>7.0135754879672163E-3</v>
      </c>
      <c r="I42" s="474">
        <v>1.9884952280651678</v>
      </c>
      <c r="J42" s="474">
        <v>0.16281180626417102</v>
      </c>
      <c r="K42" s="467">
        <v>8.9178553258461829E-2</v>
      </c>
      <c r="L42" s="468">
        <v>1275527508.6169333</v>
      </c>
      <c r="M42" s="468">
        <v>170490269.33818555</v>
      </c>
      <c r="N42" s="467">
        <v>0.1542846370041463</v>
      </c>
      <c r="O42" s="466">
        <v>327561296.72088546</v>
      </c>
      <c r="P42" s="466">
        <v>15123308.552643836</v>
      </c>
      <c r="Q42" s="467">
        <v>4.8404192592932188E-2</v>
      </c>
    </row>
    <row r="43" spans="1:17" x14ac:dyDescent="0.25">
      <c r="A43" s="480" t="s">
        <v>115</v>
      </c>
      <c r="B43" s="480" t="s">
        <v>100</v>
      </c>
      <c r="C43" s="15" t="s">
        <v>30</v>
      </c>
      <c r="D43" s="462">
        <v>1221580004.0235505</v>
      </c>
      <c r="E43" s="462">
        <v>68578569.721696615</v>
      </c>
      <c r="F43" s="463">
        <v>5.9478303913144015E-2</v>
      </c>
      <c r="G43" s="471">
        <v>65.566122055364048</v>
      </c>
      <c r="H43" s="471">
        <v>-5.0255290961445098E-3</v>
      </c>
      <c r="I43" s="472">
        <v>2.0747470403247155</v>
      </c>
      <c r="J43" s="472">
        <v>3.9596283704712132E-2</v>
      </c>
      <c r="K43" s="463">
        <v>1.9456191918909238E-2</v>
      </c>
      <c r="L43" s="464">
        <v>2534469497.8677154</v>
      </c>
      <c r="M43" s="464">
        <v>187937756.46434832</v>
      </c>
      <c r="N43" s="463">
        <v>8.0091717127998549E-2</v>
      </c>
      <c r="O43" s="462">
        <v>514857991.00899881</v>
      </c>
      <c r="P43" s="462">
        <v>30647152.181949019</v>
      </c>
      <c r="Q43" s="463">
        <v>6.3292990830582291E-2</v>
      </c>
    </row>
    <row r="44" spans="1:17" x14ac:dyDescent="0.25">
      <c r="A44" s="480" t="s">
        <v>115</v>
      </c>
      <c r="B44" s="480" t="s">
        <v>100</v>
      </c>
      <c r="C44" s="16" t="s">
        <v>144</v>
      </c>
      <c r="D44" s="466">
        <v>641453643.24461436</v>
      </c>
      <c r="E44" s="466">
        <v>36180447.419320226</v>
      </c>
      <c r="F44" s="467">
        <v>5.977540004887865E-2</v>
      </c>
      <c r="G44" s="473">
        <v>34.428877132326988</v>
      </c>
      <c r="H44" s="473">
        <v>7.0135754878535295E-3</v>
      </c>
      <c r="I44" s="474">
        <v>1.9884952280651684</v>
      </c>
      <c r="J44" s="474">
        <v>0.16281180626416925</v>
      </c>
      <c r="K44" s="467">
        <v>8.9178553258460733E-2</v>
      </c>
      <c r="L44" s="468">
        <v>1275527508.6169326</v>
      </c>
      <c r="M44" s="468">
        <v>170490269.3381834</v>
      </c>
      <c r="N44" s="467">
        <v>0.15428463700414416</v>
      </c>
      <c r="O44" s="466">
        <v>327561296.72088498</v>
      </c>
      <c r="P44" s="466">
        <v>15123308.552643359</v>
      </c>
      <c r="Q44" s="467">
        <v>4.8404192592930662E-2</v>
      </c>
    </row>
  </sheetData>
  <mergeCells count="24">
    <mergeCell ref="A33:A38"/>
    <mergeCell ref="B33:B34"/>
    <mergeCell ref="B35:B36"/>
    <mergeCell ref="B37:B38"/>
    <mergeCell ref="A39:A44"/>
    <mergeCell ref="B39:B40"/>
    <mergeCell ref="B41:B42"/>
    <mergeCell ref="B43:B44"/>
    <mergeCell ref="A21:A26"/>
    <mergeCell ref="B21:B22"/>
    <mergeCell ref="B23:B24"/>
    <mergeCell ref="B25:B26"/>
    <mergeCell ref="A27:A32"/>
    <mergeCell ref="B27:B28"/>
    <mergeCell ref="B29:B30"/>
    <mergeCell ref="B31:B32"/>
    <mergeCell ref="A9:A14"/>
    <mergeCell ref="B9:B10"/>
    <mergeCell ref="B11:B12"/>
    <mergeCell ref="B13:B14"/>
    <mergeCell ref="A15:A20"/>
    <mergeCell ref="B15:B16"/>
    <mergeCell ref="B17:B18"/>
    <mergeCell ref="B19:B20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8:Q350"/>
  <sheetViews>
    <sheetView topLeftCell="A327" workbookViewId="0">
      <selection activeCell="E9" sqref="E9:R62"/>
    </sheetView>
  </sheetViews>
  <sheetFormatPr defaultRowHeight="12.5" x14ac:dyDescent="0.25"/>
  <cols>
    <col min="1" max="1" width="29.54296875" customWidth="1"/>
    <col min="2" max="2" width="39" customWidth="1"/>
    <col min="3" max="3" width="24.453125" customWidth="1"/>
    <col min="4" max="4" width="13" customWidth="1"/>
    <col min="5" max="5" width="11" customWidth="1"/>
    <col min="6" max="6" width="10" customWidth="1"/>
    <col min="7" max="7" width="12.90625" customWidth="1"/>
    <col min="8" max="8" width="18.36328125" customWidth="1"/>
    <col min="9" max="9" width="7.26953125" customWidth="1"/>
    <col min="10" max="11" width="10" customWidth="1"/>
    <col min="12" max="12" width="14.08984375" customWidth="1"/>
    <col min="13" max="13" width="12.08984375" customWidth="1"/>
    <col min="14" max="14" width="11" customWidth="1"/>
    <col min="15" max="15" width="13" customWidth="1"/>
    <col min="16" max="16" width="11" customWidth="1"/>
    <col min="17" max="17" width="9.6328125" customWidth="1"/>
    <col min="18" max="100" width="9.1796875" customWidth="1"/>
  </cols>
  <sheetData>
    <row r="8" spans="1:17" ht="50" x14ac:dyDescent="0.25">
      <c r="A8" s="246" t="s">
        <v>2</v>
      </c>
      <c r="B8" s="246" t="s">
        <v>10</v>
      </c>
      <c r="C8" s="246" t="s">
        <v>8</v>
      </c>
      <c r="D8" s="246" t="s">
        <v>43</v>
      </c>
      <c r="E8" s="246" t="s">
        <v>47</v>
      </c>
      <c r="F8" s="246" t="s">
        <v>48</v>
      </c>
      <c r="G8" s="246" t="s">
        <v>101</v>
      </c>
      <c r="H8" s="246" t="s">
        <v>102</v>
      </c>
      <c r="I8" s="246" t="s">
        <v>103</v>
      </c>
      <c r="J8" s="246" t="s">
        <v>104</v>
      </c>
      <c r="K8" s="246" t="s">
        <v>105</v>
      </c>
      <c r="L8" s="276" t="s">
        <v>49</v>
      </c>
      <c r="M8" s="276" t="s">
        <v>50</v>
      </c>
      <c r="N8" s="276" t="s">
        <v>51</v>
      </c>
      <c r="O8" s="246" t="s">
        <v>106</v>
      </c>
      <c r="P8" s="246" t="s">
        <v>107</v>
      </c>
      <c r="Q8" s="246" t="s">
        <v>108</v>
      </c>
    </row>
    <row r="9" spans="1:17" x14ac:dyDescent="0.25">
      <c r="A9" s="478" t="s">
        <v>109</v>
      </c>
      <c r="B9" s="478" t="s">
        <v>444</v>
      </c>
      <c r="C9" s="247" t="s">
        <v>284</v>
      </c>
      <c r="D9" s="462">
        <v>197802766.57472637</v>
      </c>
      <c r="E9" s="462">
        <v>6889179.815544337</v>
      </c>
      <c r="F9" s="463">
        <v>3.6085330187810745E-2</v>
      </c>
      <c r="G9" s="471">
        <v>53.584965667316766</v>
      </c>
      <c r="H9" s="471">
        <v>0.28417904051710252</v>
      </c>
      <c r="I9" s="472">
        <v>2.0906783238332043</v>
      </c>
      <c r="J9" s="472">
        <v>7.2286815104244617E-2</v>
      </c>
      <c r="K9" s="463">
        <v>3.5814070160137434E-2</v>
      </c>
      <c r="L9" s="464">
        <v>413541956.47201949</v>
      </c>
      <c r="M9" s="464">
        <v>28203594.056296885</v>
      </c>
      <c r="N9" s="463">
        <v>7.3191762895046031E-2</v>
      </c>
      <c r="O9" s="462">
        <v>89362425.832430243</v>
      </c>
      <c r="P9" s="462">
        <v>4587914.9943415374</v>
      </c>
      <c r="Q9" s="463">
        <v>5.4119038246107025E-2</v>
      </c>
    </row>
    <row r="10" spans="1:17" x14ac:dyDescent="0.25">
      <c r="A10" s="478" t="s">
        <v>109</v>
      </c>
      <c r="B10" s="478" t="s">
        <v>444</v>
      </c>
      <c r="C10" s="248" t="s">
        <v>33</v>
      </c>
      <c r="D10" s="466">
        <v>12817736.948978648</v>
      </c>
      <c r="E10" s="466">
        <v>803311.54288919829</v>
      </c>
      <c r="F10" s="467">
        <v>6.6862252312294854E-2</v>
      </c>
      <c r="G10" s="473">
        <v>3.4723376534991144</v>
      </c>
      <c r="H10" s="473">
        <v>0.11805399100972691</v>
      </c>
      <c r="I10" s="474">
        <v>2.5392115442724745</v>
      </c>
      <c r="J10" s="474">
        <v>0.19740002018148273</v>
      </c>
      <c r="K10" s="467">
        <v>8.4293726523575127E-2</v>
      </c>
      <c r="L10" s="468">
        <v>32546945.632294428</v>
      </c>
      <c r="M10" s="468">
        <v>4411425.7609825619</v>
      </c>
      <c r="N10" s="467">
        <v>0.15679204724703286</v>
      </c>
      <c r="O10" s="466">
        <v>7339254.0147205591</v>
      </c>
      <c r="P10" s="466">
        <v>679848.0987802539</v>
      </c>
      <c r="Q10" s="467">
        <v>0.10208840058133919</v>
      </c>
    </row>
    <row r="11" spans="1:17" x14ac:dyDescent="0.25">
      <c r="A11" s="478" t="s">
        <v>109</v>
      </c>
      <c r="B11" s="478" t="s">
        <v>444</v>
      </c>
      <c r="C11" s="247" t="s">
        <v>145</v>
      </c>
      <c r="D11" s="462">
        <v>2528813.1257916121</v>
      </c>
      <c r="E11" s="462">
        <v>300727.19878324913</v>
      </c>
      <c r="F11" s="463">
        <v>0.1349710956556481</v>
      </c>
      <c r="G11" s="471">
        <v>0.68505798412789953</v>
      </c>
      <c r="H11" s="471">
        <v>6.3003081710451991E-2</v>
      </c>
      <c r="I11" s="472">
        <v>2.0085046082899609</v>
      </c>
      <c r="J11" s="472">
        <v>-6.7300337849466541E-2</v>
      </c>
      <c r="K11" s="463">
        <v>-3.2421320690381533E-2</v>
      </c>
      <c r="L11" s="464">
        <v>5079132.8166565932</v>
      </c>
      <c r="M11" s="464">
        <v>454061.02894898225</v>
      </c>
      <c r="N11" s="463">
        <v>9.8173833789082621E-2</v>
      </c>
      <c r="O11" s="462">
        <v>1278225.9530189037</v>
      </c>
      <c r="P11" s="462">
        <v>136081.99743808061</v>
      </c>
      <c r="Q11" s="463">
        <v>0.11914609955526823</v>
      </c>
    </row>
    <row r="12" spans="1:17" x14ac:dyDescent="0.25">
      <c r="A12" s="478" t="s">
        <v>109</v>
      </c>
      <c r="B12" s="478" t="s">
        <v>444</v>
      </c>
      <c r="C12" s="248" t="s">
        <v>146</v>
      </c>
      <c r="D12" s="466">
        <v>23100151.287362464</v>
      </c>
      <c r="E12" s="466">
        <v>1606993.3862894662</v>
      </c>
      <c r="F12" s="467">
        <v>7.4767672283710368E-2</v>
      </c>
      <c r="G12" s="473">
        <v>6.2578538969803246</v>
      </c>
      <c r="H12" s="473">
        <v>0.25722165980872269</v>
      </c>
      <c r="I12" s="474">
        <v>2.3092502514178408</v>
      </c>
      <c r="J12" s="474">
        <v>9.7523179020757578E-2</v>
      </c>
      <c r="K12" s="467">
        <v>4.4093676944986421E-2</v>
      </c>
      <c r="L12" s="468">
        <v>53344030.168131925</v>
      </c>
      <c r="M12" s="468">
        <v>5807030.9670235068</v>
      </c>
      <c r="N12" s="467">
        <v>0.12215813081630328</v>
      </c>
      <c r="O12" s="466">
        <v>10971525.293566287</v>
      </c>
      <c r="P12" s="466">
        <v>1199044.8356095795</v>
      </c>
      <c r="Q12" s="467">
        <v>0.12269605866884317</v>
      </c>
    </row>
    <row r="13" spans="1:17" x14ac:dyDescent="0.25">
      <c r="A13" s="478" t="s">
        <v>109</v>
      </c>
      <c r="B13" s="478" t="s">
        <v>444</v>
      </c>
      <c r="C13" s="247" t="s">
        <v>147</v>
      </c>
      <c r="D13" s="462">
        <v>6445471.1944793407</v>
      </c>
      <c r="E13" s="462">
        <v>527673.59550748952</v>
      </c>
      <c r="F13" s="463">
        <v>8.9167225928640528E-2</v>
      </c>
      <c r="G13" s="471">
        <v>1.7460845399013976</v>
      </c>
      <c r="H13" s="471">
        <v>9.3906334684080273E-2</v>
      </c>
      <c r="I13" s="472">
        <v>2.0510848321048436</v>
      </c>
      <c r="J13" s="472">
        <v>-0.15614051108636451</v>
      </c>
      <c r="K13" s="463">
        <v>-7.0740629889930698E-2</v>
      </c>
      <c r="L13" s="464">
        <v>13220208.202765264</v>
      </c>
      <c r="M13" s="464">
        <v>158295.36643851176</v>
      </c>
      <c r="N13" s="463">
        <v>1.2118850310979973E-2</v>
      </c>
      <c r="O13" s="462">
        <v>3357041.5364567041</v>
      </c>
      <c r="P13" s="462">
        <v>173205.66486968612</v>
      </c>
      <c r="Q13" s="463">
        <v>5.4401568377125502E-2</v>
      </c>
    </row>
    <row r="14" spans="1:17" x14ac:dyDescent="0.25">
      <c r="A14" s="478" t="s">
        <v>109</v>
      </c>
      <c r="B14" s="478" t="s">
        <v>444</v>
      </c>
      <c r="C14" s="248" t="s">
        <v>148</v>
      </c>
      <c r="D14" s="466">
        <v>1495891.5324864481</v>
      </c>
      <c r="E14" s="466">
        <v>-686623.17108198348</v>
      </c>
      <c r="F14" s="467">
        <v>-0.3146018535221542</v>
      </c>
      <c r="G14" s="473">
        <v>0.40523849993793781</v>
      </c>
      <c r="H14" s="473">
        <v>-0.20409346275517293</v>
      </c>
      <c r="I14" s="474">
        <v>2.4178297218232552</v>
      </c>
      <c r="J14" s="474">
        <v>6.050234977403024E-2</v>
      </c>
      <c r="K14" s="467">
        <v>2.5665654457418675E-2</v>
      </c>
      <c r="L14" s="468">
        <v>3616811.0078694713</v>
      </c>
      <c r="M14" s="468">
        <v>-1528090.642752293</v>
      </c>
      <c r="N14" s="467">
        <v>-0.29701066152889871</v>
      </c>
      <c r="O14" s="466">
        <v>842986.02550625801</v>
      </c>
      <c r="P14" s="466">
        <v>-332707.40231093485</v>
      </c>
      <c r="Q14" s="467">
        <v>-0.28298823012785196</v>
      </c>
    </row>
    <row r="15" spans="1:17" x14ac:dyDescent="0.25">
      <c r="A15" s="478" t="s">
        <v>109</v>
      </c>
      <c r="B15" s="478" t="s">
        <v>444</v>
      </c>
      <c r="C15" s="247" t="s">
        <v>149</v>
      </c>
      <c r="D15" s="462">
        <v>3026118.8022925188</v>
      </c>
      <c r="E15" s="462">
        <v>-65403.135207896121</v>
      </c>
      <c r="F15" s="463">
        <v>-2.1155643249543443E-2</v>
      </c>
      <c r="G15" s="471">
        <v>0.81977858517366731</v>
      </c>
      <c r="H15" s="471">
        <v>-4.3337308985472389E-2</v>
      </c>
      <c r="I15" s="472">
        <v>2.0204316736947883</v>
      </c>
      <c r="J15" s="472">
        <v>-7.2235569253224163E-2</v>
      </c>
      <c r="K15" s="463">
        <v>-3.4518421166407437E-2</v>
      </c>
      <c r="L15" s="464">
        <v>6114066.2765151421</v>
      </c>
      <c r="M15" s="464">
        <v>-355460.41294714902</v>
      </c>
      <c r="N15" s="463">
        <v>-5.4943805012216865E-2</v>
      </c>
      <c r="O15" s="462">
        <v>1543824.1328965425</v>
      </c>
      <c r="P15" s="462">
        <v>-67692.872180071892</v>
      </c>
      <c r="Q15" s="463">
        <v>-4.2005682823591212E-2</v>
      </c>
    </row>
    <row r="16" spans="1:17" x14ac:dyDescent="0.25">
      <c r="A16" s="478" t="s">
        <v>109</v>
      </c>
      <c r="B16" s="478" t="s">
        <v>444</v>
      </c>
      <c r="C16" s="248" t="s">
        <v>150</v>
      </c>
      <c r="D16" s="466">
        <v>25157862.802680228</v>
      </c>
      <c r="E16" s="466">
        <v>-575087.21371996775</v>
      </c>
      <c r="F16" s="467">
        <v>-2.2348281613785111E-2</v>
      </c>
      <c r="G16" s="473">
        <v>6.8152899875412203</v>
      </c>
      <c r="H16" s="473">
        <v>-0.36904142325754918</v>
      </c>
      <c r="I16" s="474">
        <v>1.9139936318858257</v>
      </c>
      <c r="J16" s="474">
        <v>1.0283429144393397E-2</v>
      </c>
      <c r="K16" s="467">
        <v>5.4017828604294785E-3</v>
      </c>
      <c r="L16" s="468">
        <v>48151989.19618725</v>
      </c>
      <c r="M16" s="468">
        <v>-836090.29666911066</v>
      </c>
      <c r="N16" s="467">
        <v>-1.7067219317936984E-2</v>
      </c>
      <c r="O16" s="466">
        <v>10607821.58817929</v>
      </c>
      <c r="P16" s="466">
        <v>-230734.65679995716</v>
      </c>
      <c r="Q16" s="467">
        <v>-2.1288320287754244E-2</v>
      </c>
    </row>
    <row r="17" spans="1:17" x14ac:dyDescent="0.25">
      <c r="A17" s="478" t="s">
        <v>109</v>
      </c>
      <c r="B17" s="478" t="s">
        <v>444</v>
      </c>
      <c r="C17" s="247" t="s">
        <v>151</v>
      </c>
      <c r="D17" s="462">
        <v>749191.74962453253</v>
      </c>
      <c r="E17" s="462">
        <v>100600.97639949783</v>
      </c>
      <c r="F17" s="463">
        <v>0.1551070113120363</v>
      </c>
      <c r="G17" s="471">
        <v>0.20295678810286674</v>
      </c>
      <c r="H17" s="471">
        <v>2.187801315226251E-2</v>
      </c>
      <c r="I17" s="472">
        <v>1.9923485632041014</v>
      </c>
      <c r="J17" s="472">
        <v>8.6926479530314626E-2</v>
      </c>
      <c r="K17" s="463">
        <v>4.5620589933918633E-2</v>
      </c>
      <c r="L17" s="464">
        <v>1492651.1059288043</v>
      </c>
      <c r="M17" s="464">
        <v>256811.92335876613</v>
      </c>
      <c r="N17" s="463">
        <v>0.20780367460489702</v>
      </c>
      <c r="O17" s="462">
        <v>372886.50509929657</v>
      </c>
      <c r="P17" s="462">
        <v>50590.667722914892</v>
      </c>
      <c r="Q17" s="463">
        <v>0.15696965910184682</v>
      </c>
    </row>
    <row r="18" spans="1:17" x14ac:dyDescent="0.25">
      <c r="A18" s="478" t="s">
        <v>109</v>
      </c>
      <c r="B18" s="478" t="s">
        <v>444</v>
      </c>
      <c r="C18" s="248" t="s">
        <v>152</v>
      </c>
      <c r="D18" s="466">
        <v>329853.93270087242</v>
      </c>
      <c r="E18" s="466">
        <v>-347176.77357983589</v>
      </c>
      <c r="F18" s="467">
        <v>-0.5127932460952378</v>
      </c>
      <c r="G18" s="473">
        <v>8.9357757553549091E-2</v>
      </c>
      <c r="H18" s="473">
        <v>-9.9661106047702328E-2</v>
      </c>
      <c r="I18" s="474">
        <v>1.9712934100030539</v>
      </c>
      <c r="J18" s="474">
        <v>-1.8312213052689597E-2</v>
      </c>
      <c r="K18" s="467">
        <v>-9.2039411431521362E-3</v>
      </c>
      <c r="L18" s="468">
        <v>650238.88379682065</v>
      </c>
      <c r="M18" s="468">
        <v>-696785.21640067804</v>
      </c>
      <c r="N18" s="467">
        <v>-0.51727746838272337</v>
      </c>
      <c r="O18" s="466">
        <v>164926.96635043621</v>
      </c>
      <c r="P18" s="466">
        <v>-173588.38678991795</v>
      </c>
      <c r="Q18" s="467">
        <v>-0.5127932460952378</v>
      </c>
    </row>
    <row r="19" spans="1:17" x14ac:dyDescent="0.25">
      <c r="A19" s="478" t="s">
        <v>109</v>
      </c>
      <c r="B19" s="478" t="s">
        <v>444</v>
      </c>
      <c r="C19" s="247" t="s">
        <v>153</v>
      </c>
      <c r="D19" s="462">
        <v>461.98375994414084</v>
      </c>
      <c r="E19" s="462">
        <v>313.36277543157331</v>
      </c>
      <c r="F19" s="463">
        <v>2.1084692478609912</v>
      </c>
      <c r="G19" s="471">
        <v>1.2515185881443449E-4</v>
      </c>
      <c r="H19" s="471">
        <v>8.365866014669606E-5</v>
      </c>
      <c r="I19" s="472">
        <v>2.0913269584210181</v>
      </c>
      <c r="J19" s="472">
        <v>-1.5685479123750441</v>
      </c>
      <c r="K19" s="463">
        <v>-0.42857965579404306</v>
      </c>
      <c r="L19" s="464">
        <v>966.15909152388576</v>
      </c>
      <c r="M19" s="464">
        <v>422.22488503336911</v>
      </c>
      <c r="N19" s="463">
        <v>0.77624256756635968</v>
      </c>
      <c r="O19" s="462">
        <v>291.01339209079742</v>
      </c>
      <c r="P19" s="462">
        <v>197.39387428760529</v>
      </c>
      <c r="Q19" s="463">
        <v>2.1084692478609921</v>
      </c>
    </row>
    <row r="20" spans="1:17" x14ac:dyDescent="0.25">
      <c r="A20" s="478" t="s">
        <v>109</v>
      </c>
      <c r="B20" s="478" t="s">
        <v>444</v>
      </c>
      <c r="C20" s="247" t="s">
        <v>154</v>
      </c>
      <c r="D20" s="466">
        <v>10293392.342493674</v>
      </c>
      <c r="E20" s="466">
        <v>837022.19943837449</v>
      </c>
      <c r="F20" s="467">
        <v>8.8514111310784349E-2</v>
      </c>
      <c r="G20" s="473">
        <v>2.7884901956837447</v>
      </c>
      <c r="H20" s="473">
        <v>0.14838492179973217</v>
      </c>
      <c r="I20" s="474">
        <v>2.259359357758028</v>
      </c>
      <c r="J20" s="474">
        <v>0.17648097175532484</v>
      </c>
      <c r="K20" s="467">
        <v>8.4729369194719656E-2</v>
      </c>
      <c r="L20" s="468">
        <v>23256472.312087912</v>
      </c>
      <c r="M20" s="468">
        <v>3560003.3310767375</v>
      </c>
      <c r="N20" s="467">
        <v>0.18074322532169795</v>
      </c>
      <c r="O20" s="466">
        <v>5546987.6786881685</v>
      </c>
      <c r="P20" s="466">
        <v>667872.28743082751</v>
      </c>
      <c r="Q20" s="467">
        <v>0.13688388854823083</v>
      </c>
    </row>
    <row r="21" spans="1:17" x14ac:dyDescent="0.25">
      <c r="A21" s="478" t="s">
        <v>109</v>
      </c>
      <c r="B21" s="478" t="s">
        <v>444</v>
      </c>
      <c r="C21" s="248" t="s">
        <v>155</v>
      </c>
      <c r="D21" s="462">
        <v>164890314.64265966</v>
      </c>
      <c r="E21" s="462">
        <v>3540143.265213877</v>
      </c>
      <c r="F21" s="463">
        <v>2.1940746855064905E-2</v>
      </c>
      <c r="G21" s="471">
        <v>44.668949792782747</v>
      </c>
      <c r="H21" s="471">
        <v>-0.37808537520103158</v>
      </c>
      <c r="I21" s="472">
        <v>2.6430588823468306</v>
      </c>
      <c r="J21" s="472">
        <v>0.14678995065752343</v>
      </c>
      <c r="K21" s="463">
        <v>5.8803740572209037E-2</v>
      </c>
      <c r="L21" s="464">
        <v>435814810.72924531</v>
      </c>
      <c r="M21" s="464">
        <v>33041390.79698211</v>
      </c>
      <c r="N21" s="463">
        <v>8.2034685413299807E-2</v>
      </c>
      <c r="O21" s="462">
        <v>101602907.54815435</v>
      </c>
      <c r="P21" s="462">
        <v>2043022.4938600063</v>
      </c>
      <c r="Q21" s="463">
        <v>2.0520538897226097E-2</v>
      </c>
    </row>
    <row r="22" spans="1:17" x14ac:dyDescent="0.25">
      <c r="A22" s="478" t="s">
        <v>109</v>
      </c>
      <c r="B22" s="478" t="s">
        <v>444</v>
      </c>
      <c r="C22" s="247" t="s">
        <v>156</v>
      </c>
      <c r="D22" s="466">
        <v>4639876.8738617208</v>
      </c>
      <c r="E22" s="466">
        <v>-80813.248741625808</v>
      </c>
      <c r="F22" s="467">
        <v>-1.7118948001835641E-2</v>
      </c>
      <c r="G22" s="473">
        <v>1.2569472474619319</v>
      </c>
      <c r="H22" s="473">
        <v>-6.1012889516219415E-2</v>
      </c>
      <c r="I22" s="474">
        <v>2.1812690975543054</v>
      </c>
      <c r="J22" s="474">
        <v>0.11797182170598797</v>
      </c>
      <c r="K22" s="467">
        <v>5.7176357031482175E-2</v>
      </c>
      <c r="L22" s="468">
        <v>10120820.041411448</v>
      </c>
      <c r="M22" s="468">
        <v>380632.97131990269</v>
      </c>
      <c r="N22" s="467">
        <v>3.9078609946690192E-2</v>
      </c>
      <c r="O22" s="466">
        <v>2457551.2443984747</v>
      </c>
      <c r="P22" s="466">
        <v>51641.369946483057</v>
      </c>
      <c r="Q22" s="467">
        <v>2.1464382558488697E-2</v>
      </c>
    </row>
    <row r="23" spans="1:17" x14ac:dyDescent="0.25">
      <c r="A23" s="478" t="s">
        <v>109</v>
      </c>
      <c r="B23" s="478" t="s">
        <v>444</v>
      </c>
      <c r="C23" s="248" t="s">
        <v>157</v>
      </c>
      <c r="D23" s="462">
        <v>115878.38037991524</v>
      </c>
      <c r="E23" s="462">
        <v>-143434.22984283636</v>
      </c>
      <c r="F23" s="463">
        <v>-0.5531324902388095</v>
      </c>
      <c r="G23" s="471">
        <v>3.1391568185656561E-2</v>
      </c>
      <c r="H23" s="471">
        <v>-4.1005406496694589E-2</v>
      </c>
      <c r="I23" s="472">
        <v>2.003448146466825</v>
      </c>
      <c r="J23" s="472">
        <v>3.2241564268894463E-2</v>
      </c>
      <c r="K23" s="463">
        <v>1.6356258425712308E-2</v>
      </c>
      <c r="L23" s="464">
        <v>232156.3263877189</v>
      </c>
      <c r="M23" s="464">
        <v>-279002.39773029543</v>
      </c>
      <c r="N23" s="463">
        <v>-0.54582340976710098</v>
      </c>
      <c r="O23" s="462">
        <v>57939.190189957619</v>
      </c>
      <c r="P23" s="462">
        <v>-71717.114921418179</v>
      </c>
      <c r="Q23" s="463">
        <v>-0.5531324902388095</v>
      </c>
    </row>
    <row r="24" spans="1:17" x14ac:dyDescent="0.25">
      <c r="A24" s="478" t="s">
        <v>109</v>
      </c>
      <c r="B24" s="478" t="s">
        <v>444</v>
      </c>
      <c r="C24" s="248" t="s">
        <v>158</v>
      </c>
      <c r="D24" s="466">
        <v>33558556.844425522</v>
      </c>
      <c r="E24" s="466">
        <v>3346034.2159292661</v>
      </c>
      <c r="F24" s="467">
        <v>0.11074991178569472</v>
      </c>
      <c r="G24" s="473">
        <v>9.0910463361689064</v>
      </c>
      <c r="H24" s="473">
        <v>0.65607190917786795</v>
      </c>
      <c r="I24" s="474">
        <v>2.1590297610215146</v>
      </c>
      <c r="J24" s="474">
        <v>8.6523104482423729E-2</v>
      </c>
      <c r="K24" s="467">
        <v>4.1748046603097493E-2</v>
      </c>
      <c r="L24" s="468">
        <v>72453922.96404694</v>
      </c>
      <c r="M24" s="468">
        <v>9838268.7056505457</v>
      </c>
      <c r="N24" s="467">
        <v>0.15712155086731033</v>
      </c>
      <c r="O24" s="466">
        <v>15263979.965372264</v>
      </c>
      <c r="P24" s="466">
        <v>1764724.5188757237</v>
      </c>
      <c r="Q24" s="467">
        <v>0.13072754463163538</v>
      </c>
    </row>
    <row r="25" spans="1:17" x14ac:dyDescent="0.25">
      <c r="A25" s="478" t="s">
        <v>109</v>
      </c>
      <c r="B25" s="478" t="s">
        <v>444</v>
      </c>
      <c r="C25" s="247" t="s">
        <v>159</v>
      </c>
      <c r="D25" s="462">
        <v>209848.46526503563</v>
      </c>
      <c r="E25" s="462">
        <v>195433.39625096321</v>
      </c>
      <c r="F25" s="463">
        <v>13.557576176720023</v>
      </c>
      <c r="G25" s="471">
        <v>5.6848157390751122E-2</v>
      </c>
      <c r="H25" s="471">
        <v>5.2823642788242288E-2</v>
      </c>
      <c r="I25" s="472">
        <v>1.9740574799215753</v>
      </c>
      <c r="J25" s="472">
        <v>-0.11951240083737402</v>
      </c>
      <c r="K25" s="463">
        <v>-5.708546055030609E-2</v>
      </c>
      <c r="L25" s="464">
        <v>414252.93250650645</v>
      </c>
      <c r="M25" s="464">
        <v>384073.97818958282</v>
      </c>
      <c r="N25" s="463">
        <v>12.726550236175797</v>
      </c>
      <c r="O25" s="462">
        <v>104924.23263251781</v>
      </c>
      <c r="P25" s="462">
        <v>97716.698125481606</v>
      </c>
      <c r="Q25" s="463">
        <v>13.557576176720023</v>
      </c>
    </row>
    <row r="26" spans="1:17" x14ac:dyDescent="0.25">
      <c r="A26" s="478" t="s">
        <v>109</v>
      </c>
      <c r="B26" s="478" t="s">
        <v>444</v>
      </c>
      <c r="C26" s="248" t="s">
        <v>160</v>
      </c>
      <c r="D26" s="466">
        <v>77530402.994986966</v>
      </c>
      <c r="E26" s="466">
        <v>840855.06907086074</v>
      </c>
      <c r="F26" s="467">
        <v>1.0964402474808515E-2</v>
      </c>
      <c r="G26" s="473">
        <v>21.003063074399048</v>
      </c>
      <c r="H26" s="473">
        <v>-0.40774010568622998</v>
      </c>
      <c r="I26" s="474">
        <v>1.9391273509783133</v>
      </c>
      <c r="J26" s="474">
        <v>2.9659470547708677E-2</v>
      </c>
      <c r="K26" s="467">
        <v>1.5532846009968055E-2</v>
      </c>
      <c r="L26" s="468">
        <v>150341324.97995016</v>
      </c>
      <c r="M26" s="468">
        <v>3905096.4506698549</v>
      </c>
      <c r="N26" s="467">
        <v>2.6667556860009E-2</v>
      </c>
      <c r="O26" s="466">
        <v>31559721.571362555</v>
      </c>
      <c r="P26" s="466">
        <v>305983.02229091898</v>
      </c>
      <c r="Q26" s="467">
        <v>9.7902854665048687E-3</v>
      </c>
    </row>
    <row r="27" spans="1:17" x14ac:dyDescent="0.25">
      <c r="A27" s="478" t="s">
        <v>109</v>
      </c>
      <c r="B27" s="478" t="s">
        <v>444</v>
      </c>
      <c r="C27" s="247" t="s">
        <v>161</v>
      </c>
      <c r="D27" s="462">
        <v>2248728.5076358854</v>
      </c>
      <c r="E27" s="462">
        <v>756426.23989208834</v>
      </c>
      <c r="F27" s="463">
        <v>0.50688540535137339</v>
      </c>
      <c r="G27" s="471">
        <v>0.6091827832512311</v>
      </c>
      <c r="H27" s="471">
        <v>0.1925498651549718</v>
      </c>
      <c r="I27" s="472">
        <v>2.5464059577280223</v>
      </c>
      <c r="J27" s="472">
        <v>0.65337124919208822</v>
      </c>
      <c r="K27" s="463">
        <v>0.3451448862749078</v>
      </c>
      <c r="L27" s="464">
        <v>5726175.6691568634</v>
      </c>
      <c r="M27" s="464">
        <v>2901195.6806909712</v>
      </c>
      <c r="N27" s="463">
        <v>1.0269791972106919</v>
      </c>
      <c r="O27" s="462">
        <v>1249580.4570566416</v>
      </c>
      <c r="P27" s="462">
        <v>510654.53724929038</v>
      </c>
      <c r="Q27" s="463">
        <v>0.6910767690791324</v>
      </c>
    </row>
    <row r="28" spans="1:17" x14ac:dyDescent="0.25">
      <c r="A28" s="478" t="s">
        <v>109</v>
      </c>
      <c r="B28" s="478" t="s">
        <v>451</v>
      </c>
      <c r="C28" s="248" t="s">
        <v>284</v>
      </c>
      <c r="D28" s="466">
        <v>2390569638.7596021</v>
      </c>
      <c r="E28" s="466">
        <v>98515846.556634903</v>
      </c>
      <c r="F28" s="467">
        <v>4.2981472289944873E-2</v>
      </c>
      <c r="G28" s="473">
        <v>56.563753503413643</v>
      </c>
      <c r="H28" s="473">
        <v>0.30642497112979328</v>
      </c>
      <c r="I28" s="474">
        <v>2.090400429718251</v>
      </c>
      <c r="J28" s="474">
        <v>4.6952893297069753E-2</v>
      </c>
      <c r="K28" s="467">
        <v>2.2977293255740404E-2</v>
      </c>
      <c r="L28" s="468">
        <v>4997247800.1344767</v>
      </c>
      <c r="M28" s="468">
        <v>313556125.11249733</v>
      </c>
      <c r="N28" s="467">
        <v>6.6946363439054912E-2</v>
      </c>
      <c r="O28" s="466">
        <v>1073422166.7756962</v>
      </c>
      <c r="P28" s="466">
        <v>58048200.529284954</v>
      </c>
      <c r="Q28" s="467">
        <v>5.7169281918734757E-2</v>
      </c>
    </row>
    <row r="29" spans="1:17" x14ac:dyDescent="0.25">
      <c r="A29" s="478" t="s">
        <v>109</v>
      </c>
      <c r="B29" s="478" t="s">
        <v>451</v>
      </c>
      <c r="C29" s="247" t="s">
        <v>33</v>
      </c>
      <c r="D29" s="462">
        <v>163083960.76877168</v>
      </c>
      <c r="E29" s="462">
        <v>40971476.563062832</v>
      </c>
      <c r="F29" s="463">
        <v>0.33552242286745149</v>
      </c>
      <c r="G29" s="471">
        <v>3.8587627014587134</v>
      </c>
      <c r="H29" s="471">
        <v>0.8615720747713822</v>
      </c>
      <c r="I29" s="472">
        <v>2.475659044926358</v>
      </c>
      <c r="J29" s="472">
        <v>2.7673443626088812E-2</v>
      </c>
      <c r="K29" s="463">
        <v>1.1304577776678841E-2</v>
      </c>
      <c r="L29" s="464">
        <v>403740282.55962491</v>
      </c>
      <c r="M29" s="464">
        <v>104810679.48504311</v>
      </c>
      <c r="N29" s="463">
        <v>0.35061993996925506</v>
      </c>
      <c r="O29" s="462">
        <v>91869850.177482203</v>
      </c>
      <c r="P29" s="462">
        <v>22184911.462006196</v>
      </c>
      <c r="Q29" s="463">
        <v>0.31836020625041106</v>
      </c>
    </row>
    <row r="30" spans="1:17" x14ac:dyDescent="0.25">
      <c r="A30" s="478" t="s">
        <v>109</v>
      </c>
      <c r="B30" s="478" t="s">
        <v>451</v>
      </c>
      <c r="C30" s="248" t="s">
        <v>145</v>
      </c>
      <c r="D30" s="466">
        <v>23622852.515960716</v>
      </c>
      <c r="E30" s="466">
        <v>3774613.7388682328</v>
      </c>
      <c r="F30" s="467">
        <v>0.190173736887156</v>
      </c>
      <c r="G30" s="473">
        <v>0.55894510877064896</v>
      </c>
      <c r="H30" s="473">
        <v>7.177988888420872E-2</v>
      </c>
      <c r="I30" s="474">
        <v>2.0990123079455576</v>
      </c>
      <c r="J30" s="474">
        <v>-1.9353207835103525E-2</v>
      </c>
      <c r="K30" s="467">
        <v>-9.1359152568018798E-3</v>
      </c>
      <c r="L30" s="468">
        <v>49584658.179784223</v>
      </c>
      <c r="M30" s="468">
        <v>7538833.6054109856</v>
      </c>
      <c r="N30" s="467">
        <v>0.17930041048608367</v>
      </c>
      <c r="O30" s="466">
        <v>12081265.268721716</v>
      </c>
      <c r="P30" s="466">
        <v>1829935.9917016178</v>
      </c>
      <c r="Q30" s="467">
        <v>0.17850719084828301</v>
      </c>
    </row>
    <row r="31" spans="1:17" x14ac:dyDescent="0.25">
      <c r="A31" s="478" t="s">
        <v>109</v>
      </c>
      <c r="B31" s="478" t="s">
        <v>451</v>
      </c>
      <c r="C31" s="247" t="s">
        <v>146</v>
      </c>
      <c r="D31" s="462">
        <v>283585662.92852324</v>
      </c>
      <c r="E31" s="462">
        <v>21789479.947535992</v>
      </c>
      <c r="F31" s="463">
        <v>8.3230701454185971E-2</v>
      </c>
      <c r="G31" s="471">
        <v>6.7099779378584348</v>
      </c>
      <c r="H31" s="471">
        <v>0.28431989939512992</v>
      </c>
      <c r="I31" s="472">
        <v>2.288298022305959</v>
      </c>
      <c r="J31" s="472">
        <v>5.3933909620216713E-2</v>
      </c>
      <c r="K31" s="463">
        <v>2.4138370874291958E-2</v>
      </c>
      <c r="L31" s="464">
        <v>648928511.63366401</v>
      </c>
      <c r="M31" s="464">
        <v>63980515.542836189</v>
      </c>
      <c r="N31" s="463">
        <v>0.10937812586830645</v>
      </c>
      <c r="O31" s="462">
        <v>133746742.59152599</v>
      </c>
      <c r="P31" s="462">
        <v>13019412.884187743</v>
      </c>
      <c r="Q31" s="463">
        <v>0.10784147148577557</v>
      </c>
    </row>
    <row r="32" spans="1:17" x14ac:dyDescent="0.25">
      <c r="A32" s="478" t="s">
        <v>109</v>
      </c>
      <c r="B32" s="478" t="s">
        <v>451</v>
      </c>
      <c r="C32" s="248" t="s">
        <v>147</v>
      </c>
      <c r="D32" s="466">
        <v>62248125.826705582</v>
      </c>
      <c r="E32" s="466">
        <v>781975.03590242565</v>
      </c>
      <c r="F32" s="467">
        <v>1.2722043366011921E-2</v>
      </c>
      <c r="G32" s="473">
        <v>1.4728655414272687</v>
      </c>
      <c r="H32" s="473">
        <v>-3.5790778252555056E-2</v>
      </c>
      <c r="I32" s="474">
        <v>2.1859068781041917</v>
      </c>
      <c r="J32" s="474">
        <v>-7.3509614988754191E-2</v>
      </c>
      <c r="K32" s="467">
        <v>-3.2534778432163201E-2</v>
      </c>
      <c r="L32" s="468">
        <v>136068606.39369091</v>
      </c>
      <c r="M32" s="468">
        <v>-2809028.4699877501</v>
      </c>
      <c r="N32" s="467">
        <v>-2.0226643928268746E-2</v>
      </c>
      <c r="O32" s="466">
        <v>32863736.684170388</v>
      </c>
      <c r="P32" s="466">
        <v>192654.46445021033</v>
      </c>
      <c r="Q32" s="467">
        <v>5.8967885775734917E-3</v>
      </c>
    </row>
    <row r="33" spans="1:17" x14ac:dyDescent="0.25">
      <c r="A33" s="478" t="s">
        <v>109</v>
      </c>
      <c r="B33" s="478" t="s">
        <v>451</v>
      </c>
      <c r="C33" s="247" t="s">
        <v>148</v>
      </c>
      <c r="D33" s="462">
        <v>19092229.118318167</v>
      </c>
      <c r="E33" s="462">
        <v>-14092502.39246181</v>
      </c>
      <c r="F33" s="463">
        <v>-0.42466826612365077</v>
      </c>
      <c r="G33" s="471">
        <v>0.45174510885179187</v>
      </c>
      <c r="H33" s="471">
        <v>-0.36275773973242842</v>
      </c>
      <c r="I33" s="472">
        <v>2.3280252407014896</v>
      </c>
      <c r="J33" s="472">
        <v>6.118762642927944E-2</v>
      </c>
      <c r="K33" s="463">
        <v>2.6992505349318685E-2</v>
      </c>
      <c r="L33" s="464">
        <v>44447191.28870064</v>
      </c>
      <c r="M33" s="464">
        <v>-30777206.319459677</v>
      </c>
      <c r="N33" s="463">
        <v>-0.40913862121936057</v>
      </c>
      <c r="O33" s="462">
        <v>10362693.997087622</v>
      </c>
      <c r="P33" s="462">
        <v>-7101035.5783848334</v>
      </c>
      <c r="Q33" s="463">
        <v>-0.40661621263067027</v>
      </c>
    </row>
    <row r="34" spans="1:17" x14ac:dyDescent="0.25">
      <c r="A34" s="478" t="s">
        <v>109</v>
      </c>
      <c r="B34" s="478" t="s">
        <v>451</v>
      </c>
      <c r="C34" s="248" t="s">
        <v>149</v>
      </c>
      <c r="D34" s="466">
        <v>39386628.830598406</v>
      </c>
      <c r="E34" s="466">
        <v>1226845.619851701</v>
      </c>
      <c r="F34" s="467">
        <v>3.2150225096304844E-2</v>
      </c>
      <c r="G34" s="473">
        <v>0.9319350201654798</v>
      </c>
      <c r="H34" s="473">
        <v>-4.678015754754572E-3</v>
      </c>
      <c r="I34" s="474">
        <v>2.1110861661696303</v>
      </c>
      <c r="J34" s="474">
        <v>-5.8318277817440478E-2</v>
      </c>
      <c r="K34" s="467">
        <v>-2.6882160207185434E-2</v>
      </c>
      <c r="L34" s="468">
        <v>83148567.256334215</v>
      </c>
      <c r="M34" s="468">
        <v>364563.97735710442</v>
      </c>
      <c r="N34" s="467">
        <v>4.4037973873834752E-3</v>
      </c>
      <c r="O34" s="466">
        <v>20195177.277178869</v>
      </c>
      <c r="P34" s="466">
        <v>569886.72633384913</v>
      </c>
      <c r="Q34" s="467">
        <v>2.9038384163403437E-2</v>
      </c>
    </row>
    <row r="35" spans="1:17" x14ac:dyDescent="0.25">
      <c r="A35" s="478" t="s">
        <v>109</v>
      </c>
      <c r="B35" s="478" t="s">
        <v>451</v>
      </c>
      <c r="C35" s="247" t="s">
        <v>150</v>
      </c>
      <c r="D35" s="462">
        <v>317353915.07029009</v>
      </c>
      <c r="E35" s="462">
        <v>-11843503.053005159</v>
      </c>
      <c r="F35" s="463">
        <v>-3.5976901400148219E-2</v>
      </c>
      <c r="G35" s="471">
        <v>7.5089754066705519</v>
      </c>
      <c r="H35" s="471">
        <v>-0.57101266618435442</v>
      </c>
      <c r="I35" s="472">
        <v>1.9385221534960064</v>
      </c>
      <c r="J35" s="472">
        <v>-8.180157267998478E-4</v>
      </c>
      <c r="K35" s="463">
        <v>-4.2180105366851085E-4</v>
      </c>
      <c r="L35" s="464">
        <v>615197594.8624475</v>
      </c>
      <c r="M35" s="464">
        <v>-23228181.708494782</v>
      </c>
      <c r="N35" s="463">
        <v>-3.638352735889832E-2</v>
      </c>
      <c r="O35" s="462">
        <v>133935978.50293332</v>
      </c>
      <c r="P35" s="462">
        <v>-6040705.2247074246</v>
      </c>
      <c r="Q35" s="463">
        <v>-4.3155081716760128E-2</v>
      </c>
    </row>
    <row r="36" spans="1:17" x14ac:dyDescent="0.25">
      <c r="A36" s="478" t="s">
        <v>109</v>
      </c>
      <c r="B36" s="478" t="s">
        <v>451</v>
      </c>
      <c r="C36" s="248" t="s">
        <v>151</v>
      </c>
      <c r="D36" s="466">
        <v>9277130.4902993143</v>
      </c>
      <c r="E36" s="466">
        <v>619978.02093587443</v>
      </c>
      <c r="F36" s="467">
        <v>7.161454336514203E-2</v>
      </c>
      <c r="G36" s="473">
        <v>0.21950806776939188</v>
      </c>
      <c r="H36" s="473">
        <v>7.0225352396545149E-3</v>
      </c>
      <c r="I36" s="474">
        <v>1.9656881315387345</v>
      </c>
      <c r="J36" s="474">
        <v>3.3322914771443335E-2</v>
      </c>
      <c r="K36" s="467">
        <v>1.7244625644416322E-2</v>
      </c>
      <c r="L36" s="468">
        <v>18235945.299517483</v>
      </c>
      <c r="M36" s="468">
        <v>1507164.9914685097</v>
      </c>
      <c r="N36" s="467">
        <v>9.0094135000586051E-2</v>
      </c>
      <c r="O36" s="466">
        <v>4611843.3417083854</v>
      </c>
      <c r="P36" s="466">
        <v>295144.9548520809</v>
      </c>
      <c r="Q36" s="467">
        <v>6.8372846189752978E-2</v>
      </c>
    </row>
    <row r="37" spans="1:17" x14ac:dyDescent="0.25">
      <c r="A37" s="478" t="s">
        <v>109</v>
      </c>
      <c r="B37" s="478" t="s">
        <v>451</v>
      </c>
      <c r="C37" s="247" t="s">
        <v>152</v>
      </c>
      <c r="D37" s="462">
        <v>6452984.4466320612</v>
      </c>
      <c r="E37" s="462">
        <v>-623965.01910297945</v>
      </c>
      <c r="F37" s="463">
        <v>-8.8168641322659488E-2</v>
      </c>
      <c r="G37" s="471">
        <v>0.15268537493433934</v>
      </c>
      <c r="H37" s="471">
        <v>-2.1014855162603957E-2</v>
      </c>
      <c r="I37" s="472">
        <v>2.0544546275924644</v>
      </c>
      <c r="J37" s="472">
        <v>-2.9939804844089313E-2</v>
      </c>
      <c r="K37" s="463">
        <v>-1.4363790450683159E-2</v>
      </c>
      <c r="L37" s="464">
        <v>13257363.758165436</v>
      </c>
      <c r="M37" s="464">
        <v>-1493790.3068475276</v>
      </c>
      <c r="N37" s="463">
        <v>-0.10126599588506263</v>
      </c>
      <c r="O37" s="462">
        <v>3226492.2233160306</v>
      </c>
      <c r="P37" s="462">
        <v>-311982.50955148973</v>
      </c>
      <c r="Q37" s="463">
        <v>-8.8168641322659488E-2</v>
      </c>
    </row>
    <row r="38" spans="1:17" x14ac:dyDescent="0.25">
      <c r="A38" s="478" t="s">
        <v>109</v>
      </c>
      <c r="B38" s="478" t="s">
        <v>451</v>
      </c>
      <c r="C38" s="248" t="s">
        <v>153</v>
      </c>
      <c r="D38" s="466">
        <v>504291.59177698928</v>
      </c>
      <c r="E38" s="466">
        <v>262867.7240337925</v>
      </c>
      <c r="F38" s="467">
        <v>1.0888224370318083</v>
      </c>
      <c r="G38" s="473">
        <v>1.1932145723191869E-2</v>
      </c>
      <c r="H38" s="473">
        <v>6.0065161025581832E-3</v>
      </c>
      <c r="I38" s="474">
        <v>2.8833731941730036</v>
      </c>
      <c r="J38" s="474">
        <v>0.40821736255407881</v>
      </c>
      <c r="K38" s="467">
        <v>0.16492592399205674</v>
      </c>
      <c r="L38" s="468">
        <v>1454060.857776606</v>
      </c>
      <c r="M38" s="468">
        <v>856499.16364003636</v>
      </c>
      <c r="N38" s="467">
        <v>1.4333234075146188</v>
      </c>
      <c r="O38" s="466">
        <v>317663.99482015066</v>
      </c>
      <c r="P38" s="466">
        <v>165585.5967225972</v>
      </c>
      <c r="Q38" s="467">
        <v>1.0888173389121267</v>
      </c>
    </row>
    <row r="39" spans="1:17" x14ac:dyDescent="0.25">
      <c r="A39" s="478" t="s">
        <v>109</v>
      </c>
      <c r="B39" s="478" t="s">
        <v>451</v>
      </c>
      <c r="C39" s="248" t="s">
        <v>154</v>
      </c>
      <c r="D39" s="462">
        <v>53578069.792006686</v>
      </c>
      <c r="E39" s="462">
        <v>372441.54967516661</v>
      </c>
      <c r="F39" s="463">
        <v>7.0000404464511945E-3</v>
      </c>
      <c r="G39" s="471">
        <v>1.2677215855867048</v>
      </c>
      <c r="H39" s="471">
        <v>-3.8184287119073623E-2</v>
      </c>
      <c r="I39" s="472">
        <v>2.1982366364044656</v>
      </c>
      <c r="J39" s="472">
        <v>8.6487614103734067E-2</v>
      </c>
      <c r="K39" s="463">
        <v>4.0955441764337408E-2</v>
      </c>
      <c r="L39" s="464">
        <v>117777275.92462449</v>
      </c>
      <c r="M39" s="464">
        <v>5420342.5029847175</v>
      </c>
      <c r="N39" s="463">
        <v>4.8242171959641325E-2</v>
      </c>
      <c r="O39" s="462">
        <v>27939727.808824793</v>
      </c>
      <c r="P39" s="462">
        <v>903484.61484444514</v>
      </c>
      <c r="Q39" s="463">
        <v>3.3417535430573693E-2</v>
      </c>
    </row>
    <row r="40" spans="1:17" x14ac:dyDescent="0.25">
      <c r="A40" s="478" t="s">
        <v>109</v>
      </c>
      <c r="B40" s="478" t="s">
        <v>451</v>
      </c>
      <c r="C40" s="247" t="s">
        <v>155</v>
      </c>
      <c r="D40" s="466">
        <v>1773510034.9210207</v>
      </c>
      <c r="E40" s="466">
        <v>52798491.989124298</v>
      </c>
      <c r="F40" s="467">
        <v>3.0684104030104711E-2</v>
      </c>
      <c r="G40" s="473">
        <v>41.963380955157803</v>
      </c>
      <c r="H40" s="473">
        <v>-0.27063419287787838</v>
      </c>
      <c r="I40" s="474">
        <v>2.5243633767706162</v>
      </c>
      <c r="J40" s="474">
        <v>9.9452342199450872E-2</v>
      </c>
      <c r="K40" s="467">
        <v>4.1012779760408229E-2</v>
      </c>
      <c r="L40" s="468">
        <v>4476983780.4898014</v>
      </c>
      <c r="M40" s="468">
        <v>304411372.72027016</v>
      </c>
      <c r="N40" s="467">
        <v>7.2955324191245063E-2</v>
      </c>
      <c r="O40" s="466">
        <v>1057419843.1374091</v>
      </c>
      <c r="P40" s="466">
        <v>22823655.267274022</v>
      </c>
      <c r="Q40" s="467">
        <v>2.2060447868322227E-2</v>
      </c>
    </row>
    <row r="41" spans="1:17" x14ac:dyDescent="0.25">
      <c r="A41" s="478" t="s">
        <v>109</v>
      </c>
      <c r="B41" s="478" t="s">
        <v>451</v>
      </c>
      <c r="C41" s="248" t="s">
        <v>156</v>
      </c>
      <c r="D41" s="462">
        <v>58652883.474837847</v>
      </c>
      <c r="E41" s="462">
        <v>-1591330.6764030159</v>
      </c>
      <c r="F41" s="463">
        <v>-2.6414664027453977E-2</v>
      </c>
      <c r="G41" s="471">
        <v>1.3877977823129188</v>
      </c>
      <c r="H41" s="471">
        <v>-9.0866705931125225E-2</v>
      </c>
      <c r="I41" s="472">
        <v>2.338678382578284</v>
      </c>
      <c r="J41" s="472">
        <v>0.14072751464576561</v>
      </c>
      <c r="K41" s="463">
        <v>6.4026688084315372E-2</v>
      </c>
      <c r="L41" s="464">
        <v>137170230.65848634</v>
      </c>
      <c r="M41" s="464">
        <v>4756407.8768539876</v>
      </c>
      <c r="N41" s="463">
        <v>3.5920780602323704E-2</v>
      </c>
      <c r="O41" s="462">
        <v>31722772.618925907</v>
      </c>
      <c r="P41" s="462">
        <v>997325.24861127138</v>
      </c>
      <c r="Q41" s="463">
        <v>3.2459258821885745E-2</v>
      </c>
    </row>
    <row r="42" spans="1:17" x14ac:dyDescent="0.25">
      <c r="A42" s="478" t="s">
        <v>109</v>
      </c>
      <c r="B42" s="478" t="s">
        <v>451</v>
      </c>
      <c r="C42" s="247" t="s">
        <v>157</v>
      </c>
      <c r="D42" s="466">
        <v>2256326.6501910253</v>
      </c>
      <c r="E42" s="466">
        <v>-2389209.6607476869</v>
      </c>
      <c r="F42" s="467">
        <v>-0.51430222493835276</v>
      </c>
      <c r="G42" s="473">
        <v>5.338740289984182E-2</v>
      </c>
      <c r="H42" s="473">
        <v>-6.0634991924472269E-2</v>
      </c>
      <c r="I42" s="474">
        <v>2.1169642408947369</v>
      </c>
      <c r="J42" s="474">
        <v>-2.0871255855290372E-3</v>
      </c>
      <c r="K42" s="467">
        <v>-9.849339277677551E-4</v>
      </c>
      <c r="L42" s="468">
        <v>4776562.8342322083</v>
      </c>
      <c r="M42" s="468">
        <v>-5067567.233496164</v>
      </c>
      <c r="N42" s="467">
        <v>-0.51478060515565227</v>
      </c>
      <c r="O42" s="466">
        <v>1128163.3250955127</v>
      </c>
      <c r="P42" s="466">
        <v>-1194604.8303738434</v>
      </c>
      <c r="Q42" s="467">
        <v>-0.51430222493835276</v>
      </c>
    </row>
    <row r="43" spans="1:17" x14ac:dyDescent="0.25">
      <c r="A43" s="478" t="s">
        <v>109</v>
      </c>
      <c r="B43" s="478" t="s">
        <v>451</v>
      </c>
      <c r="C43" s="247" t="s">
        <v>158</v>
      </c>
      <c r="D43" s="462">
        <v>407557555.90483135</v>
      </c>
      <c r="E43" s="462">
        <v>35829085.815843105</v>
      </c>
      <c r="F43" s="463">
        <v>9.6385100143838762E-2</v>
      </c>
      <c r="G43" s="471">
        <v>9.6433020636103013</v>
      </c>
      <c r="H43" s="471">
        <v>0.5194103217416135</v>
      </c>
      <c r="I43" s="472">
        <v>2.1649250463778138</v>
      </c>
      <c r="J43" s="472">
        <v>6.9912966241041374E-2</v>
      </c>
      <c r="K43" s="463">
        <v>3.337115184389635E-2</v>
      </c>
      <c r="L43" s="464">
        <v>882331560.61889553</v>
      </c>
      <c r="M43" s="464">
        <v>103555925.25170422</v>
      </c>
      <c r="N43" s="463">
        <v>0.13297273380012431</v>
      </c>
      <c r="O43" s="462">
        <v>186237525.20725811</v>
      </c>
      <c r="P43" s="462">
        <v>19497335.060290486</v>
      </c>
      <c r="Q43" s="463">
        <v>0.11693242668792213</v>
      </c>
    </row>
    <row r="44" spans="1:17" x14ac:dyDescent="0.25">
      <c r="A44" s="478" t="s">
        <v>109</v>
      </c>
      <c r="B44" s="478" t="s">
        <v>451</v>
      </c>
      <c r="C44" s="248" t="s">
        <v>159</v>
      </c>
      <c r="D44" s="466">
        <v>2361987.6678944798</v>
      </c>
      <c r="E44" s="466">
        <v>-1577222.074023983</v>
      </c>
      <c r="F44" s="467">
        <v>-0.40039047863845117</v>
      </c>
      <c r="G44" s="473">
        <v>5.5887469688692654E-2</v>
      </c>
      <c r="H44" s="473">
        <v>-4.0798488277278139E-2</v>
      </c>
      <c r="I44" s="474">
        <v>2.0484748707727714</v>
      </c>
      <c r="J44" s="474">
        <v>-3.7614839101506092E-2</v>
      </c>
      <c r="K44" s="467">
        <v>-1.8031266308184336E-2</v>
      </c>
      <c r="L44" s="468">
        <v>4838472.3827570239</v>
      </c>
      <c r="M44" s="468">
        <v>-3379072.5248955898</v>
      </c>
      <c r="N44" s="467">
        <v>-0.41120219759904425</v>
      </c>
      <c r="O44" s="466">
        <v>1180993.8339472399</v>
      </c>
      <c r="P44" s="466">
        <v>-788611.03701199149</v>
      </c>
      <c r="Q44" s="467">
        <v>-0.40039047863845117</v>
      </c>
    </row>
    <row r="45" spans="1:17" x14ac:dyDescent="0.25">
      <c r="A45" s="478" t="s">
        <v>109</v>
      </c>
      <c r="B45" s="478" t="s">
        <v>451</v>
      </c>
      <c r="C45" s="247" t="s">
        <v>160</v>
      </c>
      <c r="D45" s="462">
        <v>974943660.43687689</v>
      </c>
      <c r="E45" s="462">
        <v>13746164.074892521</v>
      </c>
      <c r="F45" s="463">
        <v>1.4301081855622887E-2</v>
      </c>
      <c r="G45" s="471">
        <v>23.068339861155952</v>
      </c>
      <c r="H45" s="471">
        <v>-0.52377805561955526</v>
      </c>
      <c r="I45" s="472">
        <v>1.9557601225758405</v>
      </c>
      <c r="J45" s="472">
        <v>2.480196472366436E-2</v>
      </c>
      <c r="K45" s="463">
        <v>1.2844382268361439E-2</v>
      </c>
      <c r="L45" s="464">
        <v>1906755932.840565</v>
      </c>
      <c r="M45" s="464">
        <v>50723785.933303833</v>
      </c>
      <c r="N45" s="463">
        <v>2.7329152686189066E-2</v>
      </c>
      <c r="O45" s="462">
        <v>399730343.89235389</v>
      </c>
      <c r="P45" s="462">
        <v>7302405.9707253575</v>
      </c>
      <c r="Q45" s="463">
        <v>1.8608272411491038E-2</v>
      </c>
    </row>
    <row r="46" spans="1:17" x14ac:dyDescent="0.25">
      <c r="A46" s="478" t="s">
        <v>109</v>
      </c>
      <c r="B46" s="478" t="s">
        <v>451</v>
      </c>
      <c r="C46" s="248" t="s">
        <v>161</v>
      </c>
      <c r="D46" s="466">
        <v>28859499.071796272</v>
      </c>
      <c r="E46" s="466">
        <v>12040626.37767525</v>
      </c>
      <c r="F46" s="467">
        <v>0.71589972744629959</v>
      </c>
      <c r="G46" s="473">
        <v>0.68285046595676069</v>
      </c>
      <c r="H46" s="473">
        <v>0.27003954070076336</v>
      </c>
      <c r="I46" s="474">
        <v>2.2732060946620485</v>
      </c>
      <c r="J46" s="474">
        <v>0.39339138419908992</v>
      </c>
      <c r="K46" s="467">
        <v>0.20927136169830587</v>
      </c>
      <c r="L46" s="468">
        <v>65603589.178901017</v>
      </c>
      <c r="M46" s="468">
        <v>33987224.87508855</v>
      </c>
      <c r="N46" s="467">
        <v>1.0749883999467387</v>
      </c>
      <c r="O46" s="466">
        <v>15134932.714516407</v>
      </c>
      <c r="P46" s="466">
        <v>6719711.1990388483</v>
      </c>
      <c r="Q46" s="467">
        <v>0.79851863515175792</v>
      </c>
    </row>
    <row r="47" spans="1:17" x14ac:dyDescent="0.25">
      <c r="A47" s="478" t="s">
        <v>109</v>
      </c>
      <c r="B47" s="478" t="s">
        <v>452</v>
      </c>
      <c r="C47" s="247" t="s">
        <v>284</v>
      </c>
      <c r="D47" s="462">
        <v>2390569638.7596021</v>
      </c>
      <c r="E47" s="462">
        <v>98515846.556634426</v>
      </c>
      <c r="F47" s="463">
        <v>4.2981472289944658E-2</v>
      </c>
      <c r="G47" s="471">
        <v>56.56375350341365</v>
      </c>
      <c r="H47" s="471">
        <v>0.3064249711298217</v>
      </c>
      <c r="I47" s="472">
        <v>2.0904004297182515</v>
      </c>
      <c r="J47" s="472">
        <v>4.6952893297070641E-2</v>
      </c>
      <c r="K47" s="463">
        <v>2.2977293255740844E-2</v>
      </c>
      <c r="L47" s="464">
        <v>4997247800.1344776</v>
      </c>
      <c r="M47" s="464">
        <v>313556125.11249828</v>
      </c>
      <c r="N47" s="463">
        <v>6.694636343905512E-2</v>
      </c>
      <c r="O47" s="462">
        <v>1073422166.7756962</v>
      </c>
      <c r="P47" s="462">
        <v>58048200.529284835</v>
      </c>
      <c r="Q47" s="463">
        <v>5.7169281918734632E-2</v>
      </c>
    </row>
    <row r="48" spans="1:17" x14ac:dyDescent="0.25">
      <c r="A48" s="478" t="s">
        <v>109</v>
      </c>
      <c r="B48" s="478" t="s">
        <v>452</v>
      </c>
      <c r="C48" s="248" t="s">
        <v>33</v>
      </c>
      <c r="D48" s="466">
        <v>163083960.76877174</v>
      </c>
      <c r="E48" s="466">
        <v>40971476.563062891</v>
      </c>
      <c r="F48" s="467">
        <v>0.33552242286745193</v>
      </c>
      <c r="G48" s="473">
        <v>3.8587627014587151</v>
      </c>
      <c r="H48" s="473">
        <v>0.86157207477138531</v>
      </c>
      <c r="I48" s="474">
        <v>2.4756590449263571</v>
      </c>
      <c r="J48" s="474">
        <v>2.7673443626087035E-2</v>
      </c>
      <c r="K48" s="467">
        <v>1.130457777667811E-2</v>
      </c>
      <c r="L48" s="468">
        <v>403740282.55962491</v>
      </c>
      <c r="M48" s="468">
        <v>104810679.48504299</v>
      </c>
      <c r="N48" s="467">
        <v>0.3506199399692545</v>
      </c>
      <c r="O48" s="466">
        <v>91869850.177482232</v>
      </c>
      <c r="P48" s="466">
        <v>22184911.462006241</v>
      </c>
      <c r="Q48" s="467">
        <v>0.31836020625041178</v>
      </c>
    </row>
    <row r="49" spans="1:17" x14ac:dyDescent="0.25">
      <c r="A49" s="478" t="s">
        <v>109</v>
      </c>
      <c r="B49" s="478" t="s">
        <v>452</v>
      </c>
      <c r="C49" s="247" t="s">
        <v>145</v>
      </c>
      <c r="D49" s="462">
        <v>23622852.515960723</v>
      </c>
      <c r="E49" s="462">
        <v>3774613.738868244</v>
      </c>
      <c r="F49" s="463">
        <v>0.19017373688715661</v>
      </c>
      <c r="G49" s="471">
        <v>0.55894510877064918</v>
      </c>
      <c r="H49" s="471">
        <v>7.1779888884209331E-2</v>
      </c>
      <c r="I49" s="472">
        <v>2.0990123079455567</v>
      </c>
      <c r="J49" s="472">
        <v>-1.9353207835103969E-2</v>
      </c>
      <c r="K49" s="463">
        <v>-9.1359152568020914E-3</v>
      </c>
      <c r="L49" s="464">
        <v>49584658.179784223</v>
      </c>
      <c r="M49" s="464">
        <v>7538833.6054110005</v>
      </c>
      <c r="N49" s="463">
        <v>0.17930041048608408</v>
      </c>
      <c r="O49" s="462">
        <v>12081265.268721716</v>
      </c>
      <c r="P49" s="462">
        <v>1829935.9917016197</v>
      </c>
      <c r="Q49" s="463">
        <v>0.17850719084828323</v>
      </c>
    </row>
    <row r="50" spans="1:17" x14ac:dyDescent="0.25">
      <c r="A50" s="478" t="s">
        <v>109</v>
      </c>
      <c r="B50" s="478" t="s">
        <v>452</v>
      </c>
      <c r="C50" s="248" t="s">
        <v>146</v>
      </c>
      <c r="D50" s="466">
        <v>283585662.92852318</v>
      </c>
      <c r="E50" s="466">
        <v>21789479.947535872</v>
      </c>
      <c r="F50" s="467">
        <v>8.3230701454185499E-2</v>
      </c>
      <c r="G50" s="473">
        <v>6.7099779378584339</v>
      </c>
      <c r="H50" s="473">
        <v>0.28431989939512992</v>
      </c>
      <c r="I50" s="474">
        <v>2.288298022305959</v>
      </c>
      <c r="J50" s="474">
        <v>5.3933909620216713E-2</v>
      </c>
      <c r="K50" s="467">
        <v>2.4138370874291958E-2</v>
      </c>
      <c r="L50" s="468">
        <v>648928511.63366389</v>
      </c>
      <c r="M50" s="468">
        <v>63980515.542835951</v>
      </c>
      <c r="N50" s="467">
        <v>0.10937812586830602</v>
      </c>
      <c r="O50" s="466">
        <v>133746742.59152597</v>
      </c>
      <c r="P50" s="466">
        <v>13019412.884187698</v>
      </c>
      <c r="Q50" s="467">
        <v>0.10784147148577518</v>
      </c>
    </row>
    <row r="51" spans="1:17" x14ac:dyDescent="0.25">
      <c r="A51" s="478" t="s">
        <v>109</v>
      </c>
      <c r="B51" s="478" t="s">
        <v>452</v>
      </c>
      <c r="C51" s="247" t="s">
        <v>147</v>
      </c>
      <c r="D51" s="462">
        <v>62248125.826705575</v>
      </c>
      <c r="E51" s="462">
        <v>781975.03590239584</v>
      </c>
      <c r="F51" s="463">
        <v>1.272204336601143E-2</v>
      </c>
      <c r="G51" s="471">
        <v>1.4728655414272684</v>
      </c>
      <c r="H51" s="471">
        <v>-3.5790778252555056E-2</v>
      </c>
      <c r="I51" s="472">
        <v>2.1859068781041908</v>
      </c>
      <c r="J51" s="472">
        <v>-7.3509614988753746E-2</v>
      </c>
      <c r="K51" s="463">
        <v>-3.2534778432163021E-2</v>
      </c>
      <c r="L51" s="464">
        <v>136068606.39369082</v>
      </c>
      <c r="M51" s="464">
        <v>-2809028.4699878097</v>
      </c>
      <c r="N51" s="463">
        <v>-2.0226643928269179E-2</v>
      </c>
      <c r="O51" s="462">
        <v>32863736.684170377</v>
      </c>
      <c r="P51" s="462">
        <v>192654.46445019171</v>
      </c>
      <c r="Q51" s="463">
        <v>5.8967885775729201E-3</v>
      </c>
    </row>
    <row r="52" spans="1:17" x14ac:dyDescent="0.25">
      <c r="A52" s="478" t="s">
        <v>109</v>
      </c>
      <c r="B52" s="478" t="s">
        <v>452</v>
      </c>
      <c r="C52" s="248" t="s">
        <v>148</v>
      </c>
      <c r="D52" s="466">
        <v>19092229.118318178</v>
      </c>
      <c r="E52" s="466">
        <v>-14092502.392461795</v>
      </c>
      <c r="F52" s="467">
        <v>-0.42466826612365033</v>
      </c>
      <c r="G52" s="473">
        <v>0.4517451088517922</v>
      </c>
      <c r="H52" s="473">
        <v>-0.36275773973242764</v>
      </c>
      <c r="I52" s="474">
        <v>2.3280252407014874</v>
      </c>
      <c r="J52" s="474">
        <v>6.1187626429276776E-2</v>
      </c>
      <c r="K52" s="467">
        <v>2.6992505349317505E-2</v>
      </c>
      <c r="L52" s="468">
        <v>44447191.288700625</v>
      </c>
      <c r="M52" s="468">
        <v>-30777206.319459707</v>
      </c>
      <c r="N52" s="467">
        <v>-0.4091386212193609</v>
      </c>
      <c r="O52" s="466">
        <v>10362693.997087624</v>
      </c>
      <c r="P52" s="466">
        <v>-7101035.5783848315</v>
      </c>
      <c r="Q52" s="467">
        <v>-0.40661621263067016</v>
      </c>
    </row>
    <row r="53" spans="1:17" x14ac:dyDescent="0.25">
      <c r="A53" s="478" t="s">
        <v>109</v>
      </c>
      <c r="B53" s="478" t="s">
        <v>452</v>
      </c>
      <c r="C53" s="247" t="s">
        <v>149</v>
      </c>
      <c r="D53" s="462">
        <v>39386628.830598406</v>
      </c>
      <c r="E53" s="462">
        <v>1226845.619851701</v>
      </c>
      <c r="F53" s="463">
        <v>3.2150225096304844E-2</v>
      </c>
      <c r="G53" s="471">
        <v>0.93193502016547991</v>
      </c>
      <c r="H53" s="471">
        <v>-4.6780157547540169E-3</v>
      </c>
      <c r="I53" s="472">
        <v>2.1110861661696303</v>
      </c>
      <c r="J53" s="472">
        <v>-5.8318277817440478E-2</v>
      </c>
      <c r="K53" s="463">
        <v>-2.6882160207185434E-2</v>
      </c>
      <c r="L53" s="464">
        <v>83148567.256334215</v>
      </c>
      <c r="M53" s="464">
        <v>364563.97735710442</v>
      </c>
      <c r="N53" s="463">
        <v>4.4037973873834752E-3</v>
      </c>
      <c r="O53" s="462">
        <v>20195177.277178872</v>
      </c>
      <c r="P53" s="462">
        <v>569886.72633385658</v>
      </c>
      <c r="Q53" s="463">
        <v>2.9038384163403822E-2</v>
      </c>
    </row>
    <row r="54" spans="1:17" x14ac:dyDescent="0.25">
      <c r="A54" s="478" t="s">
        <v>109</v>
      </c>
      <c r="B54" s="478" t="s">
        <v>452</v>
      </c>
      <c r="C54" s="248" t="s">
        <v>150</v>
      </c>
      <c r="D54" s="466">
        <v>317353915.07029009</v>
      </c>
      <c r="E54" s="466">
        <v>-11843503.053005099</v>
      </c>
      <c r="F54" s="467">
        <v>-3.5976901400148045E-2</v>
      </c>
      <c r="G54" s="473">
        <v>7.5089754066705519</v>
      </c>
      <c r="H54" s="473">
        <v>-0.57101266618434909</v>
      </c>
      <c r="I54" s="474">
        <v>1.9385221534960069</v>
      </c>
      <c r="J54" s="474">
        <v>-8.1801572679895962E-4</v>
      </c>
      <c r="K54" s="467">
        <v>-4.2180105366805293E-4</v>
      </c>
      <c r="L54" s="468">
        <v>615197594.86244762</v>
      </c>
      <c r="M54" s="468">
        <v>-23228181.708494425</v>
      </c>
      <c r="N54" s="467">
        <v>-3.6383527358897771E-2</v>
      </c>
      <c r="O54" s="466">
        <v>133935978.50293334</v>
      </c>
      <c r="P54" s="466">
        <v>-6040705.2247074395</v>
      </c>
      <c r="Q54" s="467">
        <v>-4.3155081716760225E-2</v>
      </c>
    </row>
    <row r="55" spans="1:17" x14ac:dyDescent="0.25">
      <c r="A55" s="478" t="s">
        <v>109</v>
      </c>
      <c r="B55" s="478" t="s">
        <v>452</v>
      </c>
      <c r="C55" s="247" t="s">
        <v>151</v>
      </c>
      <c r="D55" s="462">
        <v>9277130.4902993161</v>
      </c>
      <c r="E55" s="462">
        <v>619978.02093587257</v>
      </c>
      <c r="F55" s="463">
        <v>7.1614543365141781E-2</v>
      </c>
      <c r="G55" s="471">
        <v>0.21950806776939194</v>
      </c>
      <c r="H55" s="471">
        <v>7.0225352396545981E-3</v>
      </c>
      <c r="I55" s="472">
        <v>1.965688131538734</v>
      </c>
      <c r="J55" s="472">
        <v>3.3322914771443557E-2</v>
      </c>
      <c r="K55" s="463">
        <v>1.7244625644416443E-2</v>
      </c>
      <c r="L55" s="464">
        <v>18235945.299517483</v>
      </c>
      <c r="M55" s="464">
        <v>1507164.9914685078</v>
      </c>
      <c r="N55" s="463">
        <v>9.0094135000585926E-2</v>
      </c>
      <c r="O55" s="462">
        <v>4611843.3417083863</v>
      </c>
      <c r="P55" s="462">
        <v>295144.95485207997</v>
      </c>
      <c r="Q55" s="463">
        <v>6.8372846189752728E-2</v>
      </c>
    </row>
    <row r="56" spans="1:17" x14ac:dyDescent="0.25">
      <c r="A56" s="478" t="s">
        <v>109</v>
      </c>
      <c r="B56" s="478" t="s">
        <v>452</v>
      </c>
      <c r="C56" s="248" t="s">
        <v>152</v>
      </c>
      <c r="D56" s="466">
        <v>6452984.4466320593</v>
      </c>
      <c r="E56" s="466">
        <v>-623965.01910298131</v>
      </c>
      <c r="F56" s="467">
        <v>-8.8168641322659752E-2</v>
      </c>
      <c r="G56" s="473">
        <v>0.15268537493433934</v>
      </c>
      <c r="H56" s="473">
        <v>-2.1014855162603874E-2</v>
      </c>
      <c r="I56" s="474">
        <v>2.0544546275924627</v>
      </c>
      <c r="J56" s="474">
        <v>-2.9939804844091089E-2</v>
      </c>
      <c r="K56" s="467">
        <v>-1.436379045068401E-2</v>
      </c>
      <c r="L56" s="468">
        <v>13257363.758165421</v>
      </c>
      <c r="M56" s="468">
        <v>-1493790.3068475425</v>
      </c>
      <c r="N56" s="467">
        <v>-0.10126599588506364</v>
      </c>
      <c r="O56" s="466">
        <v>3226492.2233160296</v>
      </c>
      <c r="P56" s="466">
        <v>-311982.50955149066</v>
      </c>
      <c r="Q56" s="467">
        <v>-8.8168641322659752E-2</v>
      </c>
    </row>
    <row r="57" spans="1:17" x14ac:dyDescent="0.25">
      <c r="A57" s="478" t="s">
        <v>109</v>
      </c>
      <c r="B57" s="478" t="s">
        <v>452</v>
      </c>
      <c r="C57" s="247" t="s">
        <v>153</v>
      </c>
      <c r="D57" s="462">
        <v>504291.59177698928</v>
      </c>
      <c r="E57" s="462">
        <v>262867.72403379244</v>
      </c>
      <c r="F57" s="463">
        <v>1.0888224370318078</v>
      </c>
      <c r="G57" s="471">
        <v>1.1932145723191871E-2</v>
      </c>
      <c r="H57" s="471">
        <v>6.0065161025581876E-3</v>
      </c>
      <c r="I57" s="472">
        <v>2.8833731941730036</v>
      </c>
      <c r="J57" s="472">
        <v>0.40821736255407881</v>
      </c>
      <c r="K57" s="463">
        <v>0.16492592399205674</v>
      </c>
      <c r="L57" s="464">
        <v>1454060.857776606</v>
      </c>
      <c r="M57" s="464">
        <v>856499.16364003625</v>
      </c>
      <c r="N57" s="463">
        <v>1.4333234075146184</v>
      </c>
      <c r="O57" s="462">
        <v>317663.99482015072</v>
      </c>
      <c r="P57" s="462">
        <v>165585.59672259726</v>
      </c>
      <c r="Q57" s="463">
        <v>1.0888173389121272</v>
      </c>
    </row>
    <row r="58" spans="1:17" x14ac:dyDescent="0.25">
      <c r="A58" s="478" t="s">
        <v>109</v>
      </c>
      <c r="B58" s="478" t="s">
        <v>452</v>
      </c>
      <c r="C58" s="247" t="s">
        <v>154</v>
      </c>
      <c r="D58" s="466">
        <v>53578069.792006671</v>
      </c>
      <c r="E58" s="466">
        <v>372441.54967517406</v>
      </c>
      <c r="F58" s="467">
        <v>7.0000404464513376E-3</v>
      </c>
      <c r="G58" s="473">
        <v>1.2677215855867048</v>
      </c>
      <c r="H58" s="473">
        <v>-3.8184287119072291E-2</v>
      </c>
      <c r="I58" s="474">
        <v>2.1982366364044648</v>
      </c>
      <c r="J58" s="474">
        <v>8.6487614103733179E-2</v>
      </c>
      <c r="K58" s="467">
        <v>4.0955441764336985E-2</v>
      </c>
      <c r="L58" s="468">
        <v>117777275.9246244</v>
      </c>
      <c r="M58" s="468">
        <v>5420342.5029846728</v>
      </c>
      <c r="N58" s="467">
        <v>4.824217195964095E-2</v>
      </c>
      <c r="O58" s="466">
        <v>27939727.808824789</v>
      </c>
      <c r="P58" s="466">
        <v>903484.61484443024</v>
      </c>
      <c r="Q58" s="467">
        <v>3.3417535430573131E-2</v>
      </c>
    </row>
    <row r="59" spans="1:17" x14ac:dyDescent="0.25">
      <c r="A59" s="478" t="s">
        <v>109</v>
      </c>
      <c r="B59" s="478" t="s">
        <v>452</v>
      </c>
      <c r="C59" s="248" t="s">
        <v>155</v>
      </c>
      <c r="D59" s="462">
        <v>1773510034.9210198</v>
      </c>
      <c r="E59" s="462">
        <v>52798491.989123583</v>
      </c>
      <c r="F59" s="463">
        <v>3.0684104030104298E-2</v>
      </c>
      <c r="G59" s="471">
        <v>41.963380955157781</v>
      </c>
      <c r="H59" s="471">
        <v>-0.27063419287787838</v>
      </c>
      <c r="I59" s="472">
        <v>2.5243633767706175</v>
      </c>
      <c r="J59" s="472">
        <v>9.9452342199451316E-2</v>
      </c>
      <c r="K59" s="463">
        <v>4.1012779760408402E-2</v>
      </c>
      <c r="L59" s="464">
        <v>4476983780.4898014</v>
      </c>
      <c r="M59" s="464">
        <v>304411372.72026968</v>
      </c>
      <c r="N59" s="463">
        <v>7.2955324191244939E-2</v>
      </c>
      <c r="O59" s="462">
        <v>1057419843.1374092</v>
      </c>
      <c r="P59" s="462">
        <v>22823655.267274261</v>
      </c>
      <c r="Q59" s="463">
        <v>2.2060447868322459E-2</v>
      </c>
    </row>
    <row r="60" spans="1:17" x14ac:dyDescent="0.25">
      <c r="A60" s="478" t="s">
        <v>109</v>
      </c>
      <c r="B60" s="478" t="s">
        <v>452</v>
      </c>
      <c r="C60" s="247" t="s">
        <v>156</v>
      </c>
      <c r="D60" s="466">
        <v>58652883.474837877</v>
      </c>
      <c r="E60" s="466">
        <v>-1591330.6764029935</v>
      </c>
      <c r="F60" s="467">
        <v>-2.6414664027453603E-2</v>
      </c>
      <c r="G60" s="473">
        <v>1.3877977823129197</v>
      </c>
      <c r="H60" s="473">
        <v>-9.0866705931123892E-2</v>
      </c>
      <c r="I60" s="474">
        <v>2.3386783825782826</v>
      </c>
      <c r="J60" s="474">
        <v>0.14072751464576427</v>
      </c>
      <c r="K60" s="467">
        <v>6.4026688084314762E-2</v>
      </c>
      <c r="L60" s="468">
        <v>137170230.65848634</v>
      </c>
      <c r="M60" s="468">
        <v>4756407.8768539727</v>
      </c>
      <c r="N60" s="467">
        <v>3.5920780602323586E-2</v>
      </c>
      <c r="O60" s="466">
        <v>31722772.618925903</v>
      </c>
      <c r="P60" s="466">
        <v>997325.24861125275</v>
      </c>
      <c r="Q60" s="467">
        <v>3.245925882188512E-2</v>
      </c>
    </row>
    <row r="61" spans="1:17" x14ac:dyDescent="0.25">
      <c r="A61" s="478" t="s">
        <v>109</v>
      </c>
      <c r="B61" s="478" t="s">
        <v>452</v>
      </c>
      <c r="C61" s="248" t="s">
        <v>157</v>
      </c>
      <c r="D61" s="462">
        <v>2256326.6501910253</v>
      </c>
      <c r="E61" s="462">
        <v>-2389209.6607476869</v>
      </c>
      <c r="F61" s="463">
        <v>-0.51430222493835276</v>
      </c>
      <c r="G61" s="471">
        <v>5.3387402899841827E-2</v>
      </c>
      <c r="H61" s="471">
        <v>-6.0634991924472206E-2</v>
      </c>
      <c r="I61" s="472">
        <v>2.1169642408947369</v>
      </c>
      <c r="J61" s="472">
        <v>-2.0871255855290372E-3</v>
      </c>
      <c r="K61" s="463">
        <v>-9.849339277677551E-4</v>
      </c>
      <c r="L61" s="464">
        <v>4776562.8342322083</v>
      </c>
      <c r="M61" s="464">
        <v>-5067567.233496164</v>
      </c>
      <c r="N61" s="463">
        <v>-0.51478060515565227</v>
      </c>
      <c r="O61" s="462">
        <v>1128163.3250955127</v>
      </c>
      <c r="P61" s="462">
        <v>-1194604.8303738434</v>
      </c>
      <c r="Q61" s="463">
        <v>-0.51430222493835276</v>
      </c>
    </row>
    <row r="62" spans="1:17" x14ac:dyDescent="0.25">
      <c r="A62" s="478" t="s">
        <v>109</v>
      </c>
      <c r="B62" s="478" t="s">
        <v>452</v>
      </c>
      <c r="C62" s="248" t="s">
        <v>158</v>
      </c>
      <c r="D62" s="466">
        <v>407557555.90483159</v>
      </c>
      <c r="E62" s="466">
        <v>35829085.815843403</v>
      </c>
      <c r="F62" s="467">
        <v>9.638510014383958E-2</v>
      </c>
      <c r="G62" s="473">
        <v>9.6433020636103102</v>
      </c>
      <c r="H62" s="473">
        <v>0.51941032174162771</v>
      </c>
      <c r="I62" s="474">
        <v>2.1649250463778134</v>
      </c>
      <c r="J62" s="474">
        <v>6.9912966241040486E-2</v>
      </c>
      <c r="K62" s="467">
        <v>3.3371151843895913E-2</v>
      </c>
      <c r="L62" s="468">
        <v>882331560.61889577</v>
      </c>
      <c r="M62" s="468">
        <v>103555925.25170445</v>
      </c>
      <c r="N62" s="467">
        <v>0.13297273380012464</v>
      </c>
      <c r="O62" s="466">
        <v>186237525.20725799</v>
      </c>
      <c r="P62" s="466">
        <v>19497335.060290337</v>
      </c>
      <c r="Q62" s="467">
        <v>0.11693242668792121</v>
      </c>
    </row>
    <row r="63" spans="1:17" x14ac:dyDescent="0.25">
      <c r="A63" s="478" t="s">
        <v>109</v>
      </c>
      <c r="B63" s="478" t="s">
        <v>452</v>
      </c>
      <c r="C63" s="247" t="s">
        <v>159</v>
      </c>
      <c r="D63" s="462">
        <v>2361987.6678944794</v>
      </c>
      <c r="E63" s="462">
        <v>-1577222.0740239839</v>
      </c>
      <c r="F63" s="463">
        <v>-0.40039047863845134</v>
      </c>
      <c r="G63" s="471">
        <v>5.5887469688692647E-2</v>
      </c>
      <c r="H63" s="471">
        <v>-4.0798488277278104E-2</v>
      </c>
      <c r="I63" s="472">
        <v>2.0484748707727714</v>
      </c>
      <c r="J63" s="472">
        <v>-3.7614839101506092E-2</v>
      </c>
      <c r="K63" s="463">
        <v>-1.8031266308184336E-2</v>
      </c>
      <c r="L63" s="464">
        <v>4838472.382757023</v>
      </c>
      <c r="M63" s="464">
        <v>-3379072.5248955907</v>
      </c>
      <c r="N63" s="463">
        <v>-0.41120219759904436</v>
      </c>
      <c r="O63" s="462">
        <v>1180993.8339472397</v>
      </c>
      <c r="P63" s="462">
        <v>-788611.03701199195</v>
      </c>
      <c r="Q63" s="463">
        <v>-0.40039047863845134</v>
      </c>
    </row>
    <row r="64" spans="1:17" x14ac:dyDescent="0.25">
      <c r="A64" s="478" t="s">
        <v>109</v>
      </c>
      <c r="B64" s="478" t="s">
        <v>452</v>
      </c>
      <c r="C64" s="248" t="s">
        <v>160</v>
      </c>
      <c r="D64" s="466">
        <v>974943660.43687642</v>
      </c>
      <c r="E64" s="466">
        <v>13746164.074892163</v>
      </c>
      <c r="F64" s="467">
        <v>1.4301081855622517E-2</v>
      </c>
      <c r="G64" s="473">
        <v>23.068339861155945</v>
      </c>
      <c r="H64" s="473">
        <v>-0.52377805561954816</v>
      </c>
      <c r="I64" s="474">
        <v>1.9557601225758419</v>
      </c>
      <c r="J64" s="474">
        <v>2.4801964723665249E-2</v>
      </c>
      <c r="K64" s="467">
        <v>1.2844382268361897E-2</v>
      </c>
      <c r="L64" s="468">
        <v>1906755932.8405654</v>
      </c>
      <c r="M64" s="468">
        <v>50723785.933304071</v>
      </c>
      <c r="N64" s="467">
        <v>2.7329152686189191E-2</v>
      </c>
      <c r="O64" s="466">
        <v>399730343.89235401</v>
      </c>
      <c r="P64" s="466">
        <v>7302405.9707255363</v>
      </c>
      <c r="Q64" s="467">
        <v>1.8608272411491496E-2</v>
      </c>
    </row>
    <row r="65" spans="1:17" x14ac:dyDescent="0.25">
      <c r="A65" s="478" t="s">
        <v>109</v>
      </c>
      <c r="B65" s="478" t="s">
        <v>452</v>
      </c>
      <c r="C65" s="247" t="s">
        <v>161</v>
      </c>
      <c r="D65" s="462">
        <v>28859499.071796276</v>
      </c>
      <c r="E65" s="462">
        <v>12040626.37767525</v>
      </c>
      <c r="F65" s="463">
        <v>0.71589972744629948</v>
      </c>
      <c r="G65" s="471">
        <v>0.6828504659567608</v>
      </c>
      <c r="H65" s="471">
        <v>0.27003954070076358</v>
      </c>
      <c r="I65" s="472">
        <v>2.2732060946620471</v>
      </c>
      <c r="J65" s="472">
        <v>0.39339138419908948</v>
      </c>
      <c r="K65" s="463">
        <v>0.20927136169830574</v>
      </c>
      <c r="L65" s="464">
        <v>65603589.178900987</v>
      </c>
      <c r="M65" s="464">
        <v>33987224.875088528</v>
      </c>
      <c r="N65" s="463">
        <v>1.0749883999467382</v>
      </c>
      <c r="O65" s="462">
        <v>15134932.714516405</v>
      </c>
      <c r="P65" s="462">
        <v>6719711.1990388483</v>
      </c>
      <c r="Q65" s="463">
        <v>0.79851863515175814</v>
      </c>
    </row>
    <row r="66" spans="1:17" x14ac:dyDescent="0.25">
      <c r="A66" s="478" t="s">
        <v>111</v>
      </c>
      <c r="B66" s="478" t="s">
        <v>444</v>
      </c>
      <c r="C66" s="248" t="s">
        <v>284</v>
      </c>
      <c r="D66" s="466">
        <v>196609971.1771706</v>
      </c>
      <c r="E66" s="466">
        <v>6843320.1098693311</v>
      </c>
      <c r="F66" s="467">
        <v>3.6061763599560641E-2</v>
      </c>
      <c r="G66" s="473">
        <v>53.674876681252151</v>
      </c>
      <c r="H66" s="473">
        <v>0.26486126252261499</v>
      </c>
      <c r="I66" s="474">
        <v>2.0861908865724725</v>
      </c>
      <c r="J66" s="474">
        <v>7.2151626916208578E-2</v>
      </c>
      <c r="K66" s="467">
        <v>3.5824339853495556E-2</v>
      </c>
      <c r="L66" s="468">
        <v>410165930.07908982</v>
      </c>
      <c r="M66" s="468">
        <v>27968444.656053782</v>
      </c>
      <c r="N66" s="467">
        <v>7.3177992327963265E-2</v>
      </c>
      <c r="O66" s="466">
        <v>88642033.922866225</v>
      </c>
      <c r="P66" s="466">
        <v>4557861.473157987</v>
      </c>
      <c r="Q66" s="467">
        <v>5.4205938411109406E-2</v>
      </c>
    </row>
    <row r="67" spans="1:17" x14ac:dyDescent="0.25">
      <c r="A67" s="478" t="s">
        <v>111</v>
      </c>
      <c r="B67" s="478" t="s">
        <v>444</v>
      </c>
      <c r="C67" s="247" t="s">
        <v>33</v>
      </c>
      <c r="D67" s="462">
        <v>12796079.76709138</v>
      </c>
      <c r="E67" s="462">
        <v>802201.62624624372</v>
      </c>
      <c r="F67" s="463">
        <v>6.6884256853865065E-2</v>
      </c>
      <c r="G67" s="471">
        <v>3.4933528517898829</v>
      </c>
      <c r="H67" s="471">
        <v>0.11766374714465311</v>
      </c>
      <c r="I67" s="472">
        <v>2.5379016589928756</v>
      </c>
      <c r="J67" s="472">
        <v>0.1976411214709537</v>
      </c>
      <c r="K67" s="463">
        <v>8.4452614699145362E-2</v>
      </c>
      <c r="L67" s="464">
        <v>32475192.069506384</v>
      </c>
      <c r="M67" s="464">
        <v>4406392.3646397181</v>
      </c>
      <c r="N67" s="463">
        <v>0.1569854219265287</v>
      </c>
      <c r="O67" s="462">
        <v>7326437.0746455193</v>
      </c>
      <c r="P67" s="462">
        <v>679141.73152646236</v>
      </c>
      <c r="Q67" s="463">
        <v>0.1021681295129267</v>
      </c>
    </row>
    <row r="68" spans="1:17" x14ac:dyDescent="0.25">
      <c r="A68" s="478" t="s">
        <v>111</v>
      </c>
      <c r="B68" s="478" t="s">
        <v>444</v>
      </c>
      <c r="C68" s="248" t="s">
        <v>145</v>
      </c>
      <c r="D68" s="466">
        <v>2528425.4333573012</v>
      </c>
      <c r="E68" s="466">
        <v>300797.39200863289</v>
      </c>
      <c r="F68" s="467">
        <v>0.13503034906425479</v>
      </c>
      <c r="G68" s="473">
        <v>0.69026470285629637</v>
      </c>
      <c r="H68" s="473">
        <v>6.3296542926916E-2</v>
      </c>
      <c r="I68" s="474">
        <v>2.0083756826087642</v>
      </c>
      <c r="J68" s="474">
        <v>-6.735124389513869E-2</v>
      </c>
      <c r="K68" s="467">
        <v>-3.2447063741942575E-2</v>
      </c>
      <c r="L68" s="468">
        <v>5078028.1556443302</v>
      </c>
      <c r="M68" s="468">
        <v>454080.64798174985</v>
      </c>
      <c r="N68" s="467">
        <v>9.8201946979127583E-2</v>
      </c>
      <c r="O68" s="466">
        <v>1278032.1068017483</v>
      </c>
      <c r="P68" s="466">
        <v>136117.09405077249</v>
      </c>
      <c r="Q68" s="467">
        <v>0.1192007220597391</v>
      </c>
    </row>
    <row r="69" spans="1:17" x14ac:dyDescent="0.25">
      <c r="A69" s="478" t="s">
        <v>111</v>
      </c>
      <c r="B69" s="478" t="s">
        <v>444</v>
      </c>
      <c r="C69" s="247" t="s">
        <v>146</v>
      </c>
      <c r="D69" s="462">
        <v>23068794.503666766</v>
      </c>
      <c r="E69" s="462">
        <v>1605974.4338151626</v>
      </c>
      <c r="F69" s="463">
        <v>7.4825881621727944E-2</v>
      </c>
      <c r="G69" s="471">
        <v>6.297822499824651</v>
      </c>
      <c r="H69" s="471">
        <v>0.25709013503394296</v>
      </c>
      <c r="I69" s="472">
        <v>2.3075809240390344</v>
      </c>
      <c r="J69" s="472">
        <v>9.7407152363034211E-2</v>
      </c>
      <c r="K69" s="463">
        <v>4.4072169171191118E-2</v>
      </c>
      <c r="L69" s="464">
        <v>53233110.137237951</v>
      </c>
      <c r="M69" s="464">
        <v>5796548.1526506841</v>
      </c>
      <c r="N69" s="463">
        <v>0.12219578970613543</v>
      </c>
      <c r="O69" s="462">
        <v>10950627.033724844</v>
      </c>
      <c r="P69" s="462">
        <v>1196617.8610788416</v>
      </c>
      <c r="Q69" s="463">
        <v>0.12267959152987254</v>
      </c>
    </row>
    <row r="70" spans="1:17" x14ac:dyDescent="0.25">
      <c r="A70" s="478" t="s">
        <v>111</v>
      </c>
      <c r="B70" s="478" t="s">
        <v>444</v>
      </c>
      <c r="C70" s="248" t="s">
        <v>147</v>
      </c>
      <c r="D70" s="466">
        <v>6438753.0642514024</v>
      </c>
      <c r="E70" s="466">
        <v>527252.92934970744</v>
      </c>
      <c r="F70" s="467">
        <v>8.9191054270097783E-2</v>
      </c>
      <c r="G70" s="473">
        <v>1.7577911976463265</v>
      </c>
      <c r="H70" s="473">
        <v>9.3993519934526537E-2</v>
      </c>
      <c r="I70" s="474">
        <v>2.0498061108582686</v>
      </c>
      <c r="J70" s="474">
        <v>-0.15617839017104007</v>
      </c>
      <c r="K70" s="467">
        <v>-7.0797591777352689E-2</v>
      </c>
      <c r="L70" s="468">
        <v>13198195.377409926</v>
      </c>
      <c r="M70" s="468">
        <v>157517.70198411867</v>
      </c>
      <c r="N70" s="467">
        <v>1.2078950642338866E-2</v>
      </c>
      <c r="O70" s="466">
        <v>3353612.8563997746</v>
      </c>
      <c r="P70" s="466">
        <v>173147.41172768688</v>
      </c>
      <c r="Q70" s="467">
        <v>5.4440903301667135E-2</v>
      </c>
    </row>
    <row r="71" spans="1:17" x14ac:dyDescent="0.25">
      <c r="A71" s="478" t="s">
        <v>111</v>
      </c>
      <c r="B71" s="478" t="s">
        <v>444</v>
      </c>
      <c r="C71" s="247" t="s">
        <v>148</v>
      </c>
      <c r="D71" s="462">
        <v>1495646.7255176101</v>
      </c>
      <c r="E71" s="462">
        <v>-686025.96173512284</v>
      </c>
      <c r="F71" s="463">
        <v>-0.31444953486537874</v>
      </c>
      <c r="G71" s="471">
        <v>0.40831425318980907</v>
      </c>
      <c r="H71" s="471">
        <v>-0.20571972596000643</v>
      </c>
      <c r="I71" s="472">
        <v>2.4176153669115035</v>
      </c>
      <c r="J71" s="472">
        <v>6.1003543669612803E-2</v>
      </c>
      <c r="K71" s="463">
        <v>2.5886123063616318E-2</v>
      </c>
      <c r="L71" s="464">
        <v>3615898.5070822453</v>
      </c>
      <c r="M71" s="464">
        <v>-1525457.142141453</v>
      </c>
      <c r="N71" s="463">
        <v>-0.29670329115858468</v>
      </c>
      <c r="O71" s="462">
        <v>842848.16185986996</v>
      </c>
      <c r="P71" s="462">
        <v>-332376.13492998201</v>
      </c>
      <c r="Q71" s="463">
        <v>-0.28281931869335403</v>
      </c>
    </row>
    <row r="72" spans="1:17" x14ac:dyDescent="0.25">
      <c r="A72" s="478" t="s">
        <v>111</v>
      </c>
      <c r="B72" s="478" t="s">
        <v>444</v>
      </c>
      <c r="C72" s="248" t="s">
        <v>149</v>
      </c>
      <c r="D72" s="466">
        <v>3025578.1977700521</v>
      </c>
      <c r="E72" s="466">
        <v>-64278.137183212675</v>
      </c>
      <c r="F72" s="467">
        <v>-2.0802953346432822E-2</v>
      </c>
      <c r="G72" s="473">
        <v>0.82598830406445567</v>
      </c>
      <c r="H72" s="473">
        <v>-4.3654879094132681E-2</v>
      </c>
      <c r="I72" s="474">
        <v>2.0202593848555397</v>
      </c>
      <c r="J72" s="474">
        <v>-7.1926892032919021E-2</v>
      </c>
      <c r="K72" s="467">
        <v>-3.4378818381262943E-2</v>
      </c>
      <c r="L72" s="468">
        <v>6112452.7486592578</v>
      </c>
      <c r="M72" s="468">
        <v>-352102.27288683224</v>
      </c>
      <c r="N72" s="467">
        <v>-5.4466590772804961E-2</v>
      </c>
      <c r="O72" s="466">
        <v>1543553.8306353092</v>
      </c>
      <c r="P72" s="466">
        <v>-67121.923925009789</v>
      </c>
      <c r="Q72" s="467">
        <v>-4.167314478719069E-2</v>
      </c>
    </row>
    <row r="73" spans="1:17" x14ac:dyDescent="0.25">
      <c r="A73" s="478" t="s">
        <v>111</v>
      </c>
      <c r="B73" s="478" t="s">
        <v>444</v>
      </c>
      <c r="C73" s="247" t="s">
        <v>150</v>
      </c>
      <c r="D73" s="462">
        <v>24825296.712888263</v>
      </c>
      <c r="E73" s="462">
        <v>-566081.74194242433</v>
      </c>
      <c r="F73" s="463">
        <v>-2.2294250111290347E-2</v>
      </c>
      <c r="G73" s="471">
        <v>6.7773507704704592</v>
      </c>
      <c r="H73" s="471">
        <v>-0.36907831571465977</v>
      </c>
      <c r="I73" s="472">
        <v>1.9023667919031819</v>
      </c>
      <c r="J73" s="472">
        <v>9.7969800708659349E-3</v>
      </c>
      <c r="K73" s="463">
        <v>5.1765488435963486E-3</v>
      </c>
      <c r="L73" s="464">
        <v>47226820.065741852</v>
      </c>
      <c r="M73" s="464">
        <v>-828136.27868018299</v>
      </c>
      <c r="N73" s="463">
        <v>-1.7233108542326427E-2</v>
      </c>
      <c r="O73" s="462">
        <v>10402995.570117533</v>
      </c>
      <c r="P73" s="462">
        <v>-220759.52855628915</v>
      </c>
      <c r="Q73" s="463">
        <v>-2.0779802104422273E-2</v>
      </c>
    </row>
    <row r="74" spans="1:17" x14ac:dyDescent="0.25">
      <c r="A74" s="478" t="s">
        <v>111</v>
      </c>
      <c r="B74" s="478" t="s">
        <v>444</v>
      </c>
      <c r="C74" s="248" t="s">
        <v>151</v>
      </c>
      <c r="D74" s="466">
        <v>689736.39996628172</v>
      </c>
      <c r="E74" s="466">
        <v>96571.637769175926</v>
      </c>
      <c r="F74" s="467">
        <v>0.1628074422551177</v>
      </c>
      <c r="G74" s="473">
        <v>0.18829928100340282</v>
      </c>
      <c r="H74" s="473">
        <v>2.1352460175760507E-2</v>
      </c>
      <c r="I74" s="474">
        <v>1.9913085046514456</v>
      </c>
      <c r="J74" s="474">
        <v>8.6495189418816398E-2</v>
      </c>
      <c r="K74" s="467">
        <v>4.5408748840173346E-2</v>
      </c>
      <c r="L74" s="468">
        <v>1373477.9592205279</v>
      </c>
      <c r="M74" s="468">
        <v>243609.82206068467</v>
      </c>
      <c r="N74" s="467">
        <v>0.21560907334996476</v>
      </c>
      <c r="O74" s="466">
        <v>343167.50535607338</v>
      </c>
      <c r="P74" s="466">
        <v>48584.673493656155</v>
      </c>
      <c r="Q74" s="467">
        <v>0.16492703660458827</v>
      </c>
    </row>
    <row r="75" spans="1:17" x14ac:dyDescent="0.25">
      <c r="A75" s="478" t="s">
        <v>111</v>
      </c>
      <c r="B75" s="478" t="s">
        <v>444</v>
      </c>
      <c r="C75" s="247" t="s">
        <v>152</v>
      </c>
      <c r="D75" s="462">
        <v>329853.93270087242</v>
      </c>
      <c r="E75" s="462">
        <v>-347176.77357983589</v>
      </c>
      <c r="F75" s="463">
        <v>-0.5127932460952378</v>
      </c>
      <c r="G75" s="471">
        <v>9.0050718458175416E-2</v>
      </c>
      <c r="H75" s="471">
        <v>-0.10050025695310302</v>
      </c>
      <c r="I75" s="472">
        <v>1.9712934100030539</v>
      </c>
      <c r="J75" s="472">
        <v>-1.8312213052689597E-2</v>
      </c>
      <c r="K75" s="463">
        <v>-9.2039411431521362E-3</v>
      </c>
      <c r="L75" s="464">
        <v>650238.88379682065</v>
      </c>
      <c r="M75" s="464">
        <v>-696785.21640067804</v>
      </c>
      <c r="N75" s="463">
        <v>-0.51727746838272337</v>
      </c>
      <c r="O75" s="462">
        <v>164926.96635043621</v>
      </c>
      <c r="P75" s="462">
        <v>-173588.38678991795</v>
      </c>
      <c r="Q75" s="463">
        <v>-0.5127932460952378</v>
      </c>
    </row>
    <row r="76" spans="1:17" x14ac:dyDescent="0.25">
      <c r="A76" s="478" t="s">
        <v>111</v>
      </c>
      <c r="B76" s="478" t="s">
        <v>444</v>
      </c>
      <c r="C76" s="248" t="s">
        <v>153</v>
      </c>
      <c r="D76" s="466">
        <v>461.98375994414084</v>
      </c>
      <c r="E76" s="466">
        <v>313.36277543157331</v>
      </c>
      <c r="F76" s="467">
        <v>2.1084692478609912</v>
      </c>
      <c r="G76" s="473">
        <v>1.2612239956740431E-4</v>
      </c>
      <c r="H76" s="473">
        <v>8.4292873516761106E-5</v>
      </c>
      <c r="I76" s="474">
        <v>2.0913269584210181</v>
      </c>
      <c r="J76" s="474">
        <v>-1.5685479123750441</v>
      </c>
      <c r="K76" s="467">
        <v>-0.42857965579404306</v>
      </c>
      <c r="L76" s="468">
        <v>966.15909152388576</v>
      </c>
      <c r="M76" s="468">
        <v>422.22488503336911</v>
      </c>
      <c r="N76" s="467">
        <v>0.77624256756635968</v>
      </c>
      <c r="O76" s="466">
        <v>291.01339209079742</v>
      </c>
      <c r="P76" s="466">
        <v>197.39387428760529</v>
      </c>
      <c r="Q76" s="467">
        <v>2.1084692478609921</v>
      </c>
    </row>
    <row r="77" spans="1:17" x14ac:dyDescent="0.25">
      <c r="A77" s="478" t="s">
        <v>111</v>
      </c>
      <c r="B77" s="478" t="s">
        <v>444</v>
      </c>
      <c r="C77" s="248" t="s">
        <v>154</v>
      </c>
      <c r="D77" s="462">
        <v>10284671.467537841</v>
      </c>
      <c r="E77" s="462">
        <v>841601.79850469157</v>
      </c>
      <c r="F77" s="463">
        <v>8.9123751915605731E-2</v>
      </c>
      <c r="G77" s="471">
        <v>2.8077338571492807</v>
      </c>
      <c r="H77" s="471">
        <v>0.14997237067857805</v>
      </c>
      <c r="I77" s="472">
        <v>2.2590822236026487</v>
      </c>
      <c r="J77" s="472">
        <v>0.17710181338433584</v>
      </c>
      <c r="K77" s="463">
        <v>8.5064111321664762E-2</v>
      </c>
      <c r="L77" s="464">
        <v>23233918.487908103</v>
      </c>
      <c r="M77" s="464">
        <v>3573632.4246543609</v>
      </c>
      <c r="N77" s="463">
        <v>0.18176909599162419</v>
      </c>
      <c r="O77" s="462">
        <v>5542629.2677688599</v>
      </c>
      <c r="P77" s="462">
        <v>670252.79291594494</v>
      </c>
      <c r="Q77" s="463">
        <v>0.13756178250494863</v>
      </c>
    </row>
    <row r="78" spans="1:17" x14ac:dyDescent="0.25">
      <c r="A78" s="478" t="s">
        <v>111</v>
      </c>
      <c r="B78" s="478" t="s">
        <v>444</v>
      </c>
      <c r="C78" s="247" t="s">
        <v>155</v>
      </c>
      <c r="D78" s="466">
        <v>163249222.45855692</v>
      </c>
      <c r="E78" s="466">
        <v>3625751.709240526</v>
      </c>
      <c r="F78" s="467">
        <v>2.2714402162916595E-2</v>
      </c>
      <c r="G78" s="473">
        <v>44.567332121102446</v>
      </c>
      <c r="H78" s="473">
        <v>-0.35885478245693037</v>
      </c>
      <c r="I78" s="474">
        <v>2.6437331149658907</v>
      </c>
      <c r="J78" s="474">
        <v>0.14824265629261157</v>
      </c>
      <c r="K78" s="467">
        <v>5.9404216825346787E-2</v>
      </c>
      <c r="L78" s="468">
        <v>431587375.4061203</v>
      </c>
      <c r="M78" s="468">
        <v>33248527.170888007</v>
      </c>
      <c r="N78" s="467">
        <v>8.3467950259407411E-2</v>
      </c>
      <c r="O78" s="466">
        <v>100583398.36144066</v>
      </c>
      <c r="P78" s="466">
        <v>2135143.0891596526</v>
      </c>
      <c r="Q78" s="467">
        <v>2.1687972867111046E-2</v>
      </c>
    </row>
    <row r="79" spans="1:17" x14ac:dyDescent="0.25">
      <c r="A79" s="478" t="s">
        <v>111</v>
      </c>
      <c r="B79" s="478" t="s">
        <v>444</v>
      </c>
      <c r="C79" s="248" t="s">
        <v>156</v>
      </c>
      <c r="D79" s="462">
        <v>4631958.6749540931</v>
      </c>
      <c r="E79" s="462">
        <v>-82225.912120116875</v>
      </c>
      <c r="F79" s="463">
        <v>-1.7442234304013367E-2</v>
      </c>
      <c r="G79" s="471">
        <v>1.2645330711471341</v>
      </c>
      <c r="H79" s="471">
        <v>-6.2278937529114176E-2</v>
      </c>
      <c r="I79" s="472">
        <v>2.1795924791599628</v>
      </c>
      <c r="J79" s="472">
        <v>0.11701999752558923</v>
      </c>
      <c r="K79" s="463">
        <v>5.6734974682132421E-2</v>
      </c>
      <c r="L79" s="464">
        <v>10095782.291709688</v>
      </c>
      <c r="M79" s="464">
        <v>372434.88906551898</v>
      </c>
      <c r="N79" s="463">
        <v>3.830315565648091E-2</v>
      </c>
      <c r="O79" s="462">
        <v>2453411.714343667</v>
      </c>
      <c r="P79" s="462">
        <v>50753.970265749376</v>
      </c>
      <c r="Q79" s="463">
        <v>2.1124094928146969E-2</v>
      </c>
    </row>
    <row r="80" spans="1:17" x14ac:dyDescent="0.25">
      <c r="A80" s="478" t="s">
        <v>111</v>
      </c>
      <c r="B80" s="478" t="s">
        <v>444</v>
      </c>
      <c r="C80" s="247" t="s">
        <v>157</v>
      </c>
      <c r="D80" s="466">
        <v>115878.38037991524</v>
      </c>
      <c r="E80" s="466">
        <v>-143031.35364835928</v>
      </c>
      <c r="F80" s="467">
        <v>-0.55243714256312737</v>
      </c>
      <c r="G80" s="473">
        <v>3.1635006809041161E-2</v>
      </c>
      <c r="H80" s="473">
        <v>-4.1235399074893819E-2</v>
      </c>
      <c r="I80" s="474">
        <v>2.003448146466825</v>
      </c>
      <c r="J80" s="474">
        <v>3.5296529529627918E-2</v>
      </c>
      <c r="K80" s="467">
        <v>1.7933846775766066E-2</v>
      </c>
      <c r="L80" s="468">
        <v>232156.3263877189</v>
      </c>
      <c r="M80" s="468">
        <v>-277417.28528080921</v>
      </c>
      <c r="N80" s="467">
        <v>-0.54441061885533037</v>
      </c>
      <c r="O80" s="466">
        <v>57939.190189957619</v>
      </c>
      <c r="P80" s="466">
        <v>-71515.676824179638</v>
      </c>
      <c r="Q80" s="467">
        <v>-0.55243714256312737</v>
      </c>
    </row>
    <row r="81" spans="1:17" x14ac:dyDescent="0.25">
      <c r="A81" s="478" t="s">
        <v>111</v>
      </c>
      <c r="B81" s="478" t="s">
        <v>444</v>
      </c>
      <c r="C81" s="247" t="s">
        <v>158</v>
      </c>
      <c r="D81" s="462">
        <v>33513585.87286545</v>
      </c>
      <c r="E81" s="462">
        <v>3342900.5260424279</v>
      </c>
      <c r="F81" s="463">
        <v>0.11079962180555623</v>
      </c>
      <c r="G81" s="471">
        <v>9.149269378874104</v>
      </c>
      <c r="H81" s="471">
        <v>0.65769954558468413</v>
      </c>
      <c r="I81" s="472">
        <v>2.1576945800396463</v>
      </c>
      <c r="J81" s="472">
        <v>8.6414318483765573E-2</v>
      </c>
      <c r="K81" s="463">
        <v>4.1720244279667806E-2</v>
      </c>
      <c r="L81" s="464">
        <v>72312082.595575035</v>
      </c>
      <c r="M81" s="464">
        <v>9820137.5590872616</v>
      </c>
      <c r="N81" s="463">
        <v>0.15714245337304644</v>
      </c>
      <c r="O81" s="462">
        <v>15241544.408176959</v>
      </c>
      <c r="P81" s="462">
        <v>1763127.8328423146</v>
      </c>
      <c r="Q81" s="463">
        <v>0.13081119900009763</v>
      </c>
    </row>
    <row r="82" spans="1:17" x14ac:dyDescent="0.25">
      <c r="A82" s="478" t="s">
        <v>111</v>
      </c>
      <c r="B82" s="478" t="s">
        <v>444</v>
      </c>
      <c r="C82" s="248" t="s">
        <v>159</v>
      </c>
      <c r="D82" s="466">
        <v>209848.46526503563</v>
      </c>
      <c r="E82" s="466">
        <v>195433.39625096321</v>
      </c>
      <c r="F82" s="467">
        <v>13.557576176720023</v>
      </c>
      <c r="G82" s="473">
        <v>5.728900944042601E-2</v>
      </c>
      <c r="H82" s="473">
        <v>5.3231873721512953E-2</v>
      </c>
      <c r="I82" s="474">
        <v>1.9740574799215753</v>
      </c>
      <c r="J82" s="474">
        <v>-0.11951240083737402</v>
      </c>
      <c r="K82" s="467">
        <v>-5.708546055030609E-2</v>
      </c>
      <c r="L82" s="468">
        <v>414252.93250650645</v>
      </c>
      <c r="M82" s="468">
        <v>384073.97818958282</v>
      </c>
      <c r="N82" s="467">
        <v>12.726550236175797</v>
      </c>
      <c r="O82" s="466">
        <v>104924.23263251781</v>
      </c>
      <c r="P82" s="466">
        <v>97716.698125481606</v>
      </c>
      <c r="Q82" s="467">
        <v>13.557576176720023</v>
      </c>
    </row>
    <row r="83" spans="1:17" x14ac:dyDescent="0.25">
      <c r="A83" s="478" t="s">
        <v>111</v>
      </c>
      <c r="B83" s="478" t="s">
        <v>444</v>
      </c>
      <c r="C83" s="247" t="s">
        <v>160</v>
      </c>
      <c r="D83" s="462">
        <v>76846727.75961253</v>
      </c>
      <c r="E83" s="462">
        <v>789620.36265408993</v>
      </c>
      <c r="F83" s="463">
        <v>1.0381940487598234E-2</v>
      </c>
      <c r="G83" s="471">
        <v>20.979295257299256</v>
      </c>
      <c r="H83" s="471">
        <v>-0.42705436171174682</v>
      </c>
      <c r="I83" s="472">
        <v>1.9309797227731265</v>
      </c>
      <c r="J83" s="472">
        <v>2.8538196355346823E-2</v>
      </c>
      <c r="K83" s="463">
        <v>1.5000827073556941E-2</v>
      </c>
      <c r="L83" s="464">
        <v>148389473.06527853</v>
      </c>
      <c r="M83" s="464">
        <v>3695273.5740879178</v>
      </c>
      <c r="N83" s="463">
        <v>2.553850525509764E-2</v>
      </c>
      <c r="O83" s="462">
        <v>31139776.193713725</v>
      </c>
      <c r="P83" s="462">
        <v>269908.93170084804</v>
      </c>
      <c r="Q83" s="463">
        <v>8.7434432228021362E-3</v>
      </c>
    </row>
    <row r="84" spans="1:17" x14ac:dyDescent="0.25">
      <c r="A84" s="478" t="s">
        <v>111</v>
      </c>
      <c r="B84" s="478" t="s">
        <v>444</v>
      </c>
      <c r="C84" s="248" t="s">
        <v>161</v>
      </c>
      <c r="D84" s="466">
        <v>2247426.8998368322</v>
      </c>
      <c r="E84" s="466">
        <v>756725.4540115227</v>
      </c>
      <c r="F84" s="467">
        <v>0.50763045553536068</v>
      </c>
      <c r="G84" s="473">
        <v>0.6135515964760887</v>
      </c>
      <c r="H84" s="473">
        <v>0.19399217042068911</v>
      </c>
      <c r="I84" s="474">
        <v>2.5460582028980605</v>
      </c>
      <c r="J84" s="474">
        <v>0.65410157570055283</v>
      </c>
      <c r="K84" s="467">
        <v>0.34572757445790481</v>
      </c>
      <c r="L84" s="468">
        <v>5722079.6937433239</v>
      </c>
      <c r="M84" s="468">
        <v>2901737.2141412231</v>
      </c>
      <c r="N84" s="467">
        <v>1.0288598761064669</v>
      </c>
      <c r="O84" s="466">
        <v>1248929.653157115</v>
      </c>
      <c r="P84" s="466">
        <v>510804.14430900756</v>
      </c>
      <c r="Q84" s="467">
        <v>0.69202884629492134</v>
      </c>
    </row>
    <row r="85" spans="1:17" x14ac:dyDescent="0.25">
      <c r="A85" s="478" t="s">
        <v>111</v>
      </c>
      <c r="B85" s="478" t="s">
        <v>451</v>
      </c>
      <c r="C85" s="247" t="s">
        <v>284</v>
      </c>
      <c r="D85" s="462">
        <v>2376454757.9678941</v>
      </c>
      <c r="E85" s="462">
        <v>98156768.004944801</v>
      </c>
      <c r="F85" s="463">
        <v>4.3083375588871528E-2</v>
      </c>
      <c r="G85" s="471">
        <v>56.689886899372063</v>
      </c>
      <c r="H85" s="471">
        <v>0.27600702187184822</v>
      </c>
      <c r="I85" s="472">
        <v>2.0861049371188125</v>
      </c>
      <c r="J85" s="472">
        <v>4.7295682145260365E-2</v>
      </c>
      <c r="K85" s="463">
        <v>2.3197698377072501E-2</v>
      </c>
      <c r="L85" s="464">
        <v>4957534003.4363165</v>
      </c>
      <c r="M85" s="464">
        <v>312518975.91221428</v>
      </c>
      <c r="N85" s="463">
        <v>6.7280509117920759E-2</v>
      </c>
      <c r="O85" s="462">
        <v>1064804706.1410789</v>
      </c>
      <c r="P85" s="462">
        <v>58206916.247493148</v>
      </c>
      <c r="Q85" s="463">
        <v>5.7825396431325955E-2</v>
      </c>
    </row>
    <row r="86" spans="1:17" x14ac:dyDescent="0.25">
      <c r="A86" s="478" t="s">
        <v>111</v>
      </c>
      <c r="B86" s="478" t="s">
        <v>451</v>
      </c>
      <c r="C86" s="248" t="s">
        <v>33</v>
      </c>
      <c r="D86" s="466">
        <v>162864099.68268341</v>
      </c>
      <c r="E86" s="466">
        <v>40902977.580913827</v>
      </c>
      <c r="F86" s="467">
        <v>0.33537718312219716</v>
      </c>
      <c r="G86" s="473">
        <v>3.885092851030878</v>
      </c>
      <c r="H86" s="473">
        <v>0.86516300766290977</v>
      </c>
      <c r="I86" s="474">
        <v>2.4745308443448173</v>
      </c>
      <c r="J86" s="474">
        <v>2.7647362500963446E-2</v>
      </c>
      <c r="K86" s="467">
        <v>1.1299010641949212E-2</v>
      </c>
      <c r="L86" s="468">
        <v>403012238.1012491</v>
      </c>
      <c r="M86" s="468">
        <v>104587583.00328773</v>
      </c>
      <c r="N86" s="467">
        <v>0.35046562412531113</v>
      </c>
      <c r="O86" s="466">
        <v>91735257.09943001</v>
      </c>
      <c r="P86" s="466">
        <v>22147569.184754804</v>
      </c>
      <c r="Q86" s="467">
        <v>0.31826850192107259</v>
      </c>
    </row>
    <row r="87" spans="1:17" x14ac:dyDescent="0.25">
      <c r="A87" s="478" t="s">
        <v>111</v>
      </c>
      <c r="B87" s="478" t="s">
        <v>451</v>
      </c>
      <c r="C87" s="247" t="s">
        <v>145</v>
      </c>
      <c r="D87" s="462">
        <v>23617210.693875812</v>
      </c>
      <c r="E87" s="462">
        <v>3776089.9330599271</v>
      </c>
      <c r="F87" s="463">
        <v>0.19031636259768678</v>
      </c>
      <c r="G87" s="471">
        <v>0.5633841749460935</v>
      </c>
      <c r="H87" s="471">
        <v>7.2089968408235894E-2</v>
      </c>
      <c r="I87" s="472">
        <v>2.0988230074572973</v>
      </c>
      <c r="J87" s="472">
        <v>-1.9335112399025522E-2</v>
      </c>
      <c r="K87" s="463">
        <v>-9.1282667794116545E-3</v>
      </c>
      <c r="L87" s="464">
        <v>49568345.176273078</v>
      </c>
      <c r="M87" s="464">
        <v>7541714.1297010481</v>
      </c>
      <c r="N87" s="463">
        <v>0.17945083728799624</v>
      </c>
      <c r="O87" s="462">
        <v>12078444.357679265</v>
      </c>
      <c r="P87" s="462">
        <v>1830674.088797465</v>
      </c>
      <c r="Q87" s="463">
        <v>0.17864121079650447</v>
      </c>
    </row>
    <row r="88" spans="1:17" x14ac:dyDescent="0.25">
      <c r="A88" s="478" t="s">
        <v>111</v>
      </c>
      <c r="B88" s="478" t="s">
        <v>451</v>
      </c>
      <c r="C88" s="248" t="s">
        <v>146</v>
      </c>
      <c r="D88" s="466">
        <v>283207771.89710248</v>
      </c>
      <c r="E88" s="466">
        <v>21808965.32051307</v>
      </c>
      <c r="F88" s="467">
        <v>8.3431770810793962E-2</v>
      </c>
      <c r="G88" s="473">
        <v>6.7558688016423858</v>
      </c>
      <c r="H88" s="473">
        <v>0.28326471767291217</v>
      </c>
      <c r="I88" s="474">
        <v>2.286736289420416</v>
      </c>
      <c r="J88" s="474">
        <v>5.4041356007658248E-2</v>
      </c>
      <c r="K88" s="467">
        <v>2.4204540978222229E-2</v>
      </c>
      <c r="L88" s="468">
        <v>647621489.44300365</v>
      </c>
      <c r="M88" s="468">
        <v>63997698.399311066</v>
      </c>
      <c r="N88" s="467">
        <v>0.10965573950449173</v>
      </c>
      <c r="O88" s="466">
        <v>133497850.19158822</v>
      </c>
      <c r="P88" s="466">
        <v>13031013.077590123</v>
      </c>
      <c r="Q88" s="467">
        <v>0.1081709571677294</v>
      </c>
    </row>
    <row r="89" spans="1:17" x14ac:dyDescent="0.25">
      <c r="A89" s="478" t="s">
        <v>111</v>
      </c>
      <c r="B89" s="478" t="s">
        <v>451</v>
      </c>
      <c r="C89" s="247" t="s">
        <v>147</v>
      </c>
      <c r="D89" s="462">
        <v>62178784.0186259</v>
      </c>
      <c r="E89" s="462">
        <v>783494.27695240825</v>
      </c>
      <c r="F89" s="463">
        <v>1.2761472097436706E-2</v>
      </c>
      <c r="G89" s="471">
        <v>1.4832633450049493</v>
      </c>
      <c r="H89" s="471">
        <v>-3.6970845513480288E-2</v>
      </c>
      <c r="I89" s="472">
        <v>2.1847582787630531</v>
      </c>
      <c r="J89" s="472">
        <v>-7.347043314354762E-2</v>
      </c>
      <c r="K89" s="463">
        <v>-3.2534540348447362E-2</v>
      </c>
      <c r="L89" s="464">
        <v>135845613.14811274</v>
      </c>
      <c r="M89" s="464">
        <v>-2798992.9223591089</v>
      </c>
      <c r="N89" s="463">
        <v>-2.0188256879870286E-2</v>
      </c>
      <c r="O89" s="462">
        <v>32827627.419100646</v>
      </c>
      <c r="P89" s="462">
        <v>193946.80641395971</v>
      </c>
      <c r="Q89" s="463">
        <v>5.9431483906403392E-3</v>
      </c>
    </row>
    <row r="90" spans="1:17" x14ac:dyDescent="0.25">
      <c r="A90" s="478" t="s">
        <v>111</v>
      </c>
      <c r="B90" s="478" t="s">
        <v>451</v>
      </c>
      <c r="C90" s="248" t="s">
        <v>148</v>
      </c>
      <c r="D90" s="466">
        <v>19089178.912143998</v>
      </c>
      <c r="E90" s="466">
        <v>-14081343.774648435</v>
      </c>
      <c r="F90" s="467">
        <v>-0.42451377410025648</v>
      </c>
      <c r="G90" s="473">
        <v>0.45536881773279758</v>
      </c>
      <c r="H90" s="473">
        <v>-0.36598022904270144</v>
      </c>
      <c r="I90" s="474">
        <v>2.3277741034296984</v>
      </c>
      <c r="J90" s="474">
        <v>6.1392331684388957E-2</v>
      </c>
      <c r="K90" s="467">
        <v>2.7088256907886955E-2</v>
      </c>
      <c r="L90" s="468">
        <v>44435296.3274251</v>
      </c>
      <c r="M90" s="468">
        <v>-30741771.649185516</v>
      </c>
      <c r="N90" s="467">
        <v>-0.40892485536613393</v>
      </c>
      <c r="O90" s="466">
        <v>10360984.487621179</v>
      </c>
      <c r="P90" s="466">
        <v>-7095120.2300406601</v>
      </c>
      <c r="Q90" s="467">
        <v>-0.40645495342737709</v>
      </c>
    </row>
    <row r="91" spans="1:17" x14ac:dyDescent="0.25">
      <c r="A91" s="478" t="s">
        <v>111</v>
      </c>
      <c r="B91" s="478" t="s">
        <v>451</v>
      </c>
      <c r="C91" s="247" t="s">
        <v>149</v>
      </c>
      <c r="D91" s="462">
        <v>39373226.418421343</v>
      </c>
      <c r="E91" s="462">
        <v>1230528.9010882601</v>
      </c>
      <c r="F91" s="463">
        <v>3.2261192343018587E-2</v>
      </c>
      <c r="G91" s="471">
        <v>0.93924100386927267</v>
      </c>
      <c r="H91" s="471">
        <v>-5.2261226551411077E-3</v>
      </c>
      <c r="I91" s="472">
        <v>2.1108249197380751</v>
      </c>
      <c r="J91" s="472">
        <v>-5.8320090664424118E-2</v>
      </c>
      <c r="K91" s="463">
        <v>-2.6886211103794504E-2</v>
      </c>
      <c r="L91" s="464">
        <v>83109987.494493291</v>
      </c>
      <c r="M91" s="464">
        <v>372945.49147844315</v>
      </c>
      <c r="N91" s="463">
        <v>4.507600011429626E-3</v>
      </c>
      <c r="O91" s="462">
        <v>20188473.999811038</v>
      </c>
      <c r="P91" s="462">
        <v>571765.07028066367</v>
      </c>
      <c r="Q91" s="463">
        <v>2.9146839683181849E-2</v>
      </c>
    </row>
    <row r="92" spans="1:17" x14ac:dyDescent="0.25">
      <c r="A92" s="478" t="s">
        <v>111</v>
      </c>
      <c r="B92" s="478" t="s">
        <v>451</v>
      </c>
      <c r="C92" s="248" t="s">
        <v>150</v>
      </c>
      <c r="D92" s="466">
        <v>313362915.20372868</v>
      </c>
      <c r="E92" s="466">
        <v>-11793174.981567442</v>
      </c>
      <c r="F92" s="467">
        <v>-3.6269272935490419E-2</v>
      </c>
      <c r="G92" s="473">
        <v>7.4752141448496685</v>
      </c>
      <c r="H92" s="473">
        <v>-0.57611043778283832</v>
      </c>
      <c r="I92" s="474">
        <v>1.9281297320447546</v>
      </c>
      <c r="J92" s="474">
        <v>-7.6237821049840448E-4</v>
      </c>
      <c r="K92" s="467">
        <v>-3.9524149974231476E-4</v>
      </c>
      <c r="L92" s="468">
        <v>604204353.72452855</v>
      </c>
      <c r="M92" s="468">
        <v>-22986663.235334635</v>
      </c>
      <c r="N92" s="467">
        <v>-3.6650179313403107E-2</v>
      </c>
      <c r="O92" s="466">
        <v>131457037.0065403</v>
      </c>
      <c r="P92" s="466">
        <v>-5874056.670085609</v>
      </c>
      <c r="Q92" s="467">
        <v>-4.277295485549161E-2</v>
      </c>
    </row>
    <row r="93" spans="1:17" x14ac:dyDescent="0.25">
      <c r="A93" s="478" t="s">
        <v>111</v>
      </c>
      <c r="B93" s="478" t="s">
        <v>451</v>
      </c>
      <c r="C93" s="247" t="s">
        <v>151</v>
      </c>
      <c r="D93" s="462">
        <v>8589315.3738362957</v>
      </c>
      <c r="E93" s="462">
        <v>451062.8613824565</v>
      </c>
      <c r="F93" s="463">
        <v>5.5425026526542659E-2</v>
      </c>
      <c r="G93" s="471">
        <v>0.20489652304687203</v>
      </c>
      <c r="H93" s="471">
        <v>3.3818828755915742E-3</v>
      </c>
      <c r="I93" s="472">
        <v>1.9636029625849225</v>
      </c>
      <c r="J93" s="472">
        <v>3.4759688207993911E-2</v>
      </c>
      <c r="K93" s="463">
        <v>1.8021001845897656E-2</v>
      </c>
      <c r="L93" s="464">
        <v>16866005.114641171</v>
      </c>
      <c r="M93" s="464">
        <v>1168591.4908134416</v>
      </c>
      <c r="N93" s="463">
        <v>7.4444842877784023E-2</v>
      </c>
      <c r="O93" s="462">
        <v>4267981.0919187535</v>
      </c>
      <c r="P93" s="462">
        <v>210724.47120103426</v>
      </c>
      <c r="Q93" s="463">
        <v>5.1937673876728457E-2</v>
      </c>
    </row>
    <row r="94" spans="1:17" x14ac:dyDescent="0.25">
      <c r="A94" s="478" t="s">
        <v>111</v>
      </c>
      <c r="B94" s="478" t="s">
        <v>451</v>
      </c>
      <c r="C94" s="248" t="s">
        <v>152</v>
      </c>
      <c r="D94" s="466">
        <v>6452984.4466320612</v>
      </c>
      <c r="E94" s="466">
        <v>-622053.84331290796</v>
      </c>
      <c r="F94" s="467">
        <v>-8.7922328872335531E-2</v>
      </c>
      <c r="G94" s="473">
        <v>0.15393474553489514</v>
      </c>
      <c r="H94" s="473">
        <v>-2.1253207040246663E-2</v>
      </c>
      <c r="I94" s="474">
        <v>2.0544546275924644</v>
      </c>
      <c r="J94" s="474">
        <v>-2.9693652350405664E-2</v>
      </c>
      <c r="K94" s="467">
        <v>-1.4247379918294304E-2</v>
      </c>
      <c r="L94" s="468">
        <v>13257363.758165436</v>
      </c>
      <c r="M94" s="468">
        <v>-1488065.1243533157</v>
      </c>
      <c r="N94" s="467">
        <v>-0.10091704596788444</v>
      </c>
      <c r="O94" s="466">
        <v>3226492.2233160306</v>
      </c>
      <c r="P94" s="466">
        <v>-311026.92165645398</v>
      </c>
      <c r="Q94" s="467">
        <v>-8.7922328872335531E-2</v>
      </c>
    </row>
    <row r="95" spans="1:17" x14ac:dyDescent="0.25">
      <c r="A95" s="478" t="s">
        <v>111</v>
      </c>
      <c r="B95" s="478" t="s">
        <v>451</v>
      </c>
      <c r="C95" s="247" t="s">
        <v>153</v>
      </c>
      <c r="D95" s="462">
        <v>504291.59177698928</v>
      </c>
      <c r="E95" s="462">
        <v>262867.7240337925</v>
      </c>
      <c r="F95" s="463">
        <v>1.0888224370318083</v>
      </c>
      <c r="G95" s="471">
        <v>1.2029782265490138E-2</v>
      </c>
      <c r="H95" s="471">
        <v>6.0517859127620669E-3</v>
      </c>
      <c r="I95" s="472">
        <v>2.8833731941730036</v>
      </c>
      <c r="J95" s="472">
        <v>0.40821736255407881</v>
      </c>
      <c r="K95" s="463">
        <v>0.16492592399205674</v>
      </c>
      <c r="L95" s="464">
        <v>1454060.857776606</v>
      </c>
      <c r="M95" s="464">
        <v>856499.16364003636</v>
      </c>
      <c r="N95" s="463">
        <v>1.4333234075146188</v>
      </c>
      <c r="O95" s="462">
        <v>317663.99482015066</v>
      </c>
      <c r="P95" s="462">
        <v>165585.5967225972</v>
      </c>
      <c r="Q95" s="463">
        <v>1.0888173389121267</v>
      </c>
    </row>
    <row r="96" spans="1:17" x14ac:dyDescent="0.25">
      <c r="A96" s="478" t="s">
        <v>111</v>
      </c>
      <c r="B96" s="478" t="s">
        <v>451</v>
      </c>
      <c r="C96" s="247" t="s">
        <v>154</v>
      </c>
      <c r="D96" s="466">
        <v>53529268.313407272</v>
      </c>
      <c r="E96" s="466">
        <v>372154.43017832935</v>
      </c>
      <c r="F96" s="467">
        <v>7.0010277645217297E-3</v>
      </c>
      <c r="G96" s="473">
        <v>1.2769307542332755</v>
      </c>
      <c r="H96" s="473">
        <v>-3.9314552769714295E-2</v>
      </c>
      <c r="I96" s="474">
        <v>2.1976621770878446</v>
      </c>
      <c r="J96" s="474">
        <v>8.6566385530344014E-2</v>
      </c>
      <c r="K96" s="467">
        <v>4.1005427549300373E-2</v>
      </c>
      <c r="L96" s="468">
        <v>117639248.339562</v>
      </c>
      <c r="M96" s="468">
        <v>5419488.9293345809</v>
      </c>
      <c r="N96" s="467">
        <v>4.8293535450590737E-2</v>
      </c>
      <c r="O96" s="466">
        <v>27915411.466023028</v>
      </c>
      <c r="P96" s="466">
        <v>903959.43185635284</v>
      </c>
      <c r="Q96" s="467">
        <v>3.3465784464786943E-2</v>
      </c>
    </row>
    <row r="97" spans="1:17" x14ac:dyDescent="0.25">
      <c r="A97" s="478" t="s">
        <v>111</v>
      </c>
      <c r="B97" s="478" t="s">
        <v>451</v>
      </c>
      <c r="C97" s="248" t="s">
        <v>155</v>
      </c>
      <c r="D97" s="462">
        <v>1753392387.0583088</v>
      </c>
      <c r="E97" s="462">
        <v>54544097.010705471</v>
      </c>
      <c r="F97" s="463">
        <v>3.2106514354602607E-2</v>
      </c>
      <c r="G97" s="471">
        <v>41.826849755621737</v>
      </c>
      <c r="H97" s="471">
        <v>-0.23903617635887997</v>
      </c>
      <c r="I97" s="472">
        <v>2.5244517478757991</v>
      </c>
      <c r="J97" s="472">
        <v>9.9981430017139328E-2</v>
      </c>
      <c r="K97" s="463">
        <v>4.1238463214284642E-2</v>
      </c>
      <c r="L97" s="464">
        <v>4426354476.221467</v>
      </c>
      <c r="M97" s="464">
        <v>307547222.45611382</v>
      </c>
      <c r="N97" s="463">
        <v>7.466900088003843E-2</v>
      </c>
      <c r="O97" s="462">
        <v>1044871289.5698137</v>
      </c>
      <c r="P97" s="462">
        <v>24138856.671604514</v>
      </c>
      <c r="Q97" s="463">
        <v>2.3648564397102605E-2</v>
      </c>
    </row>
    <row r="98" spans="1:17" x14ac:dyDescent="0.25">
      <c r="A98" s="478" t="s">
        <v>111</v>
      </c>
      <c r="B98" s="478" t="s">
        <v>451</v>
      </c>
      <c r="C98" s="247" t="s">
        <v>156</v>
      </c>
      <c r="D98" s="466">
        <v>58585482.844292223</v>
      </c>
      <c r="E98" s="466">
        <v>-1612813.6247650608</v>
      </c>
      <c r="F98" s="467">
        <v>-2.6791682146588121E-2</v>
      </c>
      <c r="G98" s="473">
        <v>1.3975458128342362</v>
      </c>
      <c r="H98" s="473">
        <v>-9.304913163603068E-2</v>
      </c>
      <c r="I98" s="474">
        <v>2.3380343786637852</v>
      </c>
      <c r="J98" s="474">
        <v>0.14045936790484959</v>
      </c>
      <c r="K98" s="467">
        <v>6.3915619360970871E-2</v>
      </c>
      <c r="L98" s="468">
        <v>136974872.98057261</v>
      </c>
      <c r="M98" s="468">
        <v>4684600.9699144661</v>
      </c>
      <c r="N98" s="467">
        <v>3.5411530256261356E-2</v>
      </c>
      <c r="O98" s="466">
        <v>31688628.96399308</v>
      </c>
      <c r="P98" s="466">
        <v>986044.62410330027</v>
      </c>
      <c r="Q98" s="467">
        <v>3.2116013856924724E-2</v>
      </c>
    </row>
    <row r="99" spans="1:17" x14ac:dyDescent="0.25">
      <c r="A99" s="478" t="s">
        <v>111</v>
      </c>
      <c r="B99" s="478" t="s">
        <v>451</v>
      </c>
      <c r="C99" s="248" t="s">
        <v>157</v>
      </c>
      <c r="D99" s="462">
        <v>2253893.9194311663</v>
      </c>
      <c r="E99" s="462">
        <v>-2387136.9483923116</v>
      </c>
      <c r="F99" s="463">
        <v>-0.51435489579318749</v>
      </c>
      <c r="G99" s="471">
        <v>5.3766220857911003E-2</v>
      </c>
      <c r="H99" s="471">
        <v>-6.1152266117281424E-2</v>
      </c>
      <c r="I99" s="472">
        <v>2.115480952203991</v>
      </c>
      <c r="J99" s="472">
        <v>-2.4532986929095557E-3</v>
      </c>
      <c r="K99" s="463">
        <v>-1.1583450675442994E-3</v>
      </c>
      <c r="L99" s="464">
        <v>4768069.6548450291</v>
      </c>
      <c r="M99" s="464">
        <v>-5061328.5795880798</v>
      </c>
      <c r="N99" s="463">
        <v>-0.51491744040422249</v>
      </c>
      <c r="O99" s="462">
        <v>1126946.9597155831</v>
      </c>
      <c r="P99" s="462">
        <v>-1193568.4741961558</v>
      </c>
      <c r="Q99" s="463">
        <v>-0.51435489579318749</v>
      </c>
    </row>
    <row r="100" spans="1:17" x14ac:dyDescent="0.25">
      <c r="A100" s="478" t="s">
        <v>111</v>
      </c>
      <c r="B100" s="478" t="s">
        <v>451</v>
      </c>
      <c r="C100" s="248" t="s">
        <v>158</v>
      </c>
      <c r="D100" s="466">
        <v>407027524.90148252</v>
      </c>
      <c r="E100" s="466">
        <v>35793046.351803362</v>
      </c>
      <c r="F100" s="467">
        <v>9.6416277096992437E-2</v>
      </c>
      <c r="G100" s="473">
        <v>9.7095660139254072</v>
      </c>
      <c r="H100" s="473">
        <v>0.51727537786659461</v>
      </c>
      <c r="I100" s="474">
        <v>2.1637060015365348</v>
      </c>
      <c r="J100" s="474">
        <v>6.9827165808761915E-2</v>
      </c>
      <c r="K100" s="467">
        <v>3.3348236114384325E-2</v>
      </c>
      <c r="L100" s="468">
        <v>880687898.41989911</v>
      </c>
      <c r="M100" s="468">
        <v>103367880.69228995</v>
      </c>
      <c r="N100" s="467">
        <v>0.13297982598527705</v>
      </c>
      <c r="O100" s="466">
        <v>185973005.52948821</v>
      </c>
      <c r="P100" s="466">
        <v>19485533.848850042</v>
      </c>
      <c r="Q100" s="467">
        <v>0.11703903994786974</v>
      </c>
    </row>
    <row r="101" spans="1:17" x14ac:dyDescent="0.25">
      <c r="A101" s="478" t="s">
        <v>111</v>
      </c>
      <c r="B101" s="478" t="s">
        <v>451</v>
      </c>
      <c r="C101" s="247" t="s">
        <v>159</v>
      </c>
      <c r="D101" s="462">
        <v>2361987.6678944798</v>
      </c>
      <c r="E101" s="462">
        <v>-1577222.074023983</v>
      </c>
      <c r="F101" s="463">
        <v>-0.40039047863845117</v>
      </c>
      <c r="G101" s="471">
        <v>5.6344777152479104E-2</v>
      </c>
      <c r="H101" s="471">
        <v>-4.1195626329367761E-2</v>
      </c>
      <c r="I101" s="472">
        <v>2.0484748707727714</v>
      </c>
      <c r="J101" s="472">
        <v>-3.7614839101506092E-2</v>
      </c>
      <c r="K101" s="463">
        <v>-1.8031266308184336E-2</v>
      </c>
      <c r="L101" s="464">
        <v>4838472.3827570239</v>
      </c>
      <c r="M101" s="464">
        <v>-3379072.5248955898</v>
      </c>
      <c r="N101" s="463">
        <v>-0.41120219759904425</v>
      </c>
      <c r="O101" s="462">
        <v>1180993.8339472399</v>
      </c>
      <c r="P101" s="462">
        <v>-788611.03701199149</v>
      </c>
      <c r="Q101" s="463">
        <v>-0.40039047863845117</v>
      </c>
    </row>
    <row r="102" spans="1:17" x14ac:dyDescent="0.25">
      <c r="A102" s="478" t="s">
        <v>111</v>
      </c>
      <c r="B102" s="478" t="s">
        <v>451</v>
      </c>
      <c r="C102" s="248" t="s">
        <v>160</v>
      </c>
      <c r="D102" s="466">
        <v>966786264.94412017</v>
      </c>
      <c r="E102" s="466">
        <v>13568566.131541133</v>
      </c>
      <c r="F102" s="467">
        <v>1.423448824800826E-2</v>
      </c>
      <c r="G102" s="473">
        <v>23.062506800009096</v>
      </c>
      <c r="H102" s="473">
        <v>-0.54051132792004353</v>
      </c>
      <c r="I102" s="474">
        <v>1.9482316311432768</v>
      </c>
      <c r="J102" s="474">
        <v>2.4856491251297408E-2</v>
      </c>
      <c r="K102" s="467">
        <v>1.2923371388013988E-2</v>
      </c>
      <c r="L102" s="468">
        <v>1883523581.9189994</v>
      </c>
      <c r="M102" s="468">
        <v>50128357.117844582</v>
      </c>
      <c r="N102" s="467">
        <v>2.7341817214169613E-2</v>
      </c>
      <c r="O102" s="466">
        <v>394659681.17803419</v>
      </c>
      <c r="P102" s="466">
        <v>7404905.1675585508</v>
      </c>
      <c r="Q102" s="467">
        <v>1.9121533487189944E-2</v>
      </c>
    </row>
    <row r="103" spans="1:17" x14ac:dyDescent="0.25">
      <c r="A103" s="478" t="s">
        <v>111</v>
      </c>
      <c r="B103" s="478" t="s">
        <v>451</v>
      </c>
      <c r="C103" s="247" t="s">
        <v>161</v>
      </c>
      <c r="D103" s="462">
        <v>28849341.157068823</v>
      </c>
      <c r="E103" s="462">
        <v>12064254.017135706</v>
      </c>
      <c r="F103" s="463">
        <v>0.71874836970216516</v>
      </c>
      <c r="G103" s="471">
        <v>0.68819567544139482</v>
      </c>
      <c r="H103" s="471">
        <v>0.27257318276607995</v>
      </c>
      <c r="I103" s="472">
        <v>2.2729364731457209</v>
      </c>
      <c r="J103" s="472">
        <v>0.39494788474125397</v>
      </c>
      <c r="K103" s="463">
        <v>0.21030366594335934</v>
      </c>
      <c r="L103" s="464">
        <v>65572719.742125705</v>
      </c>
      <c r="M103" s="464">
        <v>34050517.637956738</v>
      </c>
      <c r="N103" s="463">
        <v>1.0802074526847028</v>
      </c>
      <c r="O103" s="462">
        <v>15129853.757152682</v>
      </c>
      <c r="P103" s="462">
        <v>6731525.0187690761</v>
      </c>
      <c r="Q103" s="463">
        <v>0.80153149852343919</v>
      </c>
    </row>
    <row r="104" spans="1:17" x14ac:dyDescent="0.25">
      <c r="A104" s="478" t="s">
        <v>111</v>
      </c>
      <c r="B104" s="478" t="s">
        <v>452</v>
      </c>
      <c r="C104" s="248" t="s">
        <v>284</v>
      </c>
      <c r="D104" s="466">
        <v>2376454757.967896</v>
      </c>
      <c r="E104" s="466">
        <v>98156768.004945755</v>
      </c>
      <c r="F104" s="467">
        <v>4.3083375588871931E-2</v>
      </c>
      <c r="G104" s="473">
        <v>56.689886899372105</v>
      </c>
      <c r="H104" s="473">
        <v>0.27600702187184822</v>
      </c>
      <c r="I104" s="474">
        <v>2.0861049371188107</v>
      </c>
      <c r="J104" s="474">
        <v>4.7295682145259921E-2</v>
      </c>
      <c r="K104" s="467">
        <v>2.31976983770723E-2</v>
      </c>
      <c r="L104" s="468">
        <v>4957534003.4363165</v>
      </c>
      <c r="M104" s="468">
        <v>312518975.91221523</v>
      </c>
      <c r="N104" s="467">
        <v>6.7280509117920967E-2</v>
      </c>
      <c r="O104" s="466">
        <v>1064804706.1410791</v>
      </c>
      <c r="P104" s="466">
        <v>58206916.247493148</v>
      </c>
      <c r="Q104" s="467">
        <v>5.7825396431325948E-2</v>
      </c>
    </row>
    <row r="105" spans="1:17" x14ac:dyDescent="0.25">
      <c r="A105" s="478" t="s">
        <v>111</v>
      </c>
      <c r="B105" s="478" t="s">
        <v>452</v>
      </c>
      <c r="C105" s="247" t="s">
        <v>33</v>
      </c>
      <c r="D105" s="462">
        <v>162864099.68268347</v>
      </c>
      <c r="E105" s="462">
        <v>40902977.580913857</v>
      </c>
      <c r="F105" s="463">
        <v>0.33537718312219733</v>
      </c>
      <c r="G105" s="471">
        <v>3.8850928510308784</v>
      </c>
      <c r="H105" s="471">
        <v>0.86516300766290843</v>
      </c>
      <c r="I105" s="472">
        <v>2.4745308443448164</v>
      </c>
      <c r="J105" s="472">
        <v>2.7647362500963002E-2</v>
      </c>
      <c r="K105" s="463">
        <v>1.1299010641949032E-2</v>
      </c>
      <c r="L105" s="464">
        <v>403012238.1012491</v>
      </c>
      <c r="M105" s="464">
        <v>104587583.00328773</v>
      </c>
      <c r="N105" s="463">
        <v>0.35046562412531113</v>
      </c>
      <c r="O105" s="462">
        <v>91735257.09943001</v>
      </c>
      <c r="P105" s="462">
        <v>22147569.184754819</v>
      </c>
      <c r="Q105" s="463">
        <v>0.31826850192107287</v>
      </c>
    </row>
    <row r="106" spans="1:17" x14ac:dyDescent="0.25">
      <c r="A106" s="478" t="s">
        <v>111</v>
      </c>
      <c r="B106" s="478" t="s">
        <v>452</v>
      </c>
      <c r="C106" s="248" t="s">
        <v>145</v>
      </c>
      <c r="D106" s="466">
        <v>23617210.693875819</v>
      </c>
      <c r="E106" s="466">
        <v>3776089.9330599383</v>
      </c>
      <c r="F106" s="467">
        <v>0.19031636259768739</v>
      </c>
      <c r="G106" s="473">
        <v>0.5633841749460935</v>
      </c>
      <c r="H106" s="473">
        <v>7.2089968408235838E-2</v>
      </c>
      <c r="I106" s="474">
        <v>2.0988230074572969</v>
      </c>
      <c r="J106" s="474">
        <v>-1.9335112399025522E-2</v>
      </c>
      <c r="K106" s="467">
        <v>-9.1282667794116562E-3</v>
      </c>
      <c r="L106" s="468">
        <v>49568345.176273085</v>
      </c>
      <c r="M106" s="468">
        <v>7541714.1297010705</v>
      </c>
      <c r="N106" s="467">
        <v>0.17945083728799682</v>
      </c>
      <c r="O106" s="466">
        <v>12078444.357679265</v>
      </c>
      <c r="P106" s="466">
        <v>1830674.0887974668</v>
      </c>
      <c r="Q106" s="467">
        <v>0.17864121079650469</v>
      </c>
    </row>
    <row r="107" spans="1:17" x14ac:dyDescent="0.25">
      <c r="A107" s="478" t="s">
        <v>111</v>
      </c>
      <c r="B107" s="478" t="s">
        <v>452</v>
      </c>
      <c r="C107" s="247" t="s">
        <v>146</v>
      </c>
      <c r="D107" s="462">
        <v>283207771.89710242</v>
      </c>
      <c r="E107" s="462">
        <v>21808965.320512921</v>
      </c>
      <c r="F107" s="463">
        <v>8.3431770810793365E-2</v>
      </c>
      <c r="G107" s="471">
        <v>6.7558688016423831</v>
      </c>
      <c r="H107" s="471">
        <v>0.28326471767290506</v>
      </c>
      <c r="I107" s="472">
        <v>2.2867362894204146</v>
      </c>
      <c r="J107" s="472">
        <v>5.4041356007657804E-2</v>
      </c>
      <c r="K107" s="463">
        <v>2.4204540978222042E-2</v>
      </c>
      <c r="L107" s="464">
        <v>647621489.44300318</v>
      </c>
      <c r="M107" s="464">
        <v>63997698.399310589</v>
      </c>
      <c r="N107" s="463">
        <v>0.10965573950449091</v>
      </c>
      <c r="O107" s="462">
        <v>133497850.19158819</v>
      </c>
      <c r="P107" s="462">
        <v>13031013.077590048</v>
      </c>
      <c r="Q107" s="463">
        <v>0.10817095716772875</v>
      </c>
    </row>
    <row r="108" spans="1:17" x14ac:dyDescent="0.25">
      <c r="A108" s="478" t="s">
        <v>111</v>
      </c>
      <c r="B108" s="478" t="s">
        <v>452</v>
      </c>
      <c r="C108" s="248" t="s">
        <v>147</v>
      </c>
      <c r="D108" s="466">
        <v>62178784.018625893</v>
      </c>
      <c r="E108" s="466">
        <v>783494.27695237845</v>
      </c>
      <c r="F108" s="467">
        <v>1.2761472097436215E-2</v>
      </c>
      <c r="G108" s="473">
        <v>1.4832633450049486</v>
      </c>
      <c r="H108" s="473">
        <v>-3.6970845513482287E-2</v>
      </c>
      <c r="I108" s="474">
        <v>2.1847582787630531</v>
      </c>
      <c r="J108" s="474">
        <v>-7.3470433143547176E-2</v>
      </c>
      <c r="K108" s="467">
        <v>-3.2534540348447175E-2</v>
      </c>
      <c r="L108" s="468">
        <v>135845613.14811274</v>
      </c>
      <c r="M108" s="468">
        <v>-2798992.9223591387</v>
      </c>
      <c r="N108" s="467">
        <v>-2.0188256879870498E-2</v>
      </c>
      <c r="O108" s="466">
        <v>32827627.419100638</v>
      </c>
      <c r="P108" s="466">
        <v>193946.80641394481</v>
      </c>
      <c r="Q108" s="467">
        <v>5.9431483906398812E-3</v>
      </c>
    </row>
    <row r="109" spans="1:17" x14ac:dyDescent="0.25">
      <c r="A109" s="478" t="s">
        <v>111</v>
      </c>
      <c r="B109" s="478" t="s">
        <v>452</v>
      </c>
      <c r="C109" s="247" t="s">
        <v>148</v>
      </c>
      <c r="D109" s="462">
        <v>19089178.912144005</v>
      </c>
      <c r="E109" s="462">
        <v>-14081343.774648424</v>
      </c>
      <c r="F109" s="463">
        <v>-0.4245137741002562</v>
      </c>
      <c r="G109" s="471">
        <v>0.45536881773279764</v>
      </c>
      <c r="H109" s="471">
        <v>-0.36598022904270172</v>
      </c>
      <c r="I109" s="472">
        <v>2.327774103429697</v>
      </c>
      <c r="J109" s="472">
        <v>6.139233168438718E-2</v>
      </c>
      <c r="K109" s="463">
        <v>2.7088256907886167E-2</v>
      </c>
      <c r="L109" s="464">
        <v>44435296.327425092</v>
      </c>
      <c r="M109" s="464">
        <v>-30741771.649185523</v>
      </c>
      <c r="N109" s="463">
        <v>-0.40892485536613404</v>
      </c>
      <c r="O109" s="462">
        <v>10360984.487621181</v>
      </c>
      <c r="P109" s="462">
        <v>-7095120.2300406583</v>
      </c>
      <c r="Q109" s="463">
        <v>-0.40645495342737697</v>
      </c>
    </row>
    <row r="110" spans="1:17" x14ac:dyDescent="0.25">
      <c r="A110" s="478" t="s">
        <v>111</v>
      </c>
      <c r="B110" s="478" t="s">
        <v>452</v>
      </c>
      <c r="C110" s="248" t="s">
        <v>149</v>
      </c>
      <c r="D110" s="466">
        <v>39373226.418421343</v>
      </c>
      <c r="E110" s="466">
        <v>1230528.9010882601</v>
      </c>
      <c r="F110" s="467">
        <v>3.2261192343018587E-2</v>
      </c>
      <c r="G110" s="473">
        <v>0.93924100386927245</v>
      </c>
      <c r="H110" s="473">
        <v>-5.2261226551416629E-3</v>
      </c>
      <c r="I110" s="474">
        <v>2.1108249197380746</v>
      </c>
      <c r="J110" s="474">
        <v>-5.8320090664425006E-2</v>
      </c>
      <c r="K110" s="467">
        <v>-2.6886211103794907E-2</v>
      </c>
      <c r="L110" s="468">
        <v>83109987.494493276</v>
      </c>
      <c r="M110" s="468">
        <v>372945.49147841334</v>
      </c>
      <c r="N110" s="467">
        <v>4.5076000114292643E-3</v>
      </c>
      <c r="O110" s="466">
        <v>20188473.999811042</v>
      </c>
      <c r="P110" s="466">
        <v>571765.07028067112</v>
      </c>
      <c r="Q110" s="467">
        <v>2.9146839683182234E-2</v>
      </c>
    </row>
    <row r="111" spans="1:17" x14ac:dyDescent="0.25">
      <c r="A111" s="478" t="s">
        <v>111</v>
      </c>
      <c r="B111" s="478" t="s">
        <v>452</v>
      </c>
      <c r="C111" s="247" t="s">
        <v>150</v>
      </c>
      <c r="D111" s="462">
        <v>313362915.20372891</v>
      </c>
      <c r="E111" s="462">
        <v>-11793174.981567144</v>
      </c>
      <c r="F111" s="463">
        <v>-3.626927293548951E-2</v>
      </c>
      <c r="G111" s="471">
        <v>7.4752141448496729</v>
      </c>
      <c r="H111" s="471">
        <v>-0.57611043778283566</v>
      </c>
      <c r="I111" s="472">
        <v>1.9281297320447532</v>
      </c>
      <c r="J111" s="472">
        <v>-7.6237821049907062E-4</v>
      </c>
      <c r="K111" s="463">
        <v>-3.9524149974266024E-4</v>
      </c>
      <c r="L111" s="464">
        <v>604204353.72452855</v>
      </c>
      <c r="M111" s="464">
        <v>-22986663.235334277</v>
      </c>
      <c r="N111" s="463">
        <v>-3.6650179313402559E-2</v>
      </c>
      <c r="O111" s="462">
        <v>131457037.0065403</v>
      </c>
      <c r="P111" s="462">
        <v>-5874056.6700856388</v>
      </c>
      <c r="Q111" s="463">
        <v>-4.2772954855491818E-2</v>
      </c>
    </row>
    <row r="112" spans="1:17" x14ac:dyDescent="0.25">
      <c r="A112" s="478" t="s">
        <v>111</v>
      </c>
      <c r="B112" s="478" t="s">
        <v>452</v>
      </c>
      <c r="C112" s="248" t="s">
        <v>151</v>
      </c>
      <c r="D112" s="466">
        <v>8589315.3738362975</v>
      </c>
      <c r="E112" s="466">
        <v>451062.86138245463</v>
      </c>
      <c r="F112" s="467">
        <v>5.5425026526542409E-2</v>
      </c>
      <c r="G112" s="473">
        <v>0.20489652304687203</v>
      </c>
      <c r="H112" s="473">
        <v>3.3818828755914077E-3</v>
      </c>
      <c r="I112" s="474">
        <v>1.9636029625849212</v>
      </c>
      <c r="J112" s="474">
        <v>3.4759688207992578E-2</v>
      </c>
      <c r="K112" s="467">
        <v>1.8021001845896965E-2</v>
      </c>
      <c r="L112" s="468">
        <v>16866005.114641163</v>
      </c>
      <c r="M112" s="468">
        <v>1168591.4908134267</v>
      </c>
      <c r="N112" s="467">
        <v>7.4444842877783038E-2</v>
      </c>
      <c r="O112" s="466">
        <v>4267981.0919187544</v>
      </c>
      <c r="P112" s="466">
        <v>210724.47120103333</v>
      </c>
      <c r="Q112" s="467">
        <v>5.1937673876728201E-2</v>
      </c>
    </row>
    <row r="113" spans="1:17" x14ac:dyDescent="0.25">
      <c r="A113" s="478" t="s">
        <v>111</v>
      </c>
      <c r="B113" s="478" t="s">
        <v>452</v>
      </c>
      <c r="C113" s="247" t="s">
        <v>152</v>
      </c>
      <c r="D113" s="462">
        <v>6452984.4466320593</v>
      </c>
      <c r="E113" s="462">
        <v>-622053.84331290983</v>
      </c>
      <c r="F113" s="463">
        <v>-8.7922328872335795E-2</v>
      </c>
      <c r="G113" s="471">
        <v>0.15393474553489506</v>
      </c>
      <c r="H113" s="471">
        <v>-2.1253207040246802E-2</v>
      </c>
      <c r="I113" s="472">
        <v>2.0544546275924627</v>
      </c>
      <c r="J113" s="472">
        <v>-2.969365235040744E-2</v>
      </c>
      <c r="K113" s="463">
        <v>-1.4247379918295156E-2</v>
      </c>
      <c r="L113" s="464">
        <v>13257363.758165421</v>
      </c>
      <c r="M113" s="464">
        <v>-1488065.1243533306</v>
      </c>
      <c r="N113" s="463">
        <v>-0.10091704596788545</v>
      </c>
      <c r="O113" s="462">
        <v>3226492.2233160296</v>
      </c>
      <c r="P113" s="462">
        <v>-311026.92165645491</v>
      </c>
      <c r="Q113" s="463">
        <v>-8.7922328872335795E-2</v>
      </c>
    </row>
    <row r="114" spans="1:17" x14ac:dyDescent="0.25">
      <c r="A114" s="478" t="s">
        <v>111</v>
      </c>
      <c r="B114" s="478" t="s">
        <v>452</v>
      </c>
      <c r="C114" s="248" t="s">
        <v>153</v>
      </c>
      <c r="D114" s="466">
        <v>504291.59177698928</v>
      </c>
      <c r="E114" s="466">
        <v>262867.72403379244</v>
      </c>
      <c r="F114" s="467">
        <v>1.0888224370318078</v>
      </c>
      <c r="G114" s="473">
        <v>1.2029782265490134E-2</v>
      </c>
      <c r="H114" s="473">
        <v>6.0517859127620617E-3</v>
      </c>
      <c r="I114" s="474">
        <v>2.8833731941730036</v>
      </c>
      <c r="J114" s="474">
        <v>0.40821736255407881</v>
      </c>
      <c r="K114" s="467">
        <v>0.16492592399205674</v>
      </c>
      <c r="L114" s="468">
        <v>1454060.857776606</v>
      </c>
      <c r="M114" s="468">
        <v>856499.16364003625</v>
      </c>
      <c r="N114" s="467">
        <v>1.4333234075146184</v>
      </c>
      <c r="O114" s="466">
        <v>317663.99482015072</v>
      </c>
      <c r="P114" s="466">
        <v>165585.59672259726</v>
      </c>
      <c r="Q114" s="467">
        <v>1.0888173389121272</v>
      </c>
    </row>
    <row r="115" spans="1:17" x14ac:dyDescent="0.25">
      <c r="A115" s="478" t="s">
        <v>111</v>
      </c>
      <c r="B115" s="478" t="s">
        <v>452</v>
      </c>
      <c r="C115" s="248" t="s">
        <v>154</v>
      </c>
      <c r="D115" s="462">
        <v>53529268.313407257</v>
      </c>
      <c r="E115" s="462">
        <v>372154.4301783368</v>
      </c>
      <c r="F115" s="463">
        <v>7.0010277645218728E-3</v>
      </c>
      <c r="G115" s="471">
        <v>1.2769307542332748</v>
      </c>
      <c r="H115" s="471">
        <v>-3.9314552769714961E-2</v>
      </c>
      <c r="I115" s="472">
        <v>2.1976621770878442</v>
      </c>
      <c r="J115" s="472">
        <v>8.656638553034135E-2</v>
      </c>
      <c r="K115" s="463">
        <v>4.1005427549299069E-2</v>
      </c>
      <c r="L115" s="464">
        <v>117639248.33956195</v>
      </c>
      <c r="M115" s="464">
        <v>5419488.9293344766</v>
      </c>
      <c r="N115" s="463">
        <v>4.8293535450589779E-2</v>
      </c>
      <c r="O115" s="462">
        <v>27915411.466023017</v>
      </c>
      <c r="P115" s="462">
        <v>903959.43185633793</v>
      </c>
      <c r="Q115" s="463">
        <v>3.3465784464786388E-2</v>
      </c>
    </row>
    <row r="116" spans="1:17" x14ac:dyDescent="0.25">
      <c r="A116" s="478" t="s">
        <v>111</v>
      </c>
      <c r="B116" s="478" t="s">
        <v>452</v>
      </c>
      <c r="C116" s="247" t="s">
        <v>155</v>
      </c>
      <c r="D116" s="466">
        <v>1753392387.0583081</v>
      </c>
      <c r="E116" s="466">
        <v>54544097.010704517</v>
      </c>
      <c r="F116" s="467">
        <v>3.2106514354602038E-2</v>
      </c>
      <c r="G116" s="473">
        <v>41.826849755621716</v>
      </c>
      <c r="H116" s="473">
        <v>-0.2390361763589226</v>
      </c>
      <c r="I116" s="474">
        <v>2.5244517478757995</v>
      </c>
      <c r="J116" s="474">
        <v>9.9981430017140216E-2</v>
      </c>
      <c r="K116" s="467">
        <v>4.1238463214285016E-2</v>
      </c>
      <c r="L116" s="468">
        <v>4426354476.2214661</v>
      </c>
      <c r="M116" s="468">
        <v>307547222.45611286</v>
      </c>
      <c r="N116" s="467">
        <v>7.4669000880038194E-2</v>
      </c>
      <c r="O116" s="466">
        <v>1044871289.5698136</v>
      </c>
      <c r="P116" s="466">
        <v>24138856.671604156</v>
      </c>
      <c r="Q116" s="467">
        <v>2.3648564397102247E-2</v>
      </c>
    </row>
    <row r="117" spans="1:17" x14ac:dyDescent="0.25">
      <c r="A117" s="478" t="s">
        <v>111</v>
      </c>
      <c r="B117" s="478" t="s">
        <v>452</v>
      </c>
      <c r="C117" s="248" t="s">
        <v>156</v>
      </c>
      <c r="D117" s="462">
        <v>58585482.844292231</v>
      </c>
      <c r="E117" s="462">
        <v>-1612813.6247650608</v>
      </c>
      <c r="F117" s="463">
        <v>-2.6791682146588117E-2</v>
      </c>
      <c r="G117" s="471">
        <v>1.3975458128342362</v>
      </c>
      <c r="H117" s="471">
        <v>-9.3049131636031568E-2</v>
      </c>
      <c r="I117" s="472">
        <v>2.3380343786637865</v>
      </c>
      <c r="J117" s="472">
        <v>0.14045936790485181</v>
      </c>
      <c r="K117" s="463">
        <v>6.3915619360971898E-2</v>
      </c>
      <c r="L117" s="464">
        <v>136974872.9805727</v>
      </c>
      <c r="M117" s="464">
        <v>4684600.9699145854</v>
      </c>
      <c r="N117" s="463">
        <v>3.5411530256262265E-2</v>
      </c>
      <c r="O117" s="462">
        <v>31688628.963993073</v>
      </c>
      <c r="P117" s="462">
        <v>986044.62410329282</v>
      </c>
      <c r="Q117" s="463">
        <v>3.2116013856924482E-2</v>
      </c>
    </row>
    <row r="118" spans="1:17" x14ac:dyDescent="0.25">
      <c r="A118" s="478" t="s">
        <v>111</v>
      </c>
      <c r="B118" s="478" t="s">
        <v>452</v>
      </c>
      <c r="C118" s="247" t="s">
        <v>157</v>
      </c>
      <c r="D118" s="466">
        <v>2253893.9194311663</v>
      </c>
      <c r="E118" s="466">
        <v>-2387136.9483923116</v>
      </c>
      <c r="F118" s="467">
        <v>-0.51435489579318749</v>
      </c>
      <c r="G118" s="473">
        <v>5.3766220857910996E-2</v>
      </c>
      <c r="H118" s="473">
        <v>-6.1152266117281473E-2</v>
      </c>
      <c r="I118" s="474">
        <v>2.115480952203991</v>
      </c>
      <c r="J118" s="474">
        <v>-2.4532986929095557E-3</v>
      </c>
      <c r="K118" s="467">
        <v>-1.1583450675442994E-3</v>
      </c>
      <c r="L118" s="468">
        <v>4768069.6548450291</v>
      </c>
      <c r="M118" s="468">
        <v>-5061328.5795880817</v>
      </c>
      <c r="N118" s="467">
        <v>-0.5149174404042226</v>
      </c>
      <c r="O118" s="466">
        <v>1126946.9597155831</v>
      </c>
      <c r="P118" s="466">
        <v>-1193568.4741961558</v>
      </c>
      <c r="Q118" s="467">
        <v>-0.51435489579318749</v>
      </c>
    </row>
    <row r="119" spans="1:17" x14ac:dyDescent="0.25">
      <c r="A119" s="478" t="s">
        <v>111</v>
      </c>
      <c r="B119" s="478" t="s">
        <v>452</v>
      </c>
      <c r="C119" s="247" t="s">
        <v>158</v>
      </c>
      <c r="D119" s="462">
        <v>407027524.90148282</v>
      </c>
      <c r="E119" s="462">
        <v>35793046.351803541</v>
      </c>
      <c r="F119" s="463">
        <v>9.6416277096992895E-2</v>
      </c>
      <c r="G119" s="471">
        <v>9.7095660139254125</v>
      </c>
      <c r="H119" s="471">
        <v>0.51727537786659461</v>
      </c>
      <c r="I119" s="472">
        <v>2.1637060015365339</v>
      </c>
      <c r="J119" s="472">
        <v>6.9827165808760583E-2</v>
      </c>
      <c r="K119" s="463">
        <v>3.3348236114383679E-2</v>
      </c>
      <c r="L119" s="464">
        <v>880687898.41989946</v>
      </c>
      <c r="M119" s="464">
        <v>103367880.69228995</v>
      </c>
      <c r="N119" s="463">
        <v>0.13297982598527699</v>
      </c>
      <c r="O119" s="462">
        <v>185973005.52948806</v>
      </c>
      <c r="P119" s="462">
        <v>19485533.848849833</v>
      </c>
      <c r="Q119" s="463">
        <v>0.11703903994786845</v>
      </c>
    </row>
    <row r="120" spans="1:17" x14ac:dyDescent="0.25">
      <c r="A120" s="478" t="s">
        <v>111</v>
      </c>
      <c r="B120" s="478" t="s">
        <v>452</v>
      </c>
      <c r="C120" s="248" t="s">
        <v>159</v>
      </c>
      <c r="D120" s="466">
        <v>2361987.6678944794</v>
      </c>
      <c r="E120" s="466">
        <v>-1577222.0740239839</v>
      </c>
      <c r="F120" s="467">
        <v>-0.40039047863845134</v>
      </c>
      <c r="G120" s="473">
        <v>5.6344777152479077E-2</v>
      </c>
      <c r="H120" s="473">
        <v>-4.1195626329367845E-2</v>
      </c>
      <c r="I120" s="474">
        <v>2.0484748707727714</v>
      </c>
      <c r="J120" s="474">
        <v>-3.7614839101506092E-2</v>
      </c>
      <c r="K120" s="467">
        <v>-1.8031266308184336E-2</v>
      </c>
      <c r="L120" s="468">
        <v>4838472.382757023</v>
      </c>
      <c r="M120" s="468">
        <v>-3379072.5248955907</v>
      </c>
      <c r="N120" s="467">
        <v>-0.41120219759904436</v>
      </c>
      <c r="O120" s="466">
        <v>1180993.8339472397</v>
      </c>
      <c r="P120" s="466">
        <v>-788611.03701199195</v>
      </c>
      <c r="Q120" s="467">
        <v>-0.40039047863845134</v>
      </c>
    </row>
    <row r="121" spans="1:17" x14ac:dyDescent="0.25">
      <c r="A121" s="478" t="s">
        <v>111</v>
      </c>
      <c r="B121" s="478" t="s">
        <v>452</v>
      </c>
      <c r="C121" s="247" t="s">
        <v>160</v>
      </c>
      <c r="D121" s="462">
        <v>966786264.94412029</v>
      </c>
      <c r="E121" s="462">
        <v>13568566.131541252</v>
      </c>
      <c r="F121" s="463">
        <v>1.4234488248008385E-2</v>
      </c>
      <c r="G121" s="471">
        <v>23.062506800009096</v>
      </c>
      <c r="H121" s="471">
        <v>-0.54051132792005419</v>
      </c>
      <c r="I121" s="472">
        <v>1.9482316311432766</v>
      </c>
      <c r="J121" s="472">
        <v>2.4856491251298074E-2</v>
      </c>
      <c r="K121" s="463">
        <v>1.2923371388014341E-2</v>
      </c>
      <c r="L121" s="464">
        <v>1883523581.9189994</v>
      </c>
      <c r="M121" s="464">
        <v>50128357.117845297</v>
      </c>
      <c r="N121" s="463">
        <v>2.7341817214170012E-2</v>
      </c>
      <c r="O121" s="462">
        <v>394659681.17803448</v>
      </c>
      <c r="P121" s="462">
        <v>7404905.1675588489</v>
      </c>
      <c r="Q121" s="463">
        <v>1.9121533487190714E-2</v>
      </c>
    </row>
    <row r="122" spans="1:17" x14ac:dyDescent="0.25">
      <c r="A122" s="478" t="s">
        <v>111</v>
      </c>
      <c r="B122" s="478" t="s">
        <v>452</v>
      </c>
      <c r="C122" s="248" t="s">
        <v>161</v>
      </c>
      <c r="D122" s="466">
        <v>28849341.157068826</v>
      </c>
      <c r="E122" s="466">
        <v>12064254.017135702</v>
      </c>
      <c r="F122" s="467">
        <v>0.7187483697021646</v>
      </c>
      <c r="G122" s="473">
        <v>0.68819567544139471</v>
      </c>
      <c r="H122" s="473">
        <v>0.2725731827660795</v>
      </c>
      <c r="I122" s="474">
        <v>2.2729364731457213</v>
      </c>
      <c r="J122" s="474">
        <v>0.39494788474125464</v>
      </c>
      <c r="K122" s="467">
        <v>0.21030366594335972</v>
      </c>
      <c r="L122" s="468">
        <v>65572719.74212572</v>
      </c>
      <c r="M122" s="468">
        <v>34050517.637956746</v>
      </c>
      <c r="N122" s="467">
        <v>1.0802074526847028</v>
      </c>
      <c r="O122" s="466">
        <v>15129853.75715268</v>
      </c>
      <c r="P122" s="466">
        <v>6731525.0187690742</v>
      </c>
      <c r="Q122" s="467">
        <v>0.80153149852343897</v>
      </c>
    </row>
    <row r="123" spans="1:17" x14ac:dyDescent="0.25">
      <c r="A123" s="478" t="s">
        <v>112</v>
      </c>
      <c r="B123" s="478" t="s">
        <v>444</v>
      </c>
      <c r="C123" s="247" t="s">
        <v>284</v>
      </c>
      <c r="D123" s="462">
        <v>105721551.8908858</v>
      </c>
      <c r="E123" s="462">
        <v>2330103.2289278209</v>
      </c>
      <c r="F123" s="463">
        <v>2.2536711295594439E-2</v>
      </c>
      <c r="G123" s="471">
        <v>52.472929877417165</v>
      </c>
      <c r="H123" s="471">
        <v>0.43728235789173908</v>
      </c>
      <c r="I123" s="472">
        <v>2.1974791491172168</v>
      </c>
      <c r="J123" s="472">
        <v>9.7076056842284153E-2</v>
      </c>
      <c r="K123" s="463">
        <v>4.6217822283408337E-2</v>
      </c>
      <c r="L123" s="464">
        <v>232320905.89253539</v>
      </c>
      <c r="M123" s="464">
        <v>15157187.408173919</v>
      </c>
      <c r="N123" s="463">
        <v>6.9796131296515018E-2</v>
      </c>
      <c r="O123" s="462">
        <v>50861002.445377707</v>
      </c>
      <c r="P123" s="462">
        <v>2271635.1725076884</v>
      </c>
      <c r="Q123" s="463">
        <v>4.6751692808645835E-2</v>
      </c>
    </row>
    <row r="124" spans="1:17" x14ac:dyDescent="0.25">
      <c r="A124" s="478" t="s">
        <v>112</v>
      </c>
      <c r="B124" s="478" t="s">
        <v>444</v>
      </c>
      <c r="C124" s="248" t="s">
        <v>33</v>
      </c>
      <c r="D124" s="466">
        <v>7814943.1783975167</v>
      </c>
      <c r="E124" s="466">
        <v>594892.32842660509</v>
      </c>
      <c r="F124" s="467">
        <v>8.2394479040130558E-2</v>
      </c>
      <c r="G124" s="473">
        <v>3.8788019856091873</v>
      </c>
      <c r="H124" s="473">
        <v>0.24503898137369262</v>
      </c>
      <c r="I124" s="474">
        <v>2.4564527118857398</v>
      </c>
      <c r="J124" s="474">
        <v>0.21084535542689142</v>
      </c>
      <c r="K124" s="467">
        <v>9.3892351581613312E-2</v>
      </c>
      <c r="L124" s="468">
        <v>19197038.363807544</v>
      </c>
      <c r="M124" s="468">
        <v>2983639.0611059032</v>
      </c>
      <c r="N124" s="467">
        <v>0.18402304201616371</v>
      </c>
      <c r="O124" s="466">
        <v>4493360.835213542</v>
      </c>
      <c r="P124" s="466">
        <v>513486.87843269249</v>
      </c>
      <c r="Q124" s="467">
        <v>0.12902088960828051</v>
      </c>
    </row>
    <row r="125" spans="1:17" x14ac:dyDescent="0.25">
      <c r="A125" s="478" t="s">
        <v>112</v>
      </c>
      <c r="B125" s="478" t="s">
        <v>444</v>
      </c>
      <c r="C125" s="247" t="s">
        <v>145</v>
      </c>
      <c r="D125" s="462">
        <v>1162398.9106878056</v>
      </c>
      <c r="E125" s="462">
        <v>302490.04615343036</v>
      </c>
      <c r="F125" s="463">
        <v>0.35176988937917641</v>
      </c>
      <c r="G125" s="471">
        <v>0.57693512286935722</v>
      </c>
      <c r="H125" s="471">
        <v>0.14415354225600835</v>
      </c>
      <c r="I125" s="472">
        <v>2.0050115087157083</v>
      </c>
      <c r="J125" s="472">
        <v>-0.20790340757858461</v>
      </c>
      <c r="K125" s="463">
        <v>-9.3950023133621371E-2</v>
      </c>
      <c r="L125" s="464">
        <v>2330623.1936476529</v>
      </c>
      <c r="M125" s="464">
        <v>427718.04066584539</v>
      </c>
      <c r="N125" s="463">
        <v>0.22477107700066989</v>
      </c>
      <c r="O125" s="462">
        <v>591261.54813504219</v>
      </c>
      <c r="P125" s="462">
        <v>137428.47395796108</v>
      </c>
      <c r="Q125" s="463">
        <v>0.30281722901565755</v>
      </c>
    </row>
    <row r="126" spans="1:17" x14ac:dyDescent="0.25">
      <c r="A126" s="478" t="s">
        <v>112</v>
      </c>
      <c r="B126" s="478" t="s">
        <v>444</v>
      </c>
      <c r="C126" s="248" t="s">
        <v>146</v>
      </c>
      <c r="D126" s="466">
        <v>11659204.565813895</v>
      </c>
      <c r="E126" s="466">
        <v>861568.81302309409</v>
      </c>
      <c r="F126" s="467">
        <v>7.9792357581650181E-2</v>
      </c>
      <c r="G126" s="473">
        <v>5.7868297680669682</v>
      </c>
      <c r="H126" s="473">
        <v>0.35251217848104943</v>
      </c>
      <c r="I126" s="474">
        <v>2.3841766210781197</v>
      </c>
      <c r="J126" s="474">
        <v>0.11870625124274836</v>
      </c>
      <c r="K126" s="467">
        <v>5.2398059503808291E-2</v>
      </c>
      <c r="L126" s="468">
        <v>27797602.946180757</v>
      </c>
      <c r="M126" s="468">
        <v>3335879.0839581527</v>
      </c>
      <c r="N126" s="467">
        <v>0.13637138178597086</v>
      </c>
      <c r="O126" s="466">
        <v>5911922.705904007</v>
      </c>
      <c r="P126" s="466">
        <v>647785.41408071946</v>
      </c>
      <c r="Q126" s="467">
        <v>0.12305632968329221</v>
      </c>
    </row>
    <row r="127" spans="1:17" x14ac:dyDescent="0.25">
      <c r="A127" s="478" t="s">
        <v>112</v>
      </c>
      <c r="B127" s="478" t="s">
        <v>444</v>
      </c>
      <c r="C127" s="247" t="s">
        <v>147</v>
      </c>
      <c r="D127" s="462">
        <v>4041282.5990218162</v>
      </c>
      <c r="E127" s="462">
        <v>341140.45054635452</v>
      </c>
      <c r="F127" s="463">
        <v>9.21965797143528E-2</v>
      </c>
      <c r="G127" s="471">
        <v>2.0058156037300789</v>
      </c>
      <c r="H127" s="471">
        <v>0.14357946039367286</v>
      </c>
      <c r="I127" s="472">
        <v>2.0242745420531403</v>
      </c>
      <c r="J127" s="472">
        <v>-0.1834200498813896</v>
      </c>
      <c r="K127" s="463">
        <v>-8.3082166596542079E-2</v>
      </c>
      <c r="L127" s="464">
        <v>8180665.4824422123</v>
      </c>
      <c r="M127" s="464">
        <v>11881.671863922849</v>
      </c>
      <c r="N127" s="463">
        <v>1.454521522351528E-3</v>
      </c>
      <c r="O127" s="462">
        <v>2073958.5874581337</v>
      </c>
      <c r="P127" s="462">
        <v>83486.037731547374</v>
      </c>
      <c r="Q127" s="463">
        <v>4.1942822945744779E-2</v>
      </c>
    </row>
    <row r="128" spans="1:17" x14ac:dyDescent="0.25">
      <c r="A128" s="478" t="s">
        <v>112</v>
      </c>
      <c r="B128" s="478" t="s">
        <v>444</v>
      </c>
      <c r="C128" s="248" t="s">
        <v>148</v>
      </c>
      <c r="D128" s="466">
        <v>953218.02904346911</v>
      </c>
      <c r="E128" s="466">
        <v>-145773.93265955313</v>
      </c>
      <c r="F128" s="467">
        <v>-0.13264331108815267</v>
      </c>
      <c r="G128" s="473">
        <v>0.47311207508106773</v>
      </c>
      <c r="H128" s="473">
        <v>-7.9997094836305183E-2</v>
      </c>
      <c r="I128" s="474">
        <v>2.5637384193616799</v>
      </c>
      <c r="J128" s="474">
        <v>0.2373239821494213</v>
      </c>
      <c r="K128" s="467">
        <v>0.10201277053361417</v>
      </c>
      <c r="L128" s="468">
        <v>2443801.6830869592</v>
      </c>
      <c r="M128" s="468">
        <v>-112909.08299917355</v>
      </c>
      <c r="N128" s="467">
        <v>-4.4161852211393147E-2</v>
      </c>
      <c r="O128" s="466">
        <v>532922.63408517838</v>
      </c>
      <c r="P128" s="466">
        <v>-51599.247165528359</v>
      </c>
      <c r="Q128" s="467">
        <v>-8.8275989010233438E-2</v>
      </c>
    </row>
    <row r="129" spans="1:17" x14ac:dyDescent="0.25">
      <c r="A129" s="478" t="s">
        <v>112</v>
      </c>
      <c r="B129" s="478" t="s">
        <v>444</v>
      </c>
      <c r="C129" s="247" t="s">
        <v>149</v>
      </c>
      <c r="D129" s="462">
        <v>2096637.8030351917</v>
      </c>
      <c r="E129" s="462">
        <v>-165989.22466204129</v>
      </c>
      <c r="F129" s="463">
        <v>-7.3361284308079366E-2</v>
      </c>
      <c r="G129" s="471">
        <v>1.0406272557420915</v>
      </c>
      <c r="H129" s="471">
        <v>-9.8125165324672858E-2</v>
      </c>
      <c r="I129" s="472">
        <v>2.0324657541040008</v>
      </c>
      <c r="J129" s="472">
        <v>-4.5775678124409414E-2</v>
      </c>
      <c r="K129" s="463">
        <v>-2.2026159913156044E-2</v>
      </c>
      <c r="L129" s="464">
        <v>4261344.5334288767</v>
      </c>
      <c r="M129" s="464">
        <v>-440940.70121133141</v>
      </c>
      <c r="N129" s="463">
        <v>-9.3771576841631066E-2</v>
      </c>
      <c r="O129" s="462">
        <v>1079082.6332678795</v>
      </c>
      <c r="P129" s="462">
        <v>-110119.80516442377</v>
      </c>
      <c r="Q129" s="463">
        <v>-9.2599713560621383E-2</v>
      </c>
    </row>
    <row r="130" spans="1:17" x14ac:dyDescent="0.25">
      <c r="A130" s="478" t="s">
        <v>112</v>
      </c>
      <c r="B130" s="478" t="s">
        <v>444</v>
      </c>
      <c r="C130" s="248" t="s">
        <v>150</v>
      </c>
      <c r="D130" s="466">
        <v>13526022.15782078</v>
      </c>
      <c r="E130" s="466">
        <v>-843506.39184950851</v>
      </c>
      <c r="F130" s="467">
        <v>-5.8701048467513076E-2</v>
      </c>
      <c r="G130" s="473">
        <v>6.7133900279883036</v>
      </c>
      <c r="H130" s="473">
        <v>-0.51861737986921597</v>
      </c>
      <c r="I130" s="474">
        <v>1.9970193644795169</v>
      </c>
      <c r="J130" s="474">
        <v>3.1744531958678213E-2</v>
      </c>
      <c r="K130" s="467">
        <v>1.61527189141072E-2</v>
      </c>
      <c r="L130" s="468">
        <v>27011728.173547119</v>
      </c>
      <c r="M130" s="468">
        <v>-1228344.6403095685</v>
      </c>
      <c r="N130" s="467">
        <v>-4.3496511089265E-2</v>
      </c>
      <c r="O130" s="466">
        <v>6047463.4951138496</v>
      </c>
      <c r="P130" s="466">
        <v>-360382.47109650075</v>
      </c>
      <c r="Q130" s="467">
        <v>-5.6240813683234296E-2</v>
      </c>
    </row>
    <row r="131" spans="1:17" x14ac:dyDescent="0.25">
      <c r="A131" s="478" t="s">
        <v>112</v>
      </c>
      <c r="B131" s="478" t="s">
        <v>444</v>
      </c>
      <c r="C131" s="247" t="s">
        <v>151</v>
      </c>
      <c r="D131" s="462">
        <v>462864.80353118107</v>
      </c>
      <c r="E131" s="462">
        <v>173918.60005539807</v>
      </c>
      <c r="F131" s="463">
        <v>0.60190650703591764</v>
      </c>
      <c r="G131" s="471">
        <v>0.22973435353544014</v>
      </c>
      <c r="H131" s="471">
        <v>8.431127463720331E-2</v>
      </c>
      <c r="I131" s="472">
        <v>1.9337977307208054</v>
      </c>
      <c r="J131" s="472">
        <v>6.4172184851231773E-2</v>
      </c>
      <c r="K131" s="463">
        <v>3.4323549436411298E-2</v>
      </c>
      <c r="L131" s="464">
        <v>895086.90669912938</v>
      </c>
      <c r="M131" s="464">
        <v>354865.70329877769</v>
      </c>
      <c r="N131" s="463">
        <v>0.65688962422267383</v>
      </c>
      <c r="O131" s="462">
        <v>231444.78380358219</v>
      </c>
      <c r="P131" s="462">
        <v>86888.590060624119</v>
      </c>
      <c r="Q131" s="463">
        <v>0.60107137446579884</v>
      </c>
    </row>
    <row r="132" spans="1:17" x14ac:dyDescent="0.25">
      <c r="A132" s="478" t="s">
        <v>112</v>
      </c>
      <c r="B132" s="478" t="s">
        <v>444</v>
      </c>
      <c r="C132" s="248" t="s">
        <v>152</v>
      </c>
      <c r="D132" s="466">
        <v>321005.90572619438</v>
      </c>
      <c r="E132" s="466">
        <v>-97241.30668926239</v>
      </c>
      <c r="F132" s="467">
        <v>-0.2324972021395563</v>
      </c>
      <c r="G132" s="473">
        <v>0.15932532279503464</v>
      </c>
      <c r="H132" s="473">
        <v>-5.1173367405469183E-2</v>
      </c>
      <c r="I132" s="474">
        <v>1.9790224194904362</v>
      </c>
      <c r="J132" s="474">
        <v>6.2266918978397756E-2</v>
      </c>
      <c r="K132" s="467">
        <v>3.2485582517834899E-2</v>
      </c>
      <c r="L132" s="468">
        <v>635277.88422097208</v>
      </c>
      <c r="M132" s="468">
        <v>-166399.76075018162</v>
      </c>
      <c r="N132" s="467">
        <v>-0.20756442666699168</v>
      </c>
      <c r="O132" s="466">
        <v>160502.95286309719</v>
      </c>
      <c r="P132" s="466">
        <v>-48620.653344631195</v>
      </c>
      <c r="Q132" s="467">
        <v>-0.2324972021395563</v>
      </c>
    </row>
    <row r="133" spans="1:17" x14ac:dyDescent="0.25">
      <c r="A133" s="478" t="s">
        <v>112</v>
      </c>
      <c r="B133" s="478" t="s">
        <v>444</v>
      </c>
      <c r="C133" s="247" t="s">
        <v>153</v>
      </c>
      <c r="D133" s="462">
        <v>385.76256358623499</v>
      </c>
      <c r="E133" s="462">
        <v>237.14157907366746</v>
      </c>
      <c r="F133" s="463">
        <v>1.5956130276718397</v>
      </c>
      <c r="G133" s="471">
        <v>1.9146608791067369E-4</v>
      </c>
      <c r="H133" s="471">
        <v>1.166669699547385E-4</v>
      </c>
      <c r="I133" s="472">
        <v>2.0022221746440971</v>
      </c>
      <c r="J133" s="472">
        <v>-1.6576526961519651</v>
      </c>
      <c r="K133" s="463">
        <v>-0.45292605749425741</v>
      </c>
      <c r="L133" s="464">
        <v>772.38235895991329</v>
      </c>
      <c r="M133" s="464">
        <v>228.44815246939663</v>
      </c>
      <c r="N133" s="463">
        <v>0.41999225226770059</v>
      </c>
      <c r="O133" s="462">
        <v>243.00004005432129</v>
      </c>
      <c r="P133" s="462">
        <v>149.38052225112915</v>
      </c>
      <c r="Q133" s="463">
        <v>1.5956130276718401</v>
      </c>
    </row>
    <row r="134" spans="1:17" x14ac:dyDescent="0.25">
      <c r="A134" s="478" t="s">
        <v>112</v>
      </c>
      <c r="B134" s="478" t="s">
        <v>444</v>
      </c>
      <c r="C134" s="247" t="s">
        <v>154</v>
      </c>
      <c r="D134" s="466">
        <v>5678310.9446477918</v>
      </c>
      <c r="E134" s="466">
        <v>-45075.212647633627</v>
      </c>
      <c r="F134" s="467">
        <v>-7.8756196784271898E-3</v>
      </c>
      <c r="G134" s="473">
        <v>2.818324236558627</v>
      </c>
      <c r="H134" s="473">
        <v>-6.218579162454807E-2</v>
      </c>
      <c r="I134" s="474">
        <v>2.3062909004566725</v>
      </c>
      <c r="J134" s="474">
        <v>0.27834282491378914</v>
      </c>
      <c r="K134" s="467">
        <v>0.13725342787155759</v>
      </c>
      <c r="L134" s="468">
        <v>13095836.861604735</v>
      </c>
      <c r="M134" s="468">
        <v>1489106.9183286987</v>
      </c>
      <c r="N134" s="467">
        <v>0.12829685239565361</v>
      </c>
      <c r="O134" s="466">
        <v>3107608.4225692749</v>
      </c>
      <c r="P134" s="466">
        <v>276867.89081639145</v>
      </c>
      <c r="Q134" s="467">
        <v>9.7807583461189271E-2</v>
      </c>
    </row>
    <row r="135" spans="1:17" x14ac:dyDescent="0.25">
      <c r="A135" s="478" t="s">
        <v>112</v>
      </c>
      <c r="B135" s="478" t="s">
        <v>444</v>
      </c>
      <c r="C135" s="248" t="s">
        <v>155</v>
      </c>
      <c r="D135" s="462">
        <v>91715436.568833724</v>
      </c>
      <c r="E135" s="462">
        <v>113528.61351774633</v>
      </c>
      <c r="F135" s="463">
        <v>1.239369528996343E-3</v>
      </c>
      <c r="G135" s="471">
        <v>45.521254518852793</v>
      </c>
      <c r="H135" s="471">
        <v>-0.58086181828536354</v>
      </c>
      <c r="I135" s="472">
        <v>2.8984547634183695</v>
      </c>
      <c r="J135" s="472">
        <v>0.11694411857486742</v>
      </c>
      <c r="K135" s="463">
        <v>4.2043383436861564E-2</v>
      </c>
      <c r="L135" s="464">
        <v>265833044.00193143</v>
      </c>
      <c r="M135" s="464">
        <v>11041361.936245382</v>
      </c>
      <c r="N135" s="463">
        <v>4.3334860254185557E-2</v>
      </c>
      <c r="O135" s="462">
        <v>63302199.618883967</v>
      </c>
      <c r="P135" s="462">
        <v>516204.27083061635</v>
      </c>
      <c r="Q135" s="463">
        <v>8.2216466899830871E-3</v>
      </c>
    </row>
    <row r="136" spans="1:17" x14ac:dyDescent="0.25">
      <c r="A136" s="478" t="s">
        <v>112</v>
      </c>
      <c r="B136" s="478" t="s">
        <v>444</v>
      </c>
      <c r="C136" s="247" t="s">
        <v>156</v>
      </c>
      <c r="D136" s="466">
        <v>2471128.2420708118</v>
      </c>
      <c r="E136" s="466">
        <v>-224434.92549664713</v>
      </c>
      <c r="F136" s="467">
        <v>-8.3260866670463757E-2</v>
      </c>
      <c r="G136" s="473">
        <v>1.2264986338652621</v>
      </c>
      <c r="H136" s="473">
        <v>-0.13014523435984016</v>
      </c>
      <c r="I136" s="474">
        <v>2.1586994364924132</v>
      </c>
      <c r="J136" s="474">
        <v>0.11549747901085095</v>
      </c>
      <c r="K136" s="467">
        <v>5.6527686158451218E-2</v>
      </c>
      <c r="L136" s="468">
        <v>5334423.1436587488</v>
      </c>
      <c r="M136" s="468">
        <v>-173156.79683028348</v>
      </c>
      <c r="N136" s="467">
        <v>-3.1439724652441166E-2</v>
      </c>
      <c r="O136" s="466">
        <v>1301917.4087495804</v>
      </c>
      <c r="P136" s="466">
        <v>-48094.008096339181</v>
      </c>
      <c r="Q136" s="467">
        <v>-3.5624889905526098E-2</v>
      </c>
    </row>
    <row r="137" spans="1:17" x14ac:dyDescent="0.25">
      <c r="A137" s="478" t="s">
        <v>112</v>
      </c>
      <c r="B137" s="478" t="s">
        <v>444</v>
      </c>
      <c r="C137" s="248" t="s">
        <v>157</v>
      </c>
      <c r="D137" s="462">
        <v>115856.38037991524</v>
      </c>
      <c r="E137" s="462">
        <v>-142817.35364835928</v>
      </c>
      <c r="F137" s="463">
        <v>-0.55211385951056213</v>
      </c>
      <c r="G137" s="471">
        <v>5.7503163875243471E-2</v>
      </c>
      <c r="H137" s="471">
        <v>-7.268415258710291E-2</v>
      </c>
      <c r="I137" s="472">
        <v>2.0033915752123441</v>
      </c>
      <c r="J137" s="472">
        <v>3.5090682270212836E-2</v>
      </c>
      <c r="K137" s="463">
        <v>1.7827905477277306E-2</v>
      </c>
      <c r="L137" s="464">
        <v>232105.69638771893</v>
      </c>
      <c r="M137" s="464">
        <v>-277042.04528080916</v>
      </c>
      <c r="N137" s="463">
        <v>-0.54412898773333385</v>
      </c>
      <c r="O137" s="462">
        <v>57928.190189957619</v>
      </c>
      <c r="P137" s="462">
        <v>-71408.676824179638</v>
      </c>
      <c r="Q137" s="463">
        <v>-0.55211385951056213</v>
      </c>
    </row>
    <row r="138" spans="1:17" x14ac:dyDescent="0.25">
      <c r="A138" s="478" t="s">
        <v>112</v>
      </c>
      <c r="B138" s="478" t="s">
        <v>444</v>
      </c>
      <c r="C138" s="248" t="s">
        <v>158</v>
      </c>
      <c r="D138" s="466">
        <v>19845922.483333375</v>
      </c>
      <c r="E138" s="466">
        <v>1747122.3238993734</v>
      </c>
      <c r="F138" s="467">
        <v>9.6532494337127961E-2</v>
      </c>
      <c r="G138" s="473">
        <v>9.8501552445560101</v>
      </c>
      <c r="H138" s="473">
        <v>0.7412511929082708</v>
      </c>
      <c r="I138" s="474">
        <v>2.2487808433616636</v>
      </c>
      <c r="J138" s="474">
        <v>9.6990695070014343E-2</v>
      </c>
      <c r="K138" s="467">
        <v>4.5074421010346789E-2</v>
      </c>
      <c r="L138" s="468">
        <v>44629130.299360625</v>
      </c>
      <c r="M138" s="468">
        <v>5684310.4203912094</v>
      </c>
      <c r="N138" s="467">
        <v>0.14595806163840527</v>
      </c>
      <c r="O138" s="466">
        <v>9220585.8711035252</v>
      </c>
      <c r="P138" s="466">
        <v>972309.04119077418</v>
      </c>
      <c r="Q138" s="467">
        <v>0.1178802629010524</v>
      </c>
    </row>
    <row r="139" spans="1:17" x14ac:dyDescent="0.25">
      <c r="A139" s="478" t="s">
        <v>112</v>
      </c>
      <c r="B139" s="478" t="s">
        <v>444</v>
      </c>
      <c r="C139" s="247" t="s">
        <v>159</v>
      </c>
      <c r="D139" s="462">
        <v>203484.46260166168</v>
      </c>
      <c r="E139" s="462">
        <v>189069.39358758926</v>
      </c>
      <c r="F139" s="463">
        <v>13.116093540933734</v>
      </c>
      <c r="G139" s="471">
        <v>0.10099573593339775</v>
      </c>
      <c r="H139" s="471">
        <v>9.3740808568578873E-2</v>
      </c>
      <c r="I139" s="472">
        <v>1.983642204748187</v>
      </c>
      <c r="J139" s="472">
        <v>-0.10992767601076237</v>
      </c>
      <c r="K139" s="463">
        <v>-5.2507287681704706E-2</v>
      </c>
      <c r="L139" s="464">
        <v>403640.36802716018</v>
      </c>
      <c r="M139" s="464">
        <v>373461.41371023655</v>
      </c>
      <c r="N139" s="463">
        <v>12.374895756438073</v>
      </c>
      <c r="O139" s="462">
        <v>101742.23130083084</v>
      </c>
      <c r="P139" s="462">
        <v>94534.696793794632</v>
      </c>
      <c r="Q139" s="463">
        <v>13.116093540933734</v>
      </c>
    </row>
    <row r="140" spans="1:17" x14ac:dyDescent="0.25">
      <c r="A140" s="478" t="s">
        <v>112</v>
      </c>
      <c r="B140" s="478" t="s">
        <v>444</v>
      </c>
      <c r="C140" s="248" t="s">
        <v>160</v>
      </c>
      <c r="D140" s="466">
        <v>38085196.312532887</v>
      </c>
      <c r="E140" s="466">
        <v>-777638.08661799133</v>
      </c>
      <c r="F140" s="467">
        <v>-2.0009813968560723E-2</v>
      </c>
      <c r="G140" s="473">
        <v>18.902880252247694</v>
      </c>
      <c r="H140" s="473">
        <v>-0.65630746177428634</v>
      </c>
      <c r="I140" s="474">
        <v>2.1110410124024024</v>
      </c>
      <c r="J140" s="474">
        <v>4.3177041929697513E-2</v>
      </c>
      <c r="K140" s="467">
        <v>2.0880020420215275E-2</v>
      </c>
      <c r="L140" s="468">
        <v>80399411.381153673</v>
      </c>
      <c r="M140" s="468">
        <v>36356.336702316999</v>
      </c>
      <c r="N140" s="467">
        <v>4.5240112738629905E-4</v>
      </c>
      <c r="O140" s="466">
        <v>17244780.446479559</v>
      </c>
      <c r="P140" s="466">
        <v>-330968.10366648436</v>
      </c>
      <c r="Q140" s="467">
        <v>-1.8830953499487463E-2</v>
      </c>
    </row>
    <row r="141" spans="1:17" x14ac:dyDescent="0.25">
      <c r="A141" s="478" t="s">
        <v>112</v>
      </c>
      <c r="B141" s="478" t="s">
        <v>444</v>
      </c>
      <c r="C141" s="247" t="s">
        <v>161</v>
      </c>
      <c r="D141" s="462">
        <v>1324971.9486996473</v>
      </c>
      <c r="E141" s="462">
        <v>903281.01647418761</v>
      </c>
      <c r="F141" s="463">
        <v>2.1420451507153646</v>
      </c>
      <c r="G141" s="471">
        <v>0.65762523260552996</v>
      </c>
      <c r="H141" s="471">
        <v>0.44539336047839295</v>
      </c>
      <c r="I141" s="472">
        <v>2.757101445770207</v>
      </c>
      <c r="J141" s="472">
        <v>0.90108082423915814</v>
      </c>
      <c r="K141" s="463">
        <v>0.48549073958879191</v>
      </c>
      <c r="L141" s="464">
        <v>3653082.0753647662</v>
      </c>
      <c r="M141" s="464">
        <v>2870415.0092416611</v>
      </c>
      <c r="N141" s="463">
        <v>3.667478974757544</v>
      </c>
      <c r="O141" s="462">
        <v>778235.28655874729</v>
      </c>
      <c r="P141" s="462">
        <v>563377.7720105648</v>
      </c>
      <c r="Q141" s="463">
        <v>2.622099455982609</v>
      </c>
    </row>
    <row r="142" spans="1:17" x14ac:dyDescent="0.25">
      <c r="A142" s="478" t="s">
        <v>112</v>
      </c>
      <c r="B142" s="478" t="s">
        <v>451</v>
      </c>
      <c r="C142" s="248" t="s">
        <v>284</v>
      </c>
      <c r="D142" s="466">
        <v>1288252077.7867422</v>
      </c>
      <c r="E142" s="466">
        <v>40193723.136618853</v>
      </c>
      <c r="F142" s="467">
        <v>3.2205003064849982E-2</v>
      </c>
      <c r="G142" s="473">
        <v>55.61360658110744</v>
      </c>
      <c r="H142" s="473">
        <v>0.55038659266514145</v>
      </c>
      <c r="I142" s="474">
        <v>2.2040758272304335</v>
      </c>
      <c r="J142" s="474">
        <v>4.9901207285165228E-2</v>
      </c>
      <c r="K142" s="467">
        <v>2.3164884974103486E-2</v>
      </c>
      <c r="L142" s="468">
        <v>2839405264.0291386</v>
      </c>
      <c r="M142" s="468">
        <v>150869632.23119211</v>
      </c>
      <c r="N142" s="467">
        <v>5.6115913230541305E-2</v>
      </c>
      <c r="O142" s="466">
        <v>615330614.15236282</v>
      </c>
      <c r="P142" s="466">
        <v>28764517.089830041</v>
      </c>
      <c r="Q142" s="467">
        <v>4.9038833362309901E-2</v>
      </c>
    </row>
    <row r="143" spans="1:17" x14ac:dyDescent="0.25">
      <c r="A143" s="478" t="s">
        <v>112</v>
      </c>
      <c r="B143" s="478" t="s">
        <v>451</v>
      </c>
      <c r="C143" s="247" t="s">
        <v>33</v>
      </c>
      <c r="D143" s="462">
        <v>88654991.375722632</v>
      </c>
      <c r="E143" s="462">
        <v>22564124.03355968</v>
      </c>
      <c r="F143" s="463">
        <v>0.34141062057396848</v>
      </c>
      <c r="G143" s="471">
        <v>3.8272197629919882</v>
      </c>
      <c r="H143" s="471">
        <v>0.91134972043402573</v>
      </c>
      <c r="I143" s="472">
        <v>2.4853060335314012</v>
      </c>
      <c r="J143" s="472">
        <v>5.2764011588032123E-2</v>
      </c>
      <c r="K143" s="463">
        <v>2.1690894180680466E-2</v>
      </c>
      <c r="L143" s="464">
        <v>220334784.96875778</v>
      </c>
      <c r="M143" s="464">
        <v>59565972.892261744</v>
      </c>
      <c r="N143" s="463">
        <v>0.37050701639767936</v>
      </c>
      <c r="O143" s="462">
        <v>51107699.703248255</v>
      </c>
      <c r="P143" s="462">
        <v>13161530.889064297</v>
      </c>
      <c r="Q143" s="463">
        <v>0.34684742360985404</v>
      </c>
    </row>
    <row r="144" spans="1:17" x14ac:dyDescent="0.25">
      <c r="A144" s="478" t="s">
        <v>112</v>
      </c>
      <c r="B144" s="478" t="s">
        <v>451</v>
      </c>
      <c r="C144" s="248" t="s">
        <v>145</v>
      </c>
      <c r="D144" s="466">
        <v>8564082.9286865182</v>
      </c>
      <c r="E144" s="466">
        <v>1851465.1185244704</v>
      </c>
      <c r="F144" s="467">
        <v>0.2758186404894955</v>
      </c>
      <c r="G144" s="473">
        <v>0.369709893689606</v>
      </c>
      <c r="H144" s="473">
        <v>7.3555190824845906E-2</v>
      </c>
      <c r="I144" s="474">
        <v>2.2274819527363325</v>
      </c>
      <c r="J144" s="474">
        <v>-0.12076177813929023</v>
      </c>
      <c r="K144" s="467">
        <v>-5.1426424161796901E-2</v>
      </c>
      <c r="L144" s="468">
        <v>19076340.165386535</v>
      </c>
      <c r="M144" s="468">
        <v>3313477.4749094546</v>
      </c>
      <c r="N144" s="467">
        <v>0.21020784993015557</v>
      </c>
      <c r="O144" s="466">
        <v>4478374.6643515537</v>
      </c>
      <c r="P144" s="466">
        <v>859886.26042250684</v>
      </c>
      <c r="Q144" s="467">
        <v>0.23763687054760779</v>
      </c>
    </row>
    <row r="145" spans="1:17" x14ac:dyDescent="0.25">
      <c r="A145" s="478" t="s">
        <v>112</v>
      </c>
      <c r="B145" s="478" t="s">
        <v>451</v>
      </c>
      <c r="C145" s="247" t="s">
        <v>146</v>
      </c>
      <c r="D145" s="462">
        <v>146909746.58995643</v>
      </c>
      <c r="E145" s="462">
        <v>8624490.6252789497</v>
      </c>
      <c r="F145" s="463">
        <v>6.2367390978268301E-2</v>
      </c>
      <c r="G145" s="471">
        <v>6.3420668909928377</v>
      </c>
      <c r="H145" s="471">
        <v>0.24104489793411243</v>
      </c>
      <c r="I145" s="472">
        <v>2.3482878041865471</v>
      </c>
      <c r="J145" s="472">
        <v>5.3032298857560001E-2</v>
      </c>
      <c r="K145" s="463">
        <v>2.3105183163457305E-2</v>
      </c>
      <c r="L145" s="464">
        <v>344986366.23333085</v>
      </c>
      <c r="M145" s="464">
        <v>27586371.1745767</v>
      </c>
      <c r="N145" s="463">
        <v>8.6913584133705382E-2</v>
      </c>
      <c r="O145" s="462">
        <v>74035087.408787563</v>
      </c>
      <c r="P145" s="462">
        <v>6056848.3620644063</v>
      </c>
      <c r="Q145" s="463">
        <v>8.9099812631236036E-2</v>
      </c>
    </row>
    <row r="146" spans="1:17" x14ac:dyDescent="0.25">
      <c r="A146" s="478" t="s">
        <v>112</v>
      </c>
      <c r="B146" s="478" t="s">
        <v>451</v>
      </c>
      <c r="C146" s="248" t="s">
        <v>147</v>
      </c>
      <c r="D146" s="466">
        <v>38327831.399538301</v>
      </c>
      <c r="E146" s="466">
        <v>1303087.8247441649</v>
      </c>
      <c r="F146" s="467">
        <v>3.5195053332693078E-2</v>
      </c>
      <c r="G146" s="473">
        <v>1.6546054714873879</v>
      </c>
      <c r="H146" s="473">
        <v>2.1106851107511426E-2</v>
      </c>
      <c r="I146" s="474">
        <v>2.2229753547116355</v>
      </c>
      <c r="J146" s="474">
        <v>-0.126139689813622</v>
      </c>
      <c r="K146" s="467">
        <v>-5.369668467604323E-2</v>
      </c>
      <c r="L146" s="468">
        <v>85201824.600716412</v>
      </c>
      <c r="M146" s="468">
        <v>-1773557.5505223572</v>
      </c>
      <c r="N146" s="467">
        <v>-2.0391489024312346E-2</v>
      </c>
      <c r="O146" s="466">
        <v>19929509.252268258</v>
      </c>
      <c r="P146" s="466">
        <v>114290.22917465866</v>
      </c>
      <c r="Q146" s="467">
        <v>5.7678004488095425E-3</v>
      </c>
    </row>
    <row r="147" spans="1:17" x14ac:dyDescent="0.25">
      <c r="A147" s="478" t="s">
        <v>112</v>
      </c>
      <c r="B147" s="478" t="s">
        <v>451</v>
      </c>
      <c r="C147" s="247" t="s">
        <v>148</v>
      </c>
      <c r="D147" s="462">
        <v>10365287.093386749</v>
      </c>
      <c r="E147" s="462">
        <v>-6913324.5706387665</v>
      </c>
      <c r="F147" s="463">
        <v>-0.40010879954160172</v>
      </c>
      <c r="G147" s="471">
        <v>0.4474675480455676</v>
      </c>
      <c r="H147" s="471">
        <v>-0.31484936735044283</v>
      </c>
      <c r="I147" s="472">
        <v>2.5345146838040695</v>
      </c>
      <c r="J147" s="472">
        <v>0.1825216437049817</v>
      </c>
      <c r="K147" s="463">
        <v>7.7602969308655859E-2</v>
      </c>
      <c r="L147" s="464">
        <v>26270972.34003352</v>
      </c>
      <c r="M147" s="464">
        <v>-14368202.036329407</v>
      </c>
      <c r="N147" s="463">
        <v>-0.35355546112389585</v>
      </c>
      <c r="O147" s="462">
        <v>5645782.1211276008</v>
      </c>
      <c r="P147" s="462">
        <v>-3461478.6085084593</v>
      </c>
      <c r="Q147" s="463">
        <v>-0.38007900633001701</v>
      </c>
    </row>
    <row r="148" spans="1:17" x14ac:dyDescent="0.25">
      <c r="A148" s="478" t="s">
        <v>112</v>
      </c>
      <c r="B148" s="478" t="s">
        <v>451</v>
      </c>
      <c r="C148" s="248" t="s">
        <v>149</v>
      </c>
      <c r="D148" s="466">
        <v>27643156.305301558</v>
      </c>
      <c r="E148" s="466">
        <v>105462.80041847751</v>
      </c>
      <c r="F148" s="467">
        <v>3.8297615738869515E-3</v>
      </c>
      <c r="G148" s="473">
        <v>1.1933500018601106</v>
      </c>
      <c r="H148" s="473">
        <v>-2.1588442150990428E-2</v>
      </c>
      <c r="I148" s="474">
        <v>2.1516805160691819</v>
      </c>
      <c r="J148" s="474">
        <v>-4.1086620651913819E-2</v>
      </c>
      <c r="K148" s="467">
        <v>-1.8737338755154712E-2</v>
      </c>
      <c r="L148" s="468">
        <v>59479240.824772321</v>
      </c>
      <c r="M148" s="468">
        <v>-904508.51383326203</v>
      </c>
      <c r="N148" s="467">
        <v>-1.4979336721229001E-2</v>
      </c>
      <c r="O148" s="466">
        <v>14292992.679079644</v>
      </c>
      <c r="P148" s="466">
        <v>41616.261350333691</v>
      </c>
      <c r="Q148" s="467">
        <v>2.9201573329128627E-3</v>
      </c>
    </row>
    <row r="149" spans="1:17" x14ac:dyDescent="0.25">
      <c r="A149" s="478" t="s">
        <v>112</v>
      </c>
      <c r="B149" s="478" t="s">
        <v>451</v>
      </c>
      <c r="C149" s="247" t="s">
        <v>150</v>
      </c>
      <c r="D149" s="462">
        <v>176569671.93332863</v>
      </c>
      <c r="E149" s="462">
        <v>-8411806.9547204673</v>
      </c>
      <c r="F149" s="463">
        <v>-4.5473779349614225E-2</v>
      </c>
      <c r="G149" s="471">
        <v>7.622480443366225</v>
      </c>
      <c r="H149" s="471">
        <v>-0.53873720150540549</v>
      </c>
      <c r="I149" s="472">
        <v>2.0216783249925414</v>
      </c>
      <c r="J149" s="472">
        <v>-3.6291424852086251E-4</v>
      </c>
      <c r="K149" s="463">
        <v>-1.7947915278774236E-4</v>
      </c>
      <c r="L149" s="464">
        <v>356967078.59865439</v>
      </c>
      <c r="M149" s="464">
        <v>-17073100.208780766</v>
      </c>
      <c r="N149" s="463">
        <v>-4.5645096907010109E-2</v>
      </c>
      <c r="O149" s="462">
        <v>78878676.340177372</v>
      </c>
      <c r="P149" s="462">
        <v>-3668425.9615053236</v>
      </c>
      <c r="Q149" s="463">
        <v>-4.4440396564114693E-2</v>
      </c>
    </row>
    <row r="150" spans="1:17" x14ac:dyDescent="0.25">
      <c r="A150" s="478" t="s">
        <v>112</v>
      </c>
      <c r="B150" s="478" t="s">
        <v>451</v>
      </c>
      <c r="C150" s="248" t="s">
        <v>151</v>
      </c>
      <c r="D150" s="466">
        <v>5085978.1562409597</v>
      </c>
      <c r="E150" s="466">
        <v>640920.50919086393</v>
      </c>
      <c r="F150" s="467">
        <v>0.14418722097253395</v>
      </c>
      <c r="G150" s="473">
        <v>0.21956074679672588</v>
      </c>
      <c r="H150" s="473">
        <v>2.3448773210809598E-2</v>
      </c>
      <c r="I150" s="474">
        <v>1.9144297205496492</v>
      </c>
      <c r="J150" s="474">
        <v>-2.540450458228527E-2</v>
      </c>
      <c r="K150" s="467">
        <v>-1.3096224539783768E-2</v>
      </c>
      <c r="L150" s="468">
        <v>9736747.7403740007</v>
      </c>
      <c r="M150" s="468">
        <v>1114072.7839417979</v>
      </c>
      <c r="N150" s="467">
        <v>0.1292026882111264</v>
      </c>
      <c r="O150" s="466">
        <v>2543050.2923268396</v>
      </c>
      <c r="P150" s="466">
        <v>320385.04168810742</v>
      </c>
      <c r="Q150" s="467">
        <v>0.14414453170401512</v>
      </c>
    </row>
    <row r="151" spans="1:17" x14ac:dyDescent="0.25">
      <c r="A151" s="478" t="s">
        <v>112</v>
      </c>
      <c r="B151" s="478" t="s">
        <v>451</v>
      </c>
      <c r="C151" s="247" t="s">
        <v>152</v>
      </c>
      <c r="D151" s="462">
        <v>4200599.6789255347</v>
      </c>
      <c r="E151" s="462">
        <v>60495.922134964261</v>
      </c>
      <c r="F151" s="463">
        <v>1.4612175367764456E-2</v>
      </c>
      <c r="G151" s="471">
        <v>0.18133911986374679</v>
      </c>
      <c r="H151" s="471">
        <v>-1.3185604328153633E-3</v>
      </c>
      <c r="I151" s="472">
        <v>2.0861169885459483</v>
      </c>
      <c r="J151" s="472">
        <v>7.4698606979799465E-3</v>
      </c>
      <c r="K151" s="463">
        <v>3.5936165392889572E-3</v>
      </c>
      <c r="L151" s="464">
        <v>8762942.3522872142</v>
      </c>
      <c r="M151" s="464">
        <v>157127.56924191117</v>
      </c>
      <c r="N151" s="463">
        <v>1.8258302462130043E-2</v>
      </c>
      <c r="O151" s="462">
        <v>2100299.8394627674</v>
      </c>
      <c r="P151" s="462">
        <v>30247.961067482131</v>
      </c>
      <c r="Q151" s="463">
        <v>1.4612175367764456E-2</v>
      </c>
    </row>
    <row r="152" spans="1:17" x14ac:dyDescent="0.25">
      <c r="A152" s="478" t="s">
        <v>112</v>
      </c>
      <c r="B152" s="478" t="s">
        <v>451</v>
      </c>
      <c r="C152" s="248" t="s">
        <v>153</v>
      </c>
      <c r="D152" s="466">
        <v>358964.90688921057</v>
      </c>
      <c r="E152" s="466">
        <v>174003.10166952148</v>
      </c>
      <c r="F152" s="467">
        <v>0.9407515322574227</v>
      </c>
      <c r="G152" s="473">
        <v>1.549644937694031E-2</v>
      </c>
      <c r="H152" s="473">
        <v>7.3360997167465185E-3</v>
      </c>
      <c r="I152" s="474">
        <v>2.9105813524026671</v>
      </c>
      <c r="J152" s="474">
        <v>0.46832335432029915</v>
      </c>
      <c r="K152" s="467">
        <v>0.19175834604207298</v>
      </c>
      <c r="L152" s="468">
        <v>1044796.564158696</v>
      </c>
      <c r="M152" s="468">
        <v>593072.11602115724</v>
      </c>
      <c r="N152" s="467">
        <v>1.3129068361617251</v>
      </c>
      <c r="O152" s="466">
        <v>226119.62638690433</v>
      </c>
      <c r="P152" s="466">
        <v>109608.25302017109</v>
      </c>
      <c r="Q152" s="467">
        <v>0.94075153225742381</v>
      </c>
    </row>
    <row r="153" spans="1:17" x14ac:dyDescent="0.25">
      <c r="A153" s="478" t="s">
        <v>112</v>
      </c>
      <c r="B153" s="478" t="s">
        <v>451</v>
      </c>
      <c r="C153" s="248" t="s">
        <v>154</v>
      </c>
      <c r="D153" s="462">
        <v>32068887.837731313</v>
      </c>
      <c r="E153" s="462">
        <v>-725466.92585926875</v>
      </c>
      <c r="F153" s="463">
        <v>-2.2121701466275137E-2</v>
      </c>
      <c r="G153" s="471">
        <v>1.3844080226637805</v>
      </c>
      <c r="H153" s="471">
        <v>-6.2449621450809678E-2</v>
      </c>
      <c r="I153" s="472">
        <v>2.2511982761748732</v>
      </c>
      <c r="J153" s="472">
        <v>0.14010151084929712</v>
      </c>
      <c r="K153" s="463">
        <v>6.6364324530472418E-2</v>
      </c>
      <c r="L153" s="464">
        <v>72193425.019146085</v>
      </c>
      <c r="M153" s="464">
        <v>2961368.7567906082</v>
      </c>
      <c r="N153" s="463">
        <v>4.2774531288923091E-2</v>
      </c>
      <c r="O153" s="462">
        <v>16838156.408504378</v>
      </c>
      <c r="P153" s="462">
        <v>525098.32157738321</v>
      </c>
      <c r="Q153" s="463">
        <v>3.2188834170717995E-2</v>
      </c>
    </row>
    <row r="154" spans="1:17" x14ac:dyDescent="0.25">
      <c r="A154" s="478" t="s">
        <v>112</v>
      </c>
      <c r="B154" s="478" t="s">
        <v>451</v>
      </c>
      <c r="C154" s="247" t="s">
        <v>155</v>
      </c>
      <c r="D154" s="466">
        <v>989853346.95929801</v>
      </c>
      <c r="E154" s="466">
        <v>8344780.3449858427</v>
      </c>
      <c r="F154" s="467">
        <v>8.5019944082311387E-3</v>
      </c>
      <c r="G154" s="473">
        <v>42.731787947404904</v>
      </c>
      <c r="H154" s="473">
        <v>-0.57149344377279476</v>
      </c>
      <c r="I154" s="474">
        <v>2.7715994841536871</v>
      </c>
      <c r="J154" s="474">
        <v>8.6249689883202141E-2</v>
      </c>
      <c r="K154" s="467">
        <v>3.211860520637802E-2</v>
      </c>
      <c r="L154" s="468">
        <v>2743477025.8201909</v>
      </c>
      <c r="M154" s="468">
        <v>107783198.38772917</v>
      </c>
      <c r="N154" s="467">
        <v>4.089367181647393E-2</v>
      </c>
      <c r="O154" s="466">
        <v>656425843.91848207</v>
      </c>
      <c r="P154" s="466">
        <v>7625142.5617103577</v>
      </c>
      <c r="Q154" s="467">
        <v>1.175267311789994E-2</v>
      </c>
    </row>
    <row r="155" spans="1:17" x14ac:dyDescent="0.25">
      <c r="A155" s="478" t="s">
        <v>112</v>
      </c>
      <c r="B155" s="478" t="s">
        <v>451</v>
      </c>
      <c r="C155" s="248" t="s">
        <v>156</v>
      </c>
      <c r="D155" s="462">
        <v>33241344.19006427</v>
      </c>
      <c r="E155" s="462">
        <v>-1739519.9509985186</v>
      </c>
      <c r="F155" s="463">
        <v>-4.9727758124664456E-2</v>
      </c>
      <c r="G155" s="471">
        <v>1.4350227489556944</v>
      </c>
      <c r="H155" s="471">
        <v>-0.10830173616032912</v>
      </c>
      <c r="I155" s="472">
        <v>2.3516186346245087</v>
      </c>
      <c r="J155" s="472">
        <v>0.16107561616870347</v>
      </c>
      <c r="K155" s="463">
        <v>7.3532277070847765E-2</v>
      </c>
      <c r="L155" s="464">
        <v>78170964.437322289</v>
      </c>
      <c r="M155" s="464">
        <v>1543876.7135661691</v>
      </c>
      <c r="N155" s="463">
        <v>2.0147923657648451E-2</v>
      </c>
      <c r="O155" s="462">
        <v>18065550.751602985</v>
      </c>
      <c r="P155" s="462">
        <v>26198.00444348529</v>
      </c>
      <c r="Q155" s="463">
        <v>1.4522696468480811E-3</v>
      </c>
    </row>
    <row r="156" spans="1:17" x14ac:dyDescent="0.25">
      <c r="A156" s="478" t="s">
        <v>112</v>
      </c>
      <c r="B156" s="478" t="s">
        <v>451</v>
      </c>
      <c r="C156" s="247" t="s">
        <v>157</v>
      </c>
      <c r="D156" s="466">
        <v>2253033.8445980116</v>
      </c>
      <c r="E156" s="466">
        <v>-1060587.8857513121</v>
      </c>
      <c r="F156" s="467">
        <v>-0.32006908816339286</v>
      </c>
      <c r="G156" s="473">
        <v>9.7263058999029137E-2</v>
      </c>
      <c r="H156" s="473">
        <v>-4.8930972407344911E-2</v>
      </c>
      <c r="I156" s="474">
        <v>2.1155280981775104</v>
      </c>
      <c r="J156" s="474">
        <v>-1.6869484154877323E-2</v>
      </c>
      <c r="K156" s="467">
        <v>-7.9110407433616147E-3</v>
      </c>
      <c r="L156" s="468">
        <v>4766356.4043919956</v>
      </c>
      <c r="M156" s="468">
        <v>-2299602.5621689651</v>
      </c>
      <c r="N156" s="467">
        <v>-0.3254480493096033</v>
      </c>
      <c r="O156" s="466">
        <v>1126516.9222990058</v>
      </c>
      <c r="P156" s="466">
        <v>-530293.94287565607</v>
      </c>
      <c r="Q156" s="467">
        <v>-0.32006908816339286</v>
      </c>
    </row>
    <row r="157" spans="1:17" x14ac:dyDescent="0.25">
      <c r="A157" s="478" t="s">
        <v>112</v>
      </c>
      <c r="B157" s="478" t="s">
        <v>451</v>
      </c>
      <c r="C157" s="247" t="s">
        <v>158</v>
      </c>
      <c r="D157" s="462">
        <v>245840963.42308041</v>
      </c>
      <c r="E157" s="462">
        <v>19354251.40515396</v>
      </c>
      <c r="F157" s="463">
        <v>8.5454246885892662E-2</v>
      </c>
      <c r="G157" s="471">
        <v>10.612909427493975</v>
      </c>
      <c r="H157" s="471">
        <v>0.62051796451773633</v>
      </c>
      <c r="I157" s="472">
        <v>2.2535486597288958</v>
      </c>
      <c r="J157" s="472">
        <v>6.7906573450165375E-2</v>
      </c>
      <c r="K157" s="463">
        <v>3.1069393235277128E-2</v>
      </c>
      <c r="L157" s="464">
        <v>554014573.62854338</v>
      </c>
      <c r="M157" s="464">
        <v>58995683.859272599</v>
      </c>
      <c r="N157" s="463">
        <v>0.11917865172129208</v>
      </c>
      <c r="O157" s="462">
        <v>114083379.25472315</v>
      </c>
      <c r="P157" s="462">
        <v>10621753.443658099</v>
      </c>
      <c r="Q157" s="463">
        <v>0.10266370125533171</v>
      </c>
    </row>
    <row r="158" spans="1:17" x14ac:dyDescent="0.25">
      <c r="A158" s="478" t="s">
        <v>112</v>
      </c>
      <c r="B158" s="478" t="s">
        <v>451</v>
      </c>
      <c r="C158" s="248" t="s">
        <v>159</v>
      </c>
      <c r="D158" s="466">
        <v>2330776.7385693761</v>
      </c>
      <c r="E158" s="466">
        <v>806194.3498558451</v>
      </c>
      <c r="F158" s="467">
        <v>0.52879684025218598</v>
      </c>
      <c r="G158" s="473">
        <v>0.10061920551286067</v>
      </c>
      <c r="H158" s="473">
        <v>3.3355992100237972E-2</v>
      </c>
      <c r="I158" s="474">
        <v>2.0537390594744545</v>
      </c>
      <c r="J158" s="474">
        <v>-3.5186799161339266E-2</v>
      </c>
      <c r="K158" s="467">
        <v>-1.6844446161587832E-2</v>
      </c>
      <c r="L158" s="468">
        <v>4786807.2269144068</v>
      </c>
      <c r="M158" s="468">
        <v>1602067.6515099849</v>
      </c>
      <c r="N158" s="467">
        <v>0.50304510418455251</v>
      </c>
      <c r="O158" s="466">
        <v>1165388.369284688</v>
      </c>
      <c r="P158" s="466">
        <v>403097.17492792255</v>
      </c>
      <c r="Q158" s="467">
        <v>0.52879684025218598</v>
      </c>
    </row>
    <row r="159" spans="1:17" x14ac:dyDescent="0.25">
      <c r="A159" s="478" t="s">
        <v>112</v>
      </c>
      <c r="B159" s="478" t="s">
        <v>451</v>
      </c>
      <c r="C159" s="247" t="s">
        <v>160</v>
      </c>
      <c r="D159" s="462">
        <v>491272756.7279163</v>
      </c>
      <c r="E159" s="462">
        <v>-2048861.5193209052</v>
      </c>
      <c r="F159" s="463">
        <v>-4.1531962994049865E-3</v>
      </c>
      <c r="G159" s="471">
        <v>21.208155055819166</v>
      </c>
      <c r="H159" s="471">
        <v>-0.55675416448488591</v>
      </c>
      <c r="I159" s="472">
        <v>2.1285623351276839</v>
      </c>
      <c r="J159" s="472">
        <v>2.1127063400097068E-2</v>
      </c>
      <c r="K159" s="463">
        <v>1.0025011768346265E-2</v>
      </c>
      <c r="L159" s="464">
        <v>1045704686.2453882</v>
      </c>
      <c r="M159" s="464">
        <v>6061307.645428896</v>
      </c>
      <c r="N159" s="463">
        <v>5.8301796271634848E-3</v>
      </c>
      <c r="O159" s="462">
        <v>223104235.83839008</v>
      </c>
      <c r="P159" s="462">
        <v>-368863.03915861249</v>
      </c>
      <c r="Q159" s="463">
        <v>-1.6505925814396555E-3</v>
      </c>
    </row>
    <row r="160" spans="1:17" x14ac:dyDescent="0.25">
      <c r="A160" s="478" t="s">
        <v>112</v>
      </c>
      <c r="B160" s="478" t="s">
        <v>451</v>
      </c>
      <c r="C160" s="248" t="s">
        <v>161</v>
      </c>
      <c r="D160" s="466">
        <v>12891836.056336002</v>
      </c>
      <c r="E160" s="466">
        <v>6911883.0781167848</v>
      </c>
      <c r="F160" s="467">
        <v>1.1558423792447761</v>
      </c>
      <c r="G160" s="473">
        <v>0.55653820467883008</v>
      </c>
      <c r="H160" s="473">
        <v>0.29270801986945594</v>
      </c>
      <c r="I160" s="474">
        <v>2.5682285389756045</v>
      </c>
      <c r="J160" s="474">
        <v>0.7139439977290134</v>
      </c>
      <c r="K160" s="467">
        <v>0.38502397115873377</v>
      </c>
      <c r="L160" s="468">
        <v>33109181.279676829</v>
      </c>
      <c r="M160" s="468">
        <v>22020646.914783418</v>
      </c>
      <c r="N160" s="467">
        <v>1.9858933732938922</v>
      </c>
      <c r="O160" s="466">
        <v>7639303.9326100722</v>
      </c>
      <c r="P160" s="466">
        <v>4637308.6685939515</v>
      </c>
      <c r="Q160" s="467">
        <v>1.5447421667115093</v>
      </c>
    </row>
    <row r="161" spans="1:17" x14ac:dyDescent="0.25">
      <c r="A161" s="478" t="s">
        <v>112</v>
      </c>
      <c r="B161" s="478" t="s">
        <v>452</v>
      </c>
      <c r="C161" s="247" t="s">
        <v>284</v>
      </c>
      <c r="D161" s="462">
        <v>1288252077.7867427</v>
      </c>
      <c r="E161" s="462">
        <v>40193723.136619568</v>
      </c>
      <c r="F161" s="463">
        <v>3.2205003064850565E-2</v>
      </c>
      <c r="G161" s="471">
        <v>55.61360658110744</v>
      </c>
      <c r="H161" s="471">
        <v>0.55038659266513434</v>
      </c>
      <c r="I161" s="472">
        <v>2.2040758272304326</v>
      </c>
      <c r="J161" s="472">
        <v>4.9901207285164784E-2</v>
      </c>
      <c r="K161" s="463">
        <v>2.3164884974103281E-2</v>
      </c>
      <c r="L161" s="464">
        <v>2839405264.0291386</v>
      </c>
      <c r="M161" s="464">
        <v>150869632.23119307</v>
      </c>
      <c r="N161" s="463">
        <v>5.6115913230541679E-2</v>
      </c>
      <c r="O161" s="462">
        <v>615330614.15236294</v>
      </c>
      <c r="P161" s="462">
        <v>28764517.08983016</v>
      </c>
      <c r="Q161" s="463">
        <v>4.9038833362310102E-2</v>
      </c>
    </row>
    <row r="162" spans="1:17" x14ac:dyDescent="0.25">
      <c r="A162" s="478" t="s">
        <v>112</v>
      </c>
      <c r="B162" s="478" t="s">
        <v>452</v>
      </c>
      <c r="C162" s="248" t="s">
        <v>33</v>
      </c>
      <c r="D162" s="466">
        <v>88654991.375722617</v>
      </c>
      <c r="E162" s="466">
        <v>22564124.033559643</v>
      </c>
      <c r="F162" s="467">
        <v>0.34141062057396782</v>
      </c>
      <c r="G162" s="473">
        <v>3.827219762991986</v>
      </c>
      <c r="H162" s="473">
        <v>0.91134972043402218</v>
      </c>
      <c r="I162" s="474">
        <v>2.485306033531403</v>
      </c>
      <c r="J162" s="474">
        <v>5.2764011588033455E-2</v>
      </c>
      <c r="K162" s="467">
        <v>2.1690894180681011E-2</v>
      </c>
      <c r="L162" s="468">
        <v>220334784.96875793</v>
      </c>
      <c r="M162" s="468">
        <v>59565972.892261803</v>
      </c>
      <c r="N162" s="467">
        <v>0.37050701639767952</v>
      </c>
      <c r="O162" s="466">
        <v>51107699.703248255</v>
      </c>
      <c r="P162" s="466">
        <v>13161530.889064297</v>
      </c>
      <c r="Q162" s="467">
        <v>0.34684742360985404</v>
      </c>
    </row>
    <row r="163" spans="1:17" x14ac:dyDescent="0.25">
      <c r="A163" s="478" t="s">
        <v>112</v>
      </c>
      <c r="B163" s="478" t="s">
        <v>452</v>
      </c>
      <c r="C163" s="247" t="s">
        <v>145</v>
      </c>
      <c r="D163" s="462">
        <v>8564082.9286865219</v>
      </c>
      <c r="E163" s="462">
        <v>1851465.118524475</v>
      </c>
      <c r="F163" s="463">
        <v>0.27581864048949623</v>
      </c>
      <c r="G163" s="471">
        <v>0.369709893689606</v>
      </c>
      <c r="H163" s="471">
        <v>7.3555190824845851E-2</v>
      </c>
      <c r="I163" s="472">
        <v>2.2274819527363325</v>
      </c>
      <c r="J163" s="472">
        <v>-0.12076177813929068</v>
      </c>
      <c r="K163" s="463">
        <v>-5.1426424161797081E-2</v>
      </c>
      <c r="L163" s="464">
        <v>19076340.165386543</v>
      </c>
      <c r="M163" s="464">
        <v>3313477.474909462</v>
      </c>
      <c r="N163" s="463">
        <v>0.21020784993015607</v>
      </c>
      <c r="O163" s="462">
        <v>4478374.6643515527</v>
      </c>
      <c r="P163" s="462">
        <v>859886.26042250637</v>
      </c>
      <c r="Q163" s="463">
        <v>0.23763687054760768</v>
      </c>
    </row>
    <row r="164" spans="1:17" x14ac:dyDescent="0.25">
      <c r="A164" s="478" t="s">
        <v>112</v>
      </c>
      <c r="B164" s="478" t="s">
        <v>452</v>
      </c>
      <c r="C164" s="248" t="s">
        <v>146</v>
      </c>
      <c r="D164" s="466">
        <v>146909746.5899564</v>
      </c>
      <c r="E164" s="466">
        <v>8624490.6252790093</v>
      </c>
      <c r="F164" s="467">
        <v>6.2367390978268773E-2</v>
      </c>
      <c r="G164" s="473">
        <v>6.3420668909928333</v>
      </c>
      <c r="H164" s="473">
        <v>0.24104489793411066</v>
      </c>
      <c r="I164" s="474">
        <v>2.348287804186548</v>
      </c>
      <c r="J164" s="474">
        <v>5.3032298857559557E-2</v>
      </c>
      <c r="K164" s="467">
        <v>2.3105183163457096E-2</v>
      </c>
      <c r="L164" s="468">
        <v>344986366.23333091</v>
      </c>
      <c r="M164" s="468">
        <v>27586371.174576759</v>
      </c>
      <c r="N164" s="467">
        <v>8.6913584133705563E-2</v>
      </c>
      <c r="O164" s="466">
        <v>74035087.408787608</v>
      </c>
      <c r="P164" s="466">
        <v>6056848.3620644361</v>
      </c>
      <c r="Q164" s="467">
        <v>8.9099812631236452E-2</v>
      </c>
    </row>
    <row r="165" spans="1:17" x14ac:dyDescent="0.25">
      <c r="A165" s="478" t="s">
        <v>112</v>
      </c>
      <c r="B165" s="478" t="s">
        <v>452</v>
      </c>
      <c r="C165" s="247" t="s">
        <v>147</v>
      </c>
      <c r="D165" s="462">
        <v>38327831.399538308</v>
      </c>
      <c r="E165" s="462">
        <v>1303087.8247441724</v>
      </c>
      <c r="F165" s="463">
        <v>3.519505333269328E-2</v>
      </c>
      <c r="G165" s="471">
        <v>1.6546054714873875</v>
      </c>
      <c r="H165" s="471">
        <v>2.110685110751076E-2</v>
      </c>
      <c r="I165" s="472">
        <v>2.2229753547116351</v>
      </c>
      <c r="J165" s="472">
        <v>-0.12613968981362245</v>
      </c>
      <c r="K165" s="463">
        <v>-5.3696684676043417E-2</v>
      </c>
      <c r="L165" s="464">
        <v>85201824.600716412</v>
      </c>
      <c r="M165" s="464">
        <v>-1773557.5505223572</v>
      </c>
      <c r="N165" s="463">
        <v>-2.0391489024312346E-2</v>
      </c>
      <c r="O165" s="462">
        <v>19929509.252268266</v>
      </c>
      <c r="P165" s="462">
        <v>114290.22917466611</v>
      </c>
      <c r="Q165" s="463">
        <v>5.7678004488099189E-3</v>
      </c>
    </row>
    <row r="166" spans="1:17" x14ac:dyDescent="0.25">
      <c r="A166" s="478" t="s">
        <v>112</v>
      </c>
      <c r="B166" s="478" t="s">
        <v>452</v>
      </c>
      <c r="C166" s="248" t="s">
        <v>148</v>
      </c>
      <c r="D166" s="466">
        <v>10365287.093386754</v>
      </c>
      <c r="E166" s="466">
        <v>-6913324.5706387535</v>
      </c>
      <c r="F166" s="467">
        <v>-0.40010879954160117</v>
      </c>
      <c r="G166" s="473">
        <v>0.44746754804556765</v>
      </c>
      <c r="H166" s="473">
        <v>-0.31484936735044255</v>
      </c>
      <c r="I166" s="474">
        <v>2.534514683804066</v>
      </c>
      <c r="J166" s="474">
        <v>0.18252164370497725</v>
      </c>
      <c r="K166" s="467">
        <v>7.7602969308653943E-2</v>
      </c>
      <c r="L166" s="468">
        <v>26270972.340033494</v>
      </c>
      <c r="M166" s="468">
        <v>-14368202.036329433</v>
      </c>
      <c r="N166" s="467">
        <v>-0.35355546112389646</v>
      </c>
      <c r="O166" s="466">
        <v>5645782.1211276026</v>
      </c>
      <c r="P166" s="466">
        <v>-3461478.6085084593</v>
      </c>
      <c r="Q166" s="467">
        <v>-0.3800790063300169</v>
      </c>
    </row>
    <row r="167" spans="1:17" x14ac:dyDescent="0.25">
      <c r="A167" s="478" t="s">
        <v>112</v>
      </c>
      <c r="B167" s="478" t="s">
        <v>452</v>
      </c>
      <c r="C167" s="247" t="s">
        <v>149</v>
      </c>
      <c r="D167" s="462">
        <v>27643156.305301551</v>
      </c>
      <c r="E167" s="462">
        <v>105462.80041848123</v>
      </c>
      <c r="F167" s="463">
        <v>3.8297615738870881E-3</v>
      </c>
      <c r="G167" s="471">
        <v>1.19335000186011</v>
      </c>
      <c r="H167" s="471">
        <v>-2.1588442150990872E-2</v>
      </c>
      <c r="I167" s="472">
        <v>2.1516805160691819</v>
      </c>
      <c r="J167" s="472">
        <v>-4.1086620651914707E-2</v>
      </c>
      <c r="K167" s="463">
        <v>-1.8737338755155111E-2</v>
      </c>
      <c r="L167" s="464">
        <v>59479240.824772298</v>
      </c>
      <c r="M167" s="464">
        <v>-904508.51383328438</v>
      </c>
      <c r="N167" s="463">
        <v>-1.4979336721229371E-2</v>
      </c>
      <c r="O167" s="462">
        <v>14292992.679079648</v>
      </c>
      <c r="P167" s="462">
        <v>41616.261350335553</v>
      </c>
      <c r="Q167" s="463">
        <v>2.9201573329129928E-3</v>
      </c>
    </row>
    <row r="168" spans="1:17" x14ac:dyDescent="0.25">
      <c r="A168" s="478" t="s">
        <v>112</v>
      </c>
      <c r="B168" s="478" t="s">
        <v>452</v>
      </c>
      <c r="C168" s="248" t="s">
        <v>150</v>
      </c>
      <c r="D168" s="466">
        <v>176569671.93332857</v>
      </c>
      <c r="E168" s="466">
        <v>-8411806.9547206163</v>
      </c>
      <c r="F168" s="467">
        <v>-4.5473779349615009E-2</v>
      </c>
      <c r="G168" s="473">
        <v>7.6224804433662179</v>
      </c>
      <c r="H168" s="473">
        <v>-0.5387372015054197</v>
      </c>
      <c r="I168" s="474">
        <v>2.0216783249925427</v>
      </c>
      <c r="J168" s="474">
        <v>-3.6291424851819798E-4</v>
      </c>
      <c r="K168" s="467">
        <v>-1.7947915278642473E-4</v>
      </c>
      <c r="L168" s="468">
        <v>356967078.59865451</v>
      </c>
      <c r="M168" s="468">
        <v>-17073100.208780587</v>
      </c>
      <c r="N168" s="467">
        <v>-4.5645096907009637E-2</v>
      </c>
      <c r="O168" s="466">
        <v>78878676.340177402</v>
      </c>
      <c r="P168" s="466">
        <v>-3668425.9615052938</v>
      </c>
      <c r="Q168" s="467">
        <v>-4.4440396564114332E-2</v>
      </c>
    </row>
    <row r="169" spans="1:17" x14ac:dyDescent="0.25">
      <c r="A169" s="478" t="s">
        <v>112</v>
      </c>
      <c r="B169" s="478" t="s">
        <v>452</v>
      </c>
      <c r="C169" s="247" t="s">
        <v>151</v>
      </c>
      <c r="D169" s="462">
        <v>5085978.1562409597</v>
      </c>
      <c r="E169" s="462">
        <v>640920.50919086393</v>
      </c>
      <c r="F169" s="463">
        <v>0.14418722097253395</v>
      </c>
      <c r="G169" s="471">
        <v>0.2195607467967258</v>
      </c>
      <c r="H169" s="471">
        <v>2.3448773210809459E-2</v>
      </c>
      <c r="I169" s="472">
        <v>1.9144297205496492</v>
      </c>
      <c r="J169" s="472">
        <v>-2.5404504582285048E-2</v>
      </c>
      <c r="K169" s="463">
        <v>-1.3096224539783655E-2</v>
      </c>
      <c r="L169" s="464">
        <v>9736747.7403740007</v>
      </c>
      <c r="M169" s="464">
        <v>1114072.7839417998</v>
      </c>
      <c r="N169" s="463">
        <v>0.12920268821112665</v>
      </c>
      <c r="O169" s="462">
        <v>2543050.2923268392</v>
      </c>
      <c r="P169" s="462">
        <v>320385.04168810695</v>
      </c>
      <c r="Q169" s="463">
        <v>0.14414453170401489</v>
      </c>
    </row>
    <row r="170" spans="1:17" x14ac:dyDescent="0.25">
      <c r="A170" s="478" t="s">
        <v>112</v>
      </c>
      <c r="B170" s="478" t="s">
        <v>452</v>
      </c>
      <c r="C170" s="248" t="s">
        <v>152</v>
      </c>
      <c r="D170" s="466">
        <v>4200599.6789255347</v>
      </c>
      <c r="E170" s="466">
        <v>60495.922134963796</v>
      </c>
      <c r="F170" s="467">
        <v>1.4612175367764343E-2</v>
      </c>
      <c r="G170" s="473">
        <v>0.18133911986374673</v>
      </c>
      <c r="H170" s="473">
        <v>-1.3185604328154743E-3</v>
      </c>
      <c r="I170" s="474">
        <v>2.0861169885459483</v>
      </c>
      <c r="J170" s="474">
        <v>7.4698606979799465E-3</v>
      </c>
      <c r="K170" s="467">
        <v>3.5936165392889572E-3</v>
      </c>
      <c r="L170" s="468">
        <v>8762942.3522872142</v>
      </c>
      <c r="M170" s="468">
        <v>157127.56924191117</v>
      </c>
      <c r="N170" s="467">
        <v>1.8258302462130043E-2</v>
      </c>
      <c r="O170" s="466">
        <v>2100299.8394627674</v>
      </c>
      <c r="P170" s="466">
        <v>30247.961067481898</v>
      </c>
      <c r="Q170" s="467">
        <v>1.4612175367764343E-2</v>
      </c>
    </row>
    <row r="171" spans="1:17" x14ac:dyDescent="0.25">
      <c r="A171" s="478" t="s">
        <v>112</v>
      </c>
      <c r="B171" s="478" t="s">
        <v>452</v>
      </c>
      <c r="C171" s="247" t="s">
        <v>153</v>
      </c>
      <c r="D171" s="462">
        <v>358964.90688921051</v>
      </c>
      <c r="E171" s="462">
        <v>174003.10166952148</v>
      </c>
      <c r="F171" s="463">
        <v>0.94075153225742303</v>
      </c>
      <c r="G171" s="471">
        <v>1.5496449376940299E-2</v>
      </c>
      <c r="H171" s="471">
        <v>7.3360997167465081E-3</v>
      </c>
      <c r="I171" s="472">
        <v>2.9105813524026671</v>
      </c>
      <c r="J171" s="472">
        <v>0.4683233543202987</v>
      </c>
      <c r="K171" s="463">
        <v>0.19175834604207276</v>
      </c>
      <c r="L171" s="464">
        <v>1044796.5641586957</v>
      </c>
      <c r="M171" s="464">
        <v>593072.11602115701</v>
      </c>
      <c r="N171" s="463">
        <v>1.3129068361617247</v>
      </c>
      <c r="O171" s="462">
        <v>226119.6263869043</v>
      </c>
      <c r="P171" s="462">
        <v>109608.25302017105</v>
      </c>
      <c r="Q171" s="463">
        <v>0.94075153225742325</v>
      </c>
    </row>
    <row r="172" spans="1:17" x14ac:dyDescent="0.25">
      <c r="A172" s="478" t="s">
        <v>112</v>
      </c>
      <c r="B172" s="478" t="s">
        <v>452</v>
      </c>
      <c r="C172" s="247" t="s">
        <v>154</v>
      </c>
      <c r="D172" s="466">
        <v>32068887.837731309</v>
      </c>
      <c r="E172" s="466">
        <v>-725466.92585928366</v>
      </c>
      <c r="F172" s="467">
        <v>-2.2121701466275581E-2</v>
      </c>
      <c r="G172" s="473">
        <v>1.3844080226637798</v>
      </c>
      <c r="H172" s="473">
        <v>-6.244962145081101E-2</v>
      </c>
      <c r="I172" s="474">
        <v>2.2511982761748732</v>
      </c>
      <c r="J172" s="474">
        <v>0.14010151084929889</v>
      </c>
      <c r="K172" s="467">
        <v>6.636432453047332E-2</v>
      </c>
      <c r="L172" s="468">
        <v>72193425.019146085</v>
      </c>
      <c r="M172" s="468">
        <v>2961368.756790638</v>
      </c>
      <c r="N172" s="467">
        <v>4.2774531288923542E-2</v>
      </c>
      <c r="O172" s="466">
        <v>16838156.408504386</v>
      </c>
      <c r="P172" s="466">
        <v>525098.32157739066</v>
      </c>
      <c r="Q172" s="467">
        <v>3.2188834170718453E-2</v>
      </c>
    </row>
    <row r="173" spans="1:17" x14ac:dyDescent="0.25">
      <c r="A173" s="478" t="s">
        <v>112</v>
      </c>
      <c r="B173" s="478" t="s">
        <v>452</v>
      </c>
      <c r="C173" s="248" t="s">
        <v>155</v>
      </c>
      <c r="D173" s="462">
        <v>989853346.9592979</v>
      </c>
      <c r="E173" s="462">
        <v>8344780.3449852467</v>
      </c>
      <c r="F173" s="463">
        <v>8.5019944082305281E-3</v>
      </c>
      <c r="G173" s="471">
        <v>42.731787947404889</v>
      </c>
      <c r="H173" s="471">
        <v>-0.5714934437728374</v>
      </c>
      <c r="I173" s="472">
        <v>2.7715994841536862</v>
      </c>
      <c r="J173" s="472">
        <v>8.6249689883202585E-2</v>
      </c>
      <c r="K173" s="463">
        <v>3.2118605206378201E-2</v>
      </c>
      <c r="L173" s="464">
        <v>2743477025.82019</v>
      </c>
      <c r="M173" s="464">
        <v>107783198.38772821</v>
      </c>
      <c r="N173" s="463">
        <v>4.0893671816473569E-2</v>
      </c>
      <c r="O173" s="462">
        <v>656425843.9184823</v>
      </c>
      <c r="P173" s="462">
        <v>7625142.5617104769</v>
      </c>
      <c r="Q173" s="463">
        <v>1.1752673117900122E-2</v>
      </c>
    </row>
    <row r="174" spans="1:17" x14ac:dyDescent="0.25">
      <c r="A174" s="478" t="s">
        <v>112</v>
      </c>
      <c r="B174" s="478" t="s">
        <v>452</v>
      </c>
      <c r="C174" s="247" t="s">
        <v>156</v>
      </c>
      <c r="D174" s="466">
        <v>33241344.190064289</v>
      </c>
      <c r="E174" s="466">
        <v>-1739519.9509985298</v>
      </c>
      <c r="F174" s="467">
        <v>-4.9727758124664734E-2</v>
      </c>
      <c r="G174" s="473">
        <v>1.4350227489556946</v>
      </c>
      <c r="H174" s="473">
        <v>-0.10830173616033045</v>
      </c>
      <c r="I174" s="474">
        <v>2.3516186346245074</v>
      </c>
      <c r="J174" s="474">
        <v>0.1610756161687048</v>
      </c>
      <c r="K174" s="467">
        <v>7.3532277070848473E-2</v>
      </c>
      <c r="L174" s="468">
        <v>78170964.437322289</v>
      </c>
      <c r="M174" s="468">
        <v>1543876.7135661989</v>
      </c>
      <c r="N174" s="467">
        <v>2.0147923657648847E-2</v>
      </c>
      <c r="O174" s="466">
        <v>18065550.751602985</v>
      </c>
      <c r="P174" s="466">
        <v>26198.00444349274</v>
      </c>
      <c r="Q174" s="467">
        <v>1.4522696468484949E-3</v>
      </c>
    </row>
    <row r="175" spans="1:17" x14ac:dyDescent="0.25">
      <c r="A175" s="478" t="s">
        <v>112</v>
      </c>
      <c r="B175" s="478" t="s">
        <v>452</v>
      </c>
      <c r="C175" s="248" t="s">
        <v>157</v>
      </c>
      <c r="D175" s="462">
        <v>2253033.8445980116</v>
      </c>
      <c r="E175" s="462">
        <v>-1060587.8857513126</v>
      </c>
      <c r="F175" s="463">
        <v>-0.32006908816339297</v>
      </c>
      <c r="G175" s="471">
        <v>9.7263058999029095E-2</v>
      </c>
      <c r="H175" s="471">
        <v>-4.8930972407345008E-2</v>
      </c>
      <c r="I175" s="472">
        <v>2.1155280981775104</v>
      </c>
      <c r="J175" s="472">
        <v>-1.6869484154877323E-2</v>
      </c>
      <c r="K175" s="463">
        <v>-7.9110407433616147E-3</v>
      </c>
      <c r="L175" s="464">
        <v>4766356.4043919956</v>
      </c>
      <c r="M175" s="464">
        <v>-2299602.562168967</v>
      </c>
      <c r="N175" s="463">
        <v>-0.32544804930960347</v>
      </c>
      <c r="O175" s="462">
        <v>1126516.9222990058</v>
      </c>
      <c r="P175" s="462">
        <v>-530293.9428756563</v>
      </c>
      <c r="Q175" s="463">
        <v>-0.32006908816339297</v>
      </c>
    </row>
    <row r="176" spans="1:17" x14ac:dyDescent="0.25">
      <c r="A176" s="478" t="s">
        <v>112</v>
      </c>
      <c r="B176" s="478" t="s">
        <v>452</v>
      </c>
      <c r="C176" s="248" t="s">
        <v>158</v>
      </c>
      <c r="D176" s="466">
        <v>245840963.42308044</v>
      </c>
      <c r="E176" s="466">
        <v>19354251.40515399</v>
      </c>
      <c r="F176" s="467">
        <v>8.5454246885892787E-2</v>
      </c>
      <c r="G176" s="473">
        <v>10.612909427493973</v>
      </c>
      <c r="H176" s="473">
        <v>0.62051796451773278</v>
      </c>
      <c r="I176" s="474">
        <v>2.2535486597288972</v>
      </c>
      <c r="J176" s="474">
        <v>6.7906573450167151E-2</v>
      </c>
      <c r="K176" s="467">
        <v>3.1069393235277947E-2</v>
      </c>
      <c r="L176" s="468">
        <v>554014573.62854373</v>
      </c>
      <c r="M176" s="468">
        <v>58995683.859273076</v>
      </c>
      <c r="N176" s="467">
        <v>0.11917865172129308</v>
      </c>
      <c r="O176" s="466">
        <v>114083379.25472316</v>
      </c>
      <c r="P176" s="466">
        <v>10621753.443658143</v>
      </c>
      <c r="Q176" s="467">
        <v>0.10266370125533217</v>
      </c>
    </row>
    <row r="177" spans="1:17" x14ac:dyDescent="0.25">
      <c r="A177" s="478" t="s">
        <v>112</v>
      </c>
      <c r="B177" s="478" t="s">
        <v>452</v>
      </c>
      <c r="C177" s="247" t="s">
        <v>159</v>
      </c>
      <c r="D177" s="462">
        <v>2330776.7385693756</v>
      </c>
      <c r="E177" s="462">
        <v>806194.34985584486</v>
      </c>
      <c r="F177" s="463">
        <v>0.52879684025218587</v>
      </c>
      <c r="G177" s="471">
        <v>0.10061920551286062</v>
      </c>
      <c r="H177" s="471">
        <v>3.3355992100237916E-2</v>
      </c>
      <c r="I177" s="472">
        <v>2.0537390594744549</v>
      </c>
      <c r="J177" s="472">
        <v>-3.5186799161338822E-2</v>
      </c>
      <c r="K177" s="463">
        <v>-1.6844446161587621E-2</v>
      </c>
      <c r="L177" s="464">
        <v>4786807.2269144068</v>
      </c>
      <c r="M177" s="464">
        <v>1602067.6515099849</v>
      </c>
      <c r="N177" s="463">
        <v>0.50304510418455251</v>
      </c>
      <c r="O177" s="462">
        <v>1165388.3692846878</v>
      </c>
      <c r="P177" s="462">
        <v>403097.17492792243</v>
      </c>
      <c r="Q177" s="463">
        <v>0.52879684025218587</v>
      </c>
    </row>
    <row r="178" spans="1:17" x14ac:dyDescent="0.25">
      <c r="A178" s="478" t="s">
        <v>112</v>
      </c>
      <c r="B178" s="478" t="s">
        <v>452</v>
      </c>
      <c r="C178" s="248" t="s">
        <v>160</v>
      </c>
      <c r="D178" s="466">
        <v>491272756.7279163</v>
      </c>
      <c r="E178" s="466">
        <v>-2048861.5193205476</v>
      </c>
      <c r="F178" s="467">
        <v>-4.1531962994042649E-3</v>
      </c>
      <c r="G178" s="473">
        <v>21.208155055819159</v>
      </c>
      <c r="H178" s="473">
        <v>-0.55675416448488235</v>
      </c>
      <c r="I178" s="474">
        <v>2.128562335127683</v>
      </c>
      <c r="J178" s="474">
        <v>2.1127063400095292E-2</v>
      </c>
      <c r="K178" s="467">
        <v>1.0025011768345419E-2</v>
      </c>
      <c r="L178" s="468">
        <v>1045704686.2453877</v>
      </c>
      <c r="M178" s="468">
        <v>6061307.645428896</v>
      </c>
      <c r="N178" s="467">
        <v>5.8301796271634874E-3</v>
      </c>
      <c r="O178" s="466">
        <v>223104235.83839011</v>
      </c>
      <c r="P178" s="466">
        <v>-368863.03915858269</v>
      </c>
      <c r="Q178" s="467">
        <v>-1.6505925814395222E-3</v>
      </c>
    </row>
    <row r="179" spans="1:17" x14ac:dyDescent="0.25">
      <c r="A179" s="478" t="s">
        <v>112</v>
      </c>
      <c r="B179" s="478" t="s">
        <v>452</v>
      </c>
      <c r="C179" s="247" t="s">
        <v>161</v>
      </c>
      <c r="D179" s="462">
        <v>12891836.056335999</v>
      </c>
      <c r="E179" s="462">
        <v>6911883.078116782</v>
      </c>
      <c r="F179" s="463">
        <v>1.1558423792447758</v>
      </c>
      <c r="G179" s="471">
        <v>0.55653820467882964</v>
      </c>
      <c r="H179" s="471">
        <v>0.29270801986945544</v>
      </c>
      <c r="I179" s="472">
        <v>2.568228538975605</v>
      </c>
      <c r="J179" s="472">
        <v>0.71394399772901362</v>
      </c>
      <c r="K179" s="463">
        <v>0.38502397115873382</v>
      </c>
      <c r="L179" s="464">
        <v>33109181.279676829</v>
      </c>
      <c r="M179" s="464">
        <v>22020646.914783418</v>
      </c>
      <c r="N179" s="463">
        <v>1.9858933732938922</v>
      </c>
      <c r="O179" s="462">
        <v>7639303.9326100731</v>
      </c>
      <c r="P179" s="462">
        <v>4637308.6685939524</v>
      </c>
      <c r="Q179" s="463">
        <v>1.5447421667115093</v>
      </c>
    </row>
    <row r="180" spans="1:17" x14ac:dyDescent="0.25">
      <c r="A180" s="478" t="s">
        <v>113</v>
      </c>
      <c r="B180" s="478" t="s">
        <v>444</v>
      </c>
      <c r="C180" s="248" t="s">
        <v>284</v>
      </c>
      <c r="D180" s="466">
        <v>756233.08272130182</v>
      </c>
      <c r="E180" s="466">
        <v>24245.821637365851</v>
      </c>
      <c r="F180" s="467">
        <v>3.3123283595758661E-2</v>
      </c>
      <c r="G180" s="473">
        <v>66.621007921345452</v>
      </c>
      <c r="H180" s="473">
        <v>5.058517554966464</v>
      </c>
      <c r="I180" s="474">
        <v>2.7284277879974637</v>
      </c>
      <c r="J180" s="474">
        <v>-1.1937091491769358E-2</v>
      </c>
      <c r="K180" s="467">
        <v>-4.3560226527185209E-3</v>
      </c>
      <c r="L180" s="468">
        <v>2063327.3570997845</v>
      </c>
      <c r="M180" s="468">
        <v>57415.174591850489</v>
      </c>
      <c r="N180" s="467">
        <v>2.8622975169364569E-2</v>
      </c>
      <c r="O180" s="466">
        <v>387299.03604662418</v>
      </c>
      <c r="P180" s="466">
        <v>14317.159536595922</v>
      </c>
      <c r="Q180" s="467">
        <v>3.8385670828193663E-2</v>
      </c>
    </row>
    <row r="181" spans="1:17" x14ac:dyDescent="0.25">
      <c r="A181" s="478" t="s">
        <v>113</v>
      </c>
      <c r="B181" s="478" t="s">
        <v>444</v>
      </c>
      <c r="C181" s="247" t="s">
        <v>33</v>
      </c>
      <c r="D181" s="462">
        <v>9279.1883783861158</v>
      </c>
      <c r="E181" s="462">
        <v>-13759.465268379234</v>
      </c>
      <c r="F181" s="463">
        <v>-0.5972339130290748</v>
      </c>
      <c r="G181" s="471">
        <v>0.81745813107721743</v>
      </c>
      <c r="H181" s="471">
        <v>-1.1201669733311195</v>
      </c>
      <c r="I181" s="472">
        <v>3.0313236861752939</v>
      </c>
      <c r="J181" s="472">
        <v>6.4341616430533044E-2</v>
      </c>
      <c r="K181" s="463">
        <v>2.1685879765383324E-2</v>
      </c>
      <c r="L181" s="464">
        <v>28128.223519884348</v>
      </c>
      <c r="M181" s="464">
        <v>-40227.048761128193</v>
      </c>
      <c r="N181" s="463">
        <v>-0.58849957609344938</v>
      </c>
      <c r="O181" s="462">
        <v>4869.1071690320969</v>
      </c>
      <c r="P181" s="462">
        <v>-6840.1231570243835</v>
      </c>
      <c r="Q181" s="463">
        <v>-0.58416505325743728</v>
      </c>
    </row>
    <row r="182" spans="1:17" x14ac:dyDescent="0.25">
      <c r="A182" s="478" t="s">
        <v>113</v>
      </c>
      <c r="B182" s="478" t="s">
        <v>444</v>
      </c>
      <c r="C182" s="248" t="s">
        <v>145</v>
      </c>
      <c r="D182" s="466">
        <v>171.94614601135254</v>
      </c>
      <c r="E182" s="466">
        <v>143.74543237686157</v>
      </c>
      <c r="F182" s="467">
        <v>5.0972267666678226</v>
      </c>
      <c r="G182" s="473">
        <v>1.5147744547548166E-2</v>
      </c>
      <c r="H182" s="473">
        <v>1.2775973543121785E-2</v>
      </c>
      <c r="I182" s="474">
        <v>1.9357857669911385</v>
      </c>
      <c r="J182" s="474">
        <v>-0.25597690868952916</v>
      </c>
      <c r="K182" s="467">
        <v>-0.11679043152335537</v>
      </c>
      <c r="L182" s="468">
        <v>332.85090213775635</v>
      </c>
      <c r="M182" s="468">
        <v>271.04163056612015</v>
      </c>
      <c r="N182" s="467">
        <v>4.3851290214929355</v>
      </c>
      <c r="O182" s="466">
        <v>85.97307300567627</v>
      </c>
      <c r="P182" s="466">
        <v>71.872716188430786</v>
      </c>
      <c r="Q182" s="467">
        <v>5.0972267666678226</v>
      </c>
    </row>
    <row r="183" spans="1:17" x14ac:dyDescent="0.25">
      <c r="A183" s="478" t="s">
        <v>113</v>
      </c>
      <c r="B183" s="478" t="s">
        <v>444</v>
      </c>
      <c r="C183" s="247" t="s">
        <v>146</v>
      </c>
      <c r="D183" s="462">
        <v>241718.68700498343</v>
      </c>
      <c r="E183" s="462">
        <v>37401.055420680088</v>
      </c>
      <c r="F183" s="463">
        <v>0.18305348946475072</v>
      </c>
      <c r="G183" s="471">
        <v>21.294416932604548</v>
      </c>
      <c r="H183" s="471">
        <v>4.1106448988345399</v>
      </c>
      <c r="I183" s="472">
        <v>2.5774885847924138</v>
      </c>
      <c r="J183" s="472">
        <v>1.3437121279943565E-2</v>
      </c>
      <c r="K183" s="463">
        <v>5.2405817399375351E-3</v>
      </c>
      <c r="L183" s="464">
        <v>623027.15648635512</v>
      </c>
      <c r="M183" s="464">
        <v>99146.234201220446</v>
      </c>
      <c r="N183" s="463">
        <v>0.18925337797900904</v>
      </c>
      <c r="O183" s="462">
        <v>124989.6892015934</v>
      </c>
      <c r="P183" s="462">
        <v>19867.749169419287</v>
      </c>
      <c r="Q183" s="463">
        <v>0.18899716998505231</v>
      </c>
    </row>
    <row r="184" spans="1:17" x14ac:dyDescent="0.25">
      <c r="A184" s="478" t="s">
        <v>113</v>
      </c>
      <c r="B184" s="478" t="s">
        <v>444</v>
      </c>
      <c r="C184" s="248" t="s">
        <v>147</v>
      </c>
      <c r="D184" s="466">
        <v>447.77724695205688</v>
      </c>
      <c r="E184" s="466">
        <v>50.883481681346893</v>
      </c>
      <c r="F184" s="467">
        <v>0.12820428571519815</v>
      </c>
      <c r="G184" s="473">
        <v>3.944732410917963E-2</v>
      </c>
      <c r="H184" s="473">
        <v>6.0672778980309094E-3</v>
      </c>
      <c r="I184" s="474">
        <v>2.4942597297206093</v>
      </c>
      <c r="J184" s="474">
        <v>-0.7433652248774596</v>
      </c>
      <c r="K184" s="467">
        <v>-0.22960201854811307</v>
      </c>
      <c r="L184" s="468">
        <v>1116.8727549576759</v>
      </c>
      <c r="M184" s="468">
        <v>-168.12040380716326</v>
      </c>
      <c r="N184" s="467">
        <v>-0.13083369561964356</v>
      </c>
      <c r="O184" s="466">
        <v>235.64226961135864</v>
      </c>
      <c r="P184" s="466">
        <v>15.137669801712036</v>
      </c>
      <c r="Q184" s="467">
        <v>6.8650131628908526E-2</v>
      </c>
    </row>
    <row r="185" spans="1:17" x14ac:dyDescent="0.25">
      <c r="A185" s="478" t="s">
        <v>113</v>
      </c>
      <c r="B185" s="478" t="s">
        <v>444</v>
      </c>
      <c r="C185" s="247" t="s">
        <v>148</v>
      </c>
      <c r="D185" s="462">
        <v>26.637876033782959</v>
      </c>
      <c r="E185" s="462">
        <v>-105.8960485458374</v>
      </c>
      <c r="F185" s="463">
        <v>-0.79901088632005213</v>
      </c>
      <c r="G185" s="471">
        <v>2.3466867435479417E-3</v>
      </c>
      <c r="H185" s="471">
        <v>-8.7998439256732029E-3</v>
      </c>
      <c r="I185" s="472">
        <v>2.2450000000000001</v>
      </c>
      <c r="J185" s="472">
        <v>9.5233169469862489E-2</v>
      </c>
      <c r="K185" s="463">
        <v>4.4299301727703078E-2</v>
      </c>
      <c r="L185" s="464">
        <v>59.802031695842743</v>
      </c>
      <c r="M185" s="464">
        <v>-225.11500328540802</v>
      </c>
      <c r="N185" s="463">
        <v>-0.79010720892916042</v>
      </c>
      <c r="O185" s="462">
        <v>13.318938016891479</v>
      </c>
      <c r="P185" s="462">
        <v>-52.948024272918701</v>
      </c>
      <c r="Q185" s="463">
        <v>-0.79901088632005213</v>
      </c>
    </row>
    <row r="186" spans="1:17" x14ac:dyDescent="0.25">
      <c r="A186" s="478" t="s">
        <v>113</v>
      </c>
      <c r="B186" s="478" t="s">
        <v>444</v>
      </c>
      <c r="C186" s="248" t="s">
        <v>149</v>
      </c>
      <c r="D186" s="465"/>
      <c r="E186" s="465"/>
      <c r="F186" s="465"/>
      <c r="G186" s="465"/>
      <c r="H186" s="465"/>
      <c r="I186" s="465"/>
      <c r="J186" s="465"/>
      <c r="K186" s="465"/>
      <c r="L186" s="465"/>
      <c r="M186" s="465"/>
      <c r="N186" s="465"/>
      <c r="O186" s="465"/>
      <c r="P186" s="465"/>
      <c r="Q186" s="465"/>
    </row>
    <row r="187" spans="1:17" x14ac:dyDescent="0.25">
      <c r="A187" s="478" t="s">
        <v>113</v>
      </c>
      <c r="B187" s="478" t="s">
        <v>444</v>
      </c>
      <c r="C187" s="247" t="s">
        <v>150</v>
      </c>
      <c r="D187" s="462">
        <v>143733.72970592976</v>
      </c>
      <c r="E187" s="462">
        <v>24703.751963498755</v>
      </c>
      <c r="F187" s="463">
        <v>0.2075422715524253</v>
      </c>
      <c r="G187" s="471">
        <v>12.662347316048651</v>
      </c>
      <c r="H187" s="471">
        <v>2.6515421454400236</v>
      </c>
      <c r="I187" s="472">
        <v>2.6724906156088104</v>
      </c>
      <c r="J187" s="472">
        <v>-8.7123384894229883E-2</v>
      </c>
      <c r="K187" s="463">
        <v>-3.1570859141296016E-2</v>
      </c>
      <c r="L187" s="464">
        <v>384127.04378555057</v>
      </c>
      <c r="M187" s="464">
        <v>55650.250727972714</v>
      </c>
      <c r="N187" s="463">
        <v>0.16941912459008307</v>
      </c>
      <c r="O187" s="462">
        <v>72258.04569029808</v>
      </c>
      <c r="P187" s="462">
        <v>11527.951225836456</v>
      </c>
      <c r="Q187" s="463">
        <v>0.18982271191068947</v>
      </c>
    </row>
    <row r="188" spans="1:17" x14ac:dyDescent="0.25">
      <c r="A188" s="478" t="s">
        <v>113</v>
      </c>
      <c r="B188" s="478" t="s">
        <v>444</v>
      </c>
      <c r="C188" s="248" t="s">
        <v>151</v>
      </c>
      <c r="D188" s="466">
        <v>99.951957225799561</v>
      </c>
      <c r="E188" s="466">
        <v>44.686009883880615</v>
      </c>
      <c r="F188" s="467">
        <v>0.80856317557387636</v>
      </c>
      <c r="G188" s="473">
        <v>8.8053541774871166E-3</v>
      </c>
      <c r="H188" s="473">
        <v>4.157309694052376E-3</v>
      </c>
      <c r="I188" s="474">
        <v>2.0646533932129212</v>
      </c>
      <c r="J188" s="474">
        <v>-1.7300897088329936E-2</v>
      </c>
      <c r="K188" s="467">
        <v>-8.3099312837586654E-3</v>
      </c>
      <c r="L188" s="468">
        <v>206.3661476445198</v>
      </c>
      <c r="M188" s="468">
        <v>91.304971468448628</v>
      </c>
      <c r="N188" s="467">
        <v>0.79353413986252097</v>
      </c>
      <c r="O188" s="466">
        <v>49.97597861289978</v>
      </c>
      <c r="P188" s="466">
        <v>22.343004941940308</v>
      </c>
      <c r="Q188" s="467">
        <v>0.80856317557387636</v>
      </c>
    </row>
    <row r="189" spans="1:17" x14ac:dyDescent="0.25">
      <c r="A189" s="478" t="s">
        <v>113</v>
      </c>
      <c r="B189" s="478" t="s">
        <v>444</v>
      </c>
      <c r="C189" s="247" t="s">
        <v>152</v>
      </c>
      <c r="D189" s="462">
        <v>25.62827205657959</v>
      </c>
      <c r="E189" s="462">
        <v>-49.861336231231689</v>
      </c>
      <c r="F189" s="463">
        <v>-0.6605059605175142</v>
      </c>
      <c r="G189" s="471">
        <v>2.2577448073916317E-3</v>
      </c>
      <c r="H189" s="471">
        <v>-4.0911748119174295E-3</v>
      </c>
      <c r="I189" s="472">
        <v>2.145</v>
      </c>
      <c r="J189" s="472">
        <v>8.6986273783656198E-2</v>
      </c>
      <c r="K189" s="463">
        <v>4.2267100882548717E-2</v>
      </c>
      <c r="L189" s="464">
        <v>54.97264356136322</v>
      </c>
      <c r="M189" s="464">
        <v>-100.38600648164748</v>
      </c>
      <c r="N189" s="463">
        <v>-0.64615653170168408</v>
      </c>
      <c r="O189" s="462">
        <v>12.814136028289795</v>
      </c>
      <c r="P189" s="462">
        <v>-24.930668115615845</v>
      </c>
      <c r="Q189" s="463">
        <v>-0.6605059605175142</v>
      </c>
    </row>
    <row r="190" spans="1:17" x14ac:dyDescent="0.25">
      <c r="A190" s="478" t="s">
        <v>113</v>
      </c>
      <c r="B190" s="478" t="s">
        <v>444</v>
      </c>
      <c r="C190" s="248" t="s">
        <v>153</v>
      </c>
      <c r="D190" s="465"/>
      <c r="E190" s="465"/>
      <c r="F190" s="465"/>
      <c r="G190" s="465"/>
      <c r="H190" s="465"/>
      <c r="I190" s="465"/>
      <c r="J190" s="465"/>
      <c r="K190" s="465"/>
      <c r="L190" s="465"/>
      <c r="M190" s="465"/>
      <c r="N190" s="465"/>
      <c r="O190" s="465"/>
      <c r="P190" s="465"/>
      <c r="Q190" s="465"/>
    </row>
    <row r="191" spans="1:17" x14ac:dyDescent="0.25">
      <c r="A191" s="478" t="s">
        <v>113</v>
      </c>
      <c r="B191" s="478" t="s">
        <v>444</v>
      </c>
      <c r="C191" s="248" t="s">
        <v>154</v>
      </c>
      <c r="D191" s="462">
        <v>338.88880002498627</v>
      </c>
      <c r="E191" s="462">
        <v>-125.85478246212006</v>
      </c>
      <c r="F191" s="463">
        <v>-0.27080477752613558</v>
      </c>
      <c r="G191" s="471">
        <v>2.9854702137172066E-2</v>
      </c>
      <c r="H191" s="471">
        <v>-9.2317326148914462E-3</v>
      </c>
      <c r="I191" s="472">
        <v>2.4909715940310693</v>
      </c>
      <c r="J191" s="472">
        <v>0.38182794478329463</v>
      </c>
      <c r="K191" s="463">
        <v>0.18103458478016585</v>
      </c>
      <c r="L191" s="464">
        <v>844.16237439751626</v>
      </c>
      <c r="M191" s="464">
        <v>-136.04860113382335</v>
      </c>
      <c r="N191" s="463">
        <v>-0.13879522320189891</v>
      </c>
      <c r="O191" s="462">
        <v>173.67676055431366</v>
      </c>
      <c r="P191" s="462">
        <v>-58.695030689239502</v>
      </c>
      <c r="Q191" s="463">
        <v>-0.25259103256522286</v>
      </c>
    </row>
    <row r="192" spans="1:17" x14ac:dyDescent="0.25">
      <c r="A192" s="478" t="s">
        <v>113</v>
      </c>
      <c r="B192" s="478" t="s">
        <v>444</v>
      </c>
      <c r="C192" s="247" t="s">
        <v>155</v>
      </c>
      <c r="D192" s="466">
        <v>378446.19126779278</v>
      </c>
      <c r="E192" s="466">
        <v>-78184.68028565991</v>
      </c>
      <c r="F192" s="467">
        <v>-0.17122074996742243</v>
      </c>
      <c r="G192" s="473">
        <v>33.339544754545358</v>
      </c>
      <c r="H192" s="473">
        <v>-5.064584832864476</v>
      </c>
      <c r="I192" s="474">
        <v>3.3185756353996485</v>
      </c>
      <c r="J192" s="474">
        <v>0.13828311142808491</v>
      </c>
      <c r="K192" s="467">
        <v>4.3481255383198629E-2</v>
      </c>
      <c r="L192" s="468">
        <v>1255902.3096510924</v>
      </c>
      <c r="M192" s="468">
        <v>-196317.43736497243</v>
      </c>
      <c r="N192" s="467">
        <v>-0.13518438774045999</v>
      </c>
      <c r="O192" s="466">
        <v>304485.84779953957</v>
      </c>
      <c r="P192" s="466">
        <v>-41645.188566965866</v>
      </c>
      <c r="Q192" s="467">
        <v>-0.12031625075906023</v>
      </c>
    </row>
    <row r="193" spans="1:17" x14ac:dyDescent="0.25">
      <c r="A193" s="478" t="s">
        <v>113</v>
      </c>
      <c r="B193" s="478" t="s">
        <v>444</v>
      </c>
      <c r="C193" s="248" t="s">
        <v>156</v>
      </c>
      <c r="D193" s="462">
        <v>8899.272395482516</v>
      </c>
      <c r="E193" s="462">
        <v>2098.8943268458925</v>
      </c>
      <c r="F193" s="463">
        <v>0.30864377034065255</v>
      </c>
      <c r="G193" s="471">
        <v>0.78398910375645126</v>
      </c>
      <c r="H193" s="471">
        <v>0.21205536720721474</v>
      </c>
      <c r="I193" s="472">
        <v>3.0213016165544841</v>
      </c>
      <c r="J193" s="472">
        <v>6.8538027955362235E-2</v>
      </c>
      <c r="K193" s="463">
        <v>2.3211485071135917E-2</v>
      </c>
      <c r="L193" s="464">
        <v>26887.386074630023</v>
      </c>
      <c r="M193" s="464">
        <v>6807.4773248517813</v>
      </c>
      <c r="N193" s="463">
        <v>0.33901933567934972</v>
      </c>
      <c r="O193" s="462">
        <v>4472.2197176218033</v>
      </c>
      <c r="P193" s="462">
        <v>1022.6623085212514</v>
      </c>
      <c r="Q193" s="463">
        <v>0.296461889813251</v>
      </c>
    </row>
    <row r="194" spans="1:17" x14ac:dyDescent="0.25">
      <c r="A194" s="478" t="s">
        <v>113</v>
      </c>
      <c r="B194" s="478" t="s">
        <v>444</v>
      </c>
      <c r="C194" s="247" t="s">
        <v>157</v>
      </c>
      <c r="D194" s="465"/>
      <c r="E194" s="465"/>
      <c r="F194" s="465"/>
      <c r="G194" s="465"/>
      <c r="H194" s="465"/>
      <c r="I194" s="465"/>
      <c r="J194" s="465"/>
      <c r="K194" s="465"/>
      <c r="L194" s="465"/>
      <c r="M194" s="465"/>
      <c r="N194" s="465"/>
      <c r="O194" s="465"/>
      <c r="P194" s="465"/>
      <c r="Q194" s="465"/>
    </row>
    <row r="195" spans="1:17" x14ac:dyDescent="0.25">
      <c r="A195" s="478" t="s">
        <v>113</v>
      </c>
      <c r="B195" s="478" t="s">
        <v>444</v>
      </c>
      <c r="C195" s="247" t="s">
        <v>158</v>
      </c>
      <c r="D195" s="462">
        <v>64661.637371599674</v>
      </c>
      <c r="E195" s="462">
        <v>27476.167408045883</v>
      </c>
      <c r="F195" s="463">
        <v>0.73889525760937846</v>
      </c>
      <c r="G195" s="471">
        <v>5.6964229071264949</v>
      </c>
      <c r="H195" s="471">
        <v>2.5690049066948553</v>
      </c>
      <c r="I195" s="472">
        <v>3.0905797184049346</v>
      </c>
      <c r="J195" s="472">
        <v>0.19039843040018178</v>
      </c>
      <c r="K195" s="463">
        <v>6.5650527154173466E-2</v>
      </c>
      <c r="L195" s="464">
        <v>199841.94501952053</v>
      </c>
      <c r="M195" s="464">
        <v>91997.34084555904</v>
      </c>
      <c r="N195" s="463">
        <v>0.85305464793732644</v>
      </c>
      <c r="O195" s="462">
        <v>34195.984233379364</v>
      </c>
      <c r="P195" s="462">
        <v>15249.931852049634</v>
      </c>
      <c r="Q195" s="463">
        <v>0.80491342181010672</v>
      </c>
    </row>
    <row r="196" spans="1:17" x14ac:dyDescent="0.25">
      <c r="A196" s="478" t="s">
        <v>113</v>
      </c>
      <c r="B196" s="478" t="s">
        <v>444</v>
      </c>
      <c r="C196" s="248" t="s">
        <v>159</v>
      </c>
      <c r="D196" s="465"/>
      <c r="E196" s="465"/>
      <c r="F196" s="465"/>
      <c r="G196" s="465"/>
      <c r="H196" s="465"/>
      <c r="I196" s="465"/>
      <c r="J196" s="465"/>
      <c r="K196" s="465"/>
      <c r="L196" s="465"/>
      <c r="M196" s="465"/>
      <c r="N196" s="465"/>
      <c r="O196" s="465"/>
      <c r="P196" s="465"/>
      <c r="Q196" s="465"/>
    </row>
    <row r="197" spans="1:17" x14ac:dyDescent="0.25">
      <c r="A197" s="478" t="s">
        <v>113</v>
      </c>
      <c r="B197" s="478" t="s">
        <v>444</v>
      </c>
      <c r="C197" s="247" t="s">
        <v>160</v>
      </c>
      <c r="D197" s="462">
        <v>287114.03371443914</v>
      </c>
      <c r="E197" s="462">
        <v>-53592.542414708121</v>
      </c>
      <c r="F197" s="463">
        <v>-0.15729823305316387</v>
      </c>
      <c r="G197" s="471">
        <v>25.293559289402797</v>
      </c>
      <c r="H197" s="471">
        <v>-3.3609630306344798</v>
      </c>
      <c r="I197" s="472">
        <v>2.7845492447319327</v>
      </c>
      <c r="J197" s="472">
        <v>-1.9533711314302149E-2</v>
      </c>
      <c r="K197" s="463">
        <v>-6.9661674139073048E-3</v>
      </c>
      <c r="L197" s="464">
        <v>799483.16573148011</v>
      </c>
      <c r="M197" s="464">
        <v>-155886.33740513062</v>
      </c>
      <c r="N197" s="463">
        <v>-0.163168634641711</v>
      </c>
      <c r="O197" s="462">
        <v>146096.49059891701</v>
      </c>
      <c r="P197" s="462">
        <v>-26474.224323439499</v>
      </c>
      <c r="Q197" s="463">
        <v>-0.15341087469766151</v>
      </c>
    </row>
    <row r="198" spans="1:17" x14ac:dyDescent="0.25">
      <c r="A198" s="478" t="s">
        <v>113</v>
      </c>
      <c r="B198" s="478" t="s">
        <v>444</v>
      </c>
      <c r="C198" s="248" t="s">
        <v>161</v>
      </c>
      <c r="D198" s="466">
        <v>163.48109912872314</v>
      </c>
      <c r="E198" s="466">
        <v>11.140926361083984</v>
      </c>
      <c r="F198" s="467">
        <v>7.3131900526835908E-2</v>
      </c>
      <c r="G198" s="473">
        <v>1.4402008916156794E-2</v>
      </c>
      <c r="H198" s="473">
        <v>1.5897088707535669E-3</v>
      </c>
      <c r="I198" s="474">
        <v>2.0447769479683444</v>
      </c>
      <c r="J198" s="474">
        <v>2.4156188763192699E-2</v>
      </c>
      <c r="K198" s="467">
        <v>1.1954835489612103E-2</v>
      </c>
      <c r="L198" s="468">
        <v>334.2823829269409</v>
      </c>
      <c r="M198" s="468">
        <v>26.460667371749878</v>
      </c>
      <c r="N198" s="467">
        <v>8.5961015856289069E-2</v>
      </c>
      <c r="O198" s="466">
        <v>81.740549564361572</v>
      </c>
      <c r="P198" s="466">
        <v>5.5704631805419922</v>
      </c>
      <c r="Q198" s="467">
        <v>7.3131900526835908E-2</v>
      </c>
    </row>
    <row r="199" spans="1:17" x14ac:dyDescent="0.25">
      <c r="A199" s="478" t="s">
        <v>113</v>
      </c>
      <c r="B199" s="478" t="s">
        <v>451</v>
      </c>
      <c r="C199" s="247" t="s">
        <v>284</v>
      </c>
      <c r="D199" s="462">
        <v>8184345.5190909356</v>
      </c>
      <c r="E199" s="462">
        <v>-320390.30735736713</v>
      </c>
      <c r="F199" s="463">
        <v>-3.7671988159938725E-2</v>
      </c>
      <c r="G199" s="471">
        <v>65.651592806698162</v>
      </c>
      <c r="H199" s="471">
        <v>2.8970506018655442</v>
      </c>
      <c r="I199" s="472">
        <v>2.8034968399486289</v>
      </c>
      <c r="J199" s="472">
        <v>1.1228298461144259E-2</v>
      </c>
      <c r="K199" s="463">
        <v>4.0212101000725283E-3</v>
      </c>
      <c r="L199" s="464">
        <v>22944786.79981916</v>
      </c>
      <c r="M199" s="464">
        <v>-802719.50203399733</v>
      </c>
      <c r="N199" s="463">
        <v>-3.3802265039144609E-2</v>
      </c>
      <c r="O199" s="462">
        <v>4179639.5922608366</v>
      </c>
      <c r="P199" s="462">
        <v>-205987.7506083753</v>
      </c>
      <c r="Q199" s="463">
        <v>-4.6968822132892801E-2</v>
      </c>
    </row>
    <row r="200" spans="1:17" x14ac:dyDescent="0.25">
      <c r="A200" s="478" t="s">
        <v>113</v>
      </c>
      <c r="B200" s="478" t="s">
        <v>451</v>
      </c>
      <c r="C200" s="248" t="s">
        <v>33</v>
      </c>
      <c r="D200" s="466">
        <v>115381.87457243321</v>
      </c>
      <c r="E200" s="466">
        <v>74814.506747896026</v>
      </c>
      <c r="F200" s="467">
        <v>1.844204116754266</v>
      </c>
      <c r="G200" s="473">
        <v>0.92554790472046056</v>
      </c>
      <c r="H200" s="473">
        <v>0.6262103769906846</v>
      </c>
      <c r="I200" s="474">
        <v>2.9772563754131047</v>
      </c>
      <c r="J200" s="474">
        <v>-1.2476827699785531E-2</v>
      </c>
      <c r="K200" s="467">
        <v>-4.173224449189895E-3</v>
      </c>
      <c r="L200" s="468">
        <v>343521.42167789198</v>
      </c>
      <c r="M200" s="468">
        <v>222235.81512997963</v>
      </c>
      <c r="N200" s="467">
        <v>1.8323346145957407</v>
      </c>
      <c r="O200" s="466">
        <v>60295.322766207159</v>
      </c>
      <c r="P200" s="466">
        <v>36919.503657363355</v>
      </c>
      <c r="Q200" s="467">
        <v>1.5793886616531676</v>
      </c>
    </row>
    <row r="201" spans="1:17" x14ac:dyDescent="0.25">
      <c r="A201" s="478" t="s">
        <v>113</v>
      </c>
      <c r="B201" s="478" t="s">
        <v>451</v>
      </c>
      <c r="C201" s="247" t="s">
        <v>145</v>
      </c>
      <c r="D201" s="462">
        <v>976.60388994216919</v>
      </c>
      <c r="E201" s="462">
        <v>763.31086778640747</v>
      </c>
      <c r="F201" s="463">
        <v>3.5786959182798941</v>
      </c>
      <c r="G201" s="471">
        <v>7.8339313469065648E-3</v>
      </c>
      <c r="H201" s="471">
        <v>6.2600898738716694E-3</v>
      </c>
      <c r="I201" s="472">
        <v>2.1110217996785967</v>
      </c>
      <c r="J201" s="472">
        <v>-0.15011609052780184</v>
      </c>
      <c r="K201" s="463">
        <v>-6.6389622312728186E-2</v>
      </c>
      <c r="L201" s="464">
        <v>2061.6321013188362</v>
      </c>
      <c r="M201" s="464">
        <v>1579.3471672058106</v>
      </c>
      <c r="N201" s="463">
        <v>3.2747180255804622</v>
      </c>
      <c r="O201" s="462">
        <v>488.30194497108459</v>
      </c>
      <c r="P201" s="462">
        <v>381.65543389320374</v>
      </c>
      <c r="Q201" s="463">
        <v>3.5786959182798941</v>
      </c>
    </row>
    <row r="202" spans="1:17" x14ac:dyDescent="0.25">
      <c r="A202" s="478" t="s">
        <v>113</v>
      </c>
      <c r="B202" s="478" t="s">
        <v>451</v>
      </c>
      <c r="C202" s="248" t="s">
        <v>146</v>
      </c>
      <c r="D202" s="466">
        <v>2397682.0391561068</v>
      </c>
      <c r="E202" s="466">
        <v>20202.974475227296</v>
      </c>
      <c r="F202" s="467">
        <v>8.4976455840796526E-3</v>
      </c>
      <c r="G202" s="473">
        <v>19.233259953093317</v>
      </c>
      <c r="H202" s="473">
        <v>1.6903740422055655</v>
      </c>
      <c r="I202" s="474">
        <v>2.697511039156288</v>
      </c>
      <c r="J202" s="474">
        <v>-4.0300841720771974E-2</v>
      </c>
      <c r="K202" s="467">
        <v>-1.4720091618516014E-2</v>
      </c>
      <c r="L202" s="468">
        <v>6467773.7690103576</v>
      </c>
      <c r="M202" s="468">
        <v>-41316.660809434019</v>
      </c>
      <c r="N202" s="467">
        <v>-6.3475321559755774E-3</v>
      </c>
      <c r="O202" s="466">
        <v>1230563.5177752401</v>
      </c>
      <c r="P202" s="466">
        <v>30.995404129847884</v>
      </c>
      <c r="Q202" s="467">
        <v>2.5188610269416456E-5</v>
      </c>
    </row>
    <row r="203" spans="1:17" x14ac:dyDescent="0.25">
      <c r="A203" s="478" t="s">
        <v>113</v>
      </c>
      <c r="B203" s="478" t="s">
        <v>451</v>
      </c>
      <c r="C203" s="247" t="s">
        <v>147</v>
      </c>
      <c r="D203" s="462">
        <v>2852.8383930325508</v>
      </c>
      <c r="E203" s="462">
        <v>-860.9859547317028</v>
      </c>
      <c r="F203" s="463">
        <v>-0.23183270777198225</v>
      </c>
      <c r="G203" s="471">
        <v>2.2884344763525025E-2</v>
      </c>
      <c r="H203" s="471">
        <v>-4.5191339016595333E-3</v>
      </c>
      <c r="I203" s="472">
        <v>2.9571831250814316</v>
      </c>
      <c r="J203" s="472">
        <v>-0.49293385923353306</v>
      </c>
      <c r="K203" s="463">
        <v>-0.142874534827232</v>
      </c>
      <c r="L203" s="464">
        <v>8436.365554460288</v>
      </c>
      <c r="M203" s="464">
        <v>-4376.7629045236099</v>
      </c>
      <c r="N203" s="463">
        <v>-0.34158425231855472</v>
      </c>
      <c r="O203" s="462">
        <v>1531.6683925390244</v>
      </c>
      <c r="P203" s="462">
        <v>-540.84489858150482</v>
      </c>
      <c r="Q203" s="463">
        <v>-0.26096088304895287</v>
      </c>
    </row>
    <row r="204" spans="1:17" x14ac:dyDescent="0.25">
      <c r="A204" s="478" t="s">
        <v>113</v>
      </c>
      <c r="B204" s="478" t="s">
        <v>451</v>
      </c>
      <c r="C204" s="248" t="s">
        <v>148</v>
      </c>
      <c r="D204" s="466">
        <v>441.45115518569946</v>
      </c>
      <c r="E204" s="466">
        <v>-1221.1019415855408</v>
      </c>
      <c r="F204" s="467">
        <v>-0.73447395091139089</v>
      </c>
      <c r="G204" s="473">
        <v>3.5411471102599775E-3</v>
      </c>
      <c r="H204" s="473">
        <v>-8.7264600921470124E-3</v>
      </c>
      <c r="I204" s="474">
        <v>2.241561326445404</v>
      </c>
      <c r="J204" s="474">
        <v>-0.17726314132627374</v>
      </c>
      <c r="K204" s="467">
        <v>-7.3284830581185567E-2</v>
      </c>
      <c r="L204" s="468">
        <v>989.53983697891238</v>
      </c>
      <c r="M204" s="468">
        <v>-3031.8842724609376</v>
      </c>
      <c r="N204" s="467">
        <v>-0.75393298243374118</v>
      </c>
      <c r="O204" s="466">
        <v>220.72557759284973</v>
      </c>
      <c r="P204" s="466">
        <v>-610.55097079277039</v>
      </c>
      <c r="Q204" s="467">
        <v>-0.73447395091139089</v>
      </c>
    </row>
    <row r="205" spans="1:17" x14ac:dyDescent="0.25">
      <c r="A205" s="478" t="s">
        <v>113</v>
      </c>
      <c r="B205" s="478" t="s">
        <v>451</v>
      </c>
      <c r="C205" s="247" t="s">
        <v>149</v>
      </c>
      <c r="D205" s="461"/>
      <c r="E205" s="462">
        <v>-311.19012427330017</v>
      </c>
      <c r="F205" s="463">
        <v>-1</v>
      </c>
      <c r="G205" s="461"/>
      <c r="H205" s="471">
        <v>-2.2962022790531918E-3</v>
      </c>
      <c r="I205" s="461"/>
      <c r="J205" s="472">
        <v>-2.1081150478407231</v>
      </c>
      <c r="K205" s="463">
        <v>-1</v>
      </c>
      <c r="L205" s="461"/>
      <c r="M205" s="464">
        <v>-656.02458371996875</v>
      </c>
      <c r="N205" s="463">
        <v>-1</v>
      </c>
      <c r="O205" s="461"/>
      <c r="P205" s="462">
        <v>-155.59506213665009</v>
      </c>
      <c r="Q205" s="463">
        <v>-1</v>
      </c>
    </row>
    <row r="206" spans="1:17" x14ac:dyDescent="0.25">
      <c r="A206" s="478" t="s">
        <v>113</v>
      </c>
      <c r="B206" s="478" t="s">
        <v>451</v>
      </c>
      <c r="C206" s="248" t="s">
        <v>150</v>
      </c>
      <c r="D206" s="466">
        <v>1496235.0572377408</v>
      </c>
      <c r="E206" s="466">
        <v>-85485.764720605919</v>
      </c>
      <c r="F206" s="467">
        <v>-5.4046051321980454E-2</v>
      </c>
      <c r="G206" s="473">
        <v>12.002207689270389</v>
      </c>
      <c r="H206" s="473">
        <v>0.33104375150701415</v>
      </c>
      <c r="I206" s="474">
        <v>2.7381997127812716</v>
      </c>
      <c r="J206" s="474">
        <v>-4.376446778493559E-2</v>
      </c>
      <c r="K206" s="467">
        <v>-1.5731499381141673E-2</v>
      </c>
      <c r="L206" s="468">
        <v>4096990.4039816516</v>
      </c>
      <c r="M206" s="468">
        <v>-303300.26636220841</v>
      </c>
      <c r="N206" s="467">
        <v>-6.8927325280197238E-2</v>
      </c>
      <c r="O206" s="466">
        <v>756586.04977192439</v>
      </c>
      <c r="P206" s="466">
        <v>-70331.729596354882</v>
      </c>
      <c r="Q206" s="467">
        <v>-8.5052869041084764E-2</v>
      </c>
    </row>
    <row r="207" spans="1:17" x14ac:dyDescent="0.25">
      <c r="A207" s="478" t="s">
        <v>113</v>
      </c>
      <c r="B207" s="478" t="s">
        <v>451</v>
      </c>
      <c r="C207" s="247" t="s">
        <v>151</v>
      </c>
      <c r="D207" s="462">
        <v>891.87353610992432</v>
      </c>
      <c r="E207" s="462">
        <v>623.49122548103333</v>
      </c>
      <c r="F207" s="463">
        <v>2.3231457543532876</v>
      </c>
      <c r="G207" s="471">
        <v>7.1542578561935447E-3</v>
      </c>
      <c r="H207" s="471">
        <v>5.1739248531372014E-3</v>
      </c>
      <c r="I207" s="472">
        <v>2.1610108558121888</v>
      </c>
      <c r="J207" s="472">
        <v>1.3958704136306288E-2</v>
      </c>
      <c r="K207" s="463">
        <v>6.5013344577637836E-3</v>
      </c>
      <c r="L207" s="464">
        <v>1927.3483935451507</v>
      </c>
      <c r="M207" s="464">
        <v>1351.1175760376452</v>
      </c>
      <c r="N207" s="463">
        <v>2.3447506363542363</v>
      </c>
      <c r="O207" s="462">
        <v>445.93676805496216</v>
      </c>
      <c r="P207" s="462">
        <v>311.74561274051666</v>
      </c>
      <c r="Q207" s="463">
        <v>2.3231457543532876</v>
      </c>
    </row>
    <row r="208" spans="1:17" x14ac:dyDescent="0.25">
      <c r="A208" s="478" t="s">
        <v>113</v>
      </c>
      <c r="B208" s="478" t="s">
        <v>451</v>
      </c>
      <c r="C208" s="248" t="s">
        <v>152</v>
      </c>
      <c r="D208" s="466">
        <v>657.02083206176758</v>
      </c>
      <c r="E208" s="466">
        <v>546.54800462722778</v>
      </c>
      <c r="F208" s="467">
        <v>4.9473523699851212</v>
      </c>
      <c r="G208" s="473">
        <v>5.2703620627234079E-3</v>
      </c>
      <c r="H208" s="473">
        <v>4.4552077941841578E-3</v>
      </c>
      <c r="I208" s="474">
        <v>1.8738849755350957</v>
      </c>
      <c r="J208" s="474">
        <v>-0.13028538003608237</v>
      </c>
      <c r="K208" s="467">
        <v>-6.5007138576776174E-2</v>
      </c>
      <c r="L208" s="468">
        <v>1231.1814658141136</v>
      </c>
      <c r="M208" s="468">
        <v>1009.7750999736786</v>
      </c>
      <c r="N208" s="467">
        <v>4.5607320103045801</v>
      </c>
      <c r="O208" s="466">
        <v>328.51041603088379</v>
      </c>
      <c r="P208" s="466">
        <v>273.27400231361389</v>
      </c>
      <c r="Q208" s="467">
        <v>4.9473523699851212</v>
      </c>
    </row>
    <row r="209" spans="1:17" x14ac:dyDescent="0.25">
      <c r="A209" s="478" t="s">
        <v>113</v>
      </c>
      <c r="B209" s="478" t="s">
        <v>451</v>
      </c>
      <c r="C209" s="247" t="s">
        <v>153</v>
      </c>
      <c r="D209" s="461"/>
      <c r="E209" s="461"/>
      <c r="F209" s="461"/>
      <c r="G209" s="461"/>
      <c r="H209" s="461"/>
      <c r="I209" s="461"/>
      <c r="J209" s="461"/>
      <c r="K209" s="461"/>
      <c r="L209" s="461"/>
      <c r="M209" s="461"/>
      <c r="N209" s="461"/>
      <c r="O209" s="461"/>
      <c r="P209" s="461"/>
      <c r="Q209" s="461"/>
    </row>
    <row r="210" spans="1:17" x14ac:dyDescent="0.25">
      <c r="A210" s="478" t="s">
        <v>113</v>
      </c>
      <c r="B210" s="478" t="s">
        <v>451</v>
      </c>
      <c r="C210" s="247" t="s">
        <v>154</v>
      </c>
      <c r="D210" s="466">
        <v>1931.3711354136467</v>
      </c>
      <c r="E210" s="466">
        <v>97.812837779521942</v>
      </c>
      <c r="F210" s="467">
        <v>5.3345911011246118E-2</v>
      </c>
      <c r="G210" s="473">
        <v>1.5492697741684651E-2</v>
      </c>
      <c r="H210" s="473">
        <v>1.9632814350579782E-3</v>
      </c>
      <c r="I210" s="474">
        <v>2.3608593982552106</v>
      </c>
      <c r="J210" s="474">
        <v>7.5122013373229546E-2</v>
      </c>
      <c r="K210" s="467">
        <v>3.2865548715303665E-2</v>
      </c>
      <c r="L210" s="468">
        <v>4559.6956965601448</v>
      </c>
      <c r="M210" s="468">
        <v>368.66294829726303</v>
      </c>
      <c r="N210" s="467">
        <v>8.7964702363652045E-2</v>
      </c>
      <c r="O210" s="466">
        <v>978.82347309589386</v>
      </c>
      <c r="P210" s="466">
        <v>62.044324278831482</v>
      </c>
      <c r="Q210" s="467">
        <v>6.7676412971312078E-2</v>
      </c>
    </row>
    <row r="211" spans="1:17" x14ac:dyDescent="0.25">
      <c r="A211" s="478" t="s">
        <v>113</v>
      </c>
      <c r="B211" s="478" t="s">
        <v>451</v>
      </c>
      <c r="C211" s="248" t="s">
        <v>155</v>
      </c>
      <c r="D211" s="462">
        <v>4279133.6372150341</v>
      </c>
      <c r="E211" s="462">
        <v>-764799.57965221815</v>
      </c>
      <c r="F211" s="463">
        <v>-0.15162761812441863</v>
      </c>
      <c r="G211" s="471">
        <v>34.325522848538142</v>
      </c>
      <c r="H211" s="471">
        <v>-2.8925314679638205</v>
      </c>
      <c r="I211" s="472">
        <v>3.1975335950691819</v>
      </c>
      <c r="J211" s="472">
        <v>0.12094047536396157</v>
      </c>
      <c r="K211" s="463">
        <v>3.9309869930265376E-2</v>
      </c>
      <c r="L211" s="464">
        <v>13682673.562785652</v>
      </c>
      <c r="M211" s="464">
        <v>-1835456.6684807558</v>
      </c>
      <c r="N211" s="463">
        <v>-0.11827821014046017</v>
      </c>
      <c r="O211" s="462">
        <v>3135950.2757260031</v>
      </c>
      <c r="P211" s="462">
        <v>-517514.7194971852</v>
      </c>
      <c r="Q211" s="463">
        <v>-0.14165038399815583</v>
      </c>
    </row>
    <row r="212" spans="1:17" x14ac:dyDescent="0.25">
      <c r="A212" s="478" t="s">
        <v>113</v>
      </c>
      <c r="B212" s="478" t="s">
        <v>451</v>
      </c>
      <c r="C212" s="247" t="s">
        <v>156</v>
      </c>
      <c r="D212" s="466">
        <v>65234.901073612942</v>
      </c>
      <c r="E212" s="466">
        <v>-10984.13601286542</v>
      </c>
      <c r="F212" s="467">
        <v>-0.144112762804951</v>
      </c>
      <c r="G212" s="473">
        <v>0.52328865540683778</v>
      </c>
      <c r="H212" s="473">
        <v>-3.9114560549676547E-2</v>
      </c>
      <c r="I212" s="474">
        <v>3.0053536403159589</v>
      </c>
      <c r="J212" s="474">
        <v>6.576103010695844E-2</v>
      </c>
      <c r="K212" s="467">
        <v>2.237079719093556E-2</v>
      </c>
      <c r="L212" s="468">
        <v>196053.9474172341</v>
      </c>
      <c r="M212" s="468">
        <v>-27998.97075942345</v>
      </c>
      <c r="N212" s="467">
        <v>-0.1249658830033505</v>
      </c>
      <c r="O212" s="466">
        <v>33067.618703471802</v>
      </c>
      <c r="P212" s="466">
        <v>-5497.7760144060303</v>
      </c>
      <c r="Q212" s="467">
        <v>-0.14255723439691428</v>
      </c>
    </row>
    <row r="213" spans="1:17" x14ac:dyDescent="0.25">
      <c r="A213" s="478" t="s">
        <v>113</v>
      </c>
      <c r="B213" s="478" t="s">
        <v>451</v>
      </c>
      <c r="C213" s="248" t="s">
        <v>157</v>
      </c>
      <c r="D213" s="461"/>
      <c r="E213" s="462">
        <v>-215.03747415542603</v>
      </c>
      <c r="F213" s="463">
        <v>-1</v>
      </c>
      <c r="G213" s="461"/>
      <c r="H213" s="471">
        <v>-1.5867133939118263E-3</v>
      </c>
      <c r="I213" s="461"/>
      <c r="J213" s="472">
        <v>-2.7228169159698288</v>
      </c>
      <c r="K213" s="463">
        <v>-1</v>
      </c>
      <c r="L213" s="461"/>
      <c r="M213" s="464">
        <v>-585.50767219781881</v>
      </c>
      <c r="N213" s="463">
        <v>-1</v>
      </c>
      <c r="O213" s="461"/>
      <c r="P213" s="462">
        <v>-107.51873707771301</v>
      </c>
      <c r="Q213" s="463">
        <v>-1</v>
      </c>
    </row>
    <row r="214" spans="1:17" x14ac:dyDescent="0.25">
      <c r="A214" s="478" t="s">
        <v>113</v>
      </c>
      <c r="B214" s="478" t="s">
        <v>451</v>
      </c>
      <c r="C214" s="248" t="s">
        <v>158</v>
      </c>
      <c r="D214" s="466">
        <v>636769.94159161439</v>
      </c>
      <c r="E214" s="466">
        <v>205832.70156790828</v>
      </c>
      <c r="F214" s="467">
        <v>0.4776396246390433</v>
      </c>
      <c r="G214" s="473">
        <v>5.1079174039515705</v>
      </c>
      <c r="H214" s="473">
        <v>1.9281279585696556</v>
      </c>
      <c r="I214" s="474">
        <v>3.0752808916444367</v>
      </c>
      <c r="J214" s="474">
        <v>0.17794454491404554</v>
      </c>
      <c r="K214" s="467">
        <v>6.1416599116928136E-2</v>
      </c>
      <c r="L214" s="468">
        <v>1958246.4337502357</v>
      </c>
      <c r="M214" s="468">
        <v>709676.30506987334</v>
      </c>
      <c r="N214" s="467">
        <v>0.56839122510478746</v>
      </c>
      <c r="O214" s="466">
        <v>333949.99814305763</v>
      </c>
      <c r="P214" s="466">
        <v>115694.21867602138</v>
      </c>
      <c r="Q214" s="467">
        <v>0.53008547566775888</v>
      </c>
    </row>
    <row r="215" spans="1:17" x14ac:dyDescent="0.25">
      <c r="A215" s="478" t="s">
        <v>113</v>
      </c>
      <c r="B215" s="478" t="s">
        <v>451</v>
      </c>
      <c r="C215" s="247" t="s">
        <v>159</v>
      </c>
      <c r="D215" s="462">
        <v>75.486811637878418</v>
      </c>
      <c r="E215" s="462">
        <v>-121.77589654922485</v>
      </c>
      <c r="F215" s="463">
        <v>-0.61732852432361751</v>
      </c>
      <c r="G215" s="471">
        <v>6.0552543980039336E-4</v>
      </c>
      <c r="H215" s="471">
        <v>-8.5003193422998309E-4</v>
      </c>
      <c r="I215" s="472">
        <v>2.9950000000000001</v>
      </c>
      <c r="J215" s="472">
        <v>7.5424588640471857E-2</v>
      </c>
      <c r="K215" s="463">
        <v>2.5834095035534525E-2</v>
      </c>
      <c r="L215" s="464">
        <v>226.08300085544587</v>
      </c>
      <c r="M215" s="464">
        <v>-349.84035154581068</v>
      </c>
      <c r="N215" s="463">
        <v>-0.60744255305360562</v>
      </c>
      <c r="O215" s="462">
        <v>37.743405818939209</v>
      </c>
      <c r="P215" s="462">
        <v>-60.887948274612427</v>
      </c>
      <c r="Q215" s="463">
        <v>-0.61732852432361751</v>
      </c>
    </row>
    <row r="216" spans="1:17" x14ac:dyDescent="0.25">
      <c r="A216" s="478" t="s">
        <v>113</v>
      </c>
      <c r="B216" s="478" t="s">
        <v>451</v>
      </c>
      <c r="C216" s="248" t="s">
        <v>160</v>
      </c>
      <c r="D216" s="466">
        <v>3466080.9444066379</v>
      </c>
      <c r="E216" s="466">
        <v>-525162.4571910263</v>
      </c>
      <c r="F216" s="467">
        <v>-0.13157865966801419</v>
      </c>
      <c r="G216" s="473">
        <v>27.803534719599131</v>
      </c>
      <c r="H216" s="473">
        <v>-1.6469570542199712</v>
      </c>
      <c r="I216" s="474">
        <v>2.846658981226494</v>
      </c>
      <c r="J216" s="474">
        <v>3.3093873945224672E-2</v>
      </c>
      <c r="K216" s="467">
        <v>1.1762256313024539E-2</v>
      </c>
      <c r="L216" s="468">
        <v>9866750.4500531647</v>
      </c>
      <c r="M216" s="468">
        <v>-1362872.7193486262</v>
      </c>
      <c r="N216" s="467">
        <v>-0.12136406527532903</v>
      </c>
      <c r="O216" s="466">
        <v>1761683.5666691528</v>
      </c>
      <c r="P216" s="466">
        <v>-283012.03452856606</v>
      </c>
      <c r="Q216" s="467">
        <v>-0.13841279570552528</v>
      </c>
    </row>
    <row r="217" spans="1:17" x14ac:dyDescent="0.25">
      <c r="A217" s="478" t="s">
        <v>113</v>
      </c>
      <c r="B217" s="478" t="s">
        <v>451</v>
      </c>
      <c r="C217" s="247" t="s">
        <v>161</v>
      </c>
      <c r="D217" s="462">
        <v>1986.9536924362183</v>
      </c>
      <c r="E217" s="462">
        <v>229.81027698516846</v>
      </c>
      <c r="F217" s="463">
        <v>0.13078629494006175</v>
      </c>
      <c r="G217" s="471">
        <v>1.5938559098868196E-2</v>
      </c>
      <c r="H217" s="471">
        <v>2.9729911053334203E-3</v>
      </c>
      <c r="I217" s="472">
        <v>2.2420720978603237</v>
      </c>
      <c r="J217" s="472">
        <v>0.37338894404065903</v>
      </c>
      <c r="K217" s="463">
        <v>0.19981394024847754</v>
      </c>
      <c r="L217" s="464">
        <v>4454.8934335517879</v>
      </c>
      <c r="M217" s="464">
        <v>1171.3491342532629</v>
      </c>
      <c r="N217" s="463">
        <v>0.35673316011101247</v>
      </c>
      <c r="O217" s="462">
        <v>993.47684621810913</v>
      </c>
      <c r="P217" s="462">
        <v>114.90513849258423</v>
      </c>
      <c r="Q217" s="463">
        <v>0.13078629494006175</v>
      </c>
    </row>
    <row r="218" spans="1:17" x14ac:dyDescent="0.25">
      <c r="A218" s="478" t="s">
        <v>113</v>
      </c>
      <c r="B218" s="478" t="s">
        <v>452</v>
      </c>
      <c r="C218" s="248" t="s">
        <v>284</v>
      </c>
      <c r="D218" s="466">
        <v>8184345.5190909347</v>
      </c>
      <c r="E218" s="466">
        <v>-320390.30735736806</v>
      </c>
      <c r="F218" s="467">
        <v>-3.767198815993883E-2</v>
      </c>
      <c r="G218" s="473">
        <v>65.651592806698162</v>
      </c>
      <c r="H218" s="473">
        <v>2.8970506018655513</v>
      </c>
      <c r="I218" s="474">
        <v>2.8034968399486289</v>
      </c>
      <c r="J218" s="474">
        <v>1.1228298461144259E-2</v>
      </c>
      <c r="K218" s="467">
        <v>4.0212101000725283E-3</v>
      </c>
      <c r="L218" s="468">
        <v>22944786.799819157</v>
      </c>
      <c r="M218" s="468">
        <v>-802719.50203400105</v>
      </c>
      <c r="N218" s="467">
        <v>-3.3802265039144769E-2</v>
      </c>
      <c r="O218" s="466">
        <v>4179639.5922608366</v>
      </c>
      <c r="P218" s="466">
        <v>-205987.75060837623</v>
      </c>
      <c r="Q218" s="467">
        <v>-4.6968822132893003E-2</v>
      </c>
    </row>
    <row r="219" spans="1:17" x14ac:dyDescent="0.25">
      <c r="A219" s="478" t="s">
        <v>113</v>
      </c>
      <c r="B219" s="478" t="s">
        <v>452</v>
      </c>
      <c r="C219" s="247" t="s">
        <v>33</v>
      </c>
      <c r="D219" s="462">
        <v>115381.87457243321</v>
      </c>
      <c r="E219" s="462">
        <v>74814.506747896026</v>
      </c>
      <c r="F219" s="463">
        <v>1.844204116754266</v>
      </c>
      <c r="G219" s="471">
        <v>0.92554790472046078</v>
      </c>
      <c r="H219" s="471">
        <v>0.62621037699068482</v>
      </c>
      <c r="I219" s="472">
        <v>2.9772563754131047</v>
      </c>
      <c r="J219" s="472">
        <v>-1.2476827699785531E-2</v>
      </c>
      <c r="K219" s="463">
        <v>-4.173224449189895E-3</v>
      </c>
      <c r="L219" s="464">
        <v>343521.42167789198</v>
      </c>
      <c r="M219" s="464">
        <v>222235.81512997963</v>
      </c>
      <c r="N219" s="463">
        <v>1.8323346145957407</v>
      </c>
      <c r="O219" s="462">
        <v>60295.322766207159</v>
      </c>
      <c r="P219" s="462">
        <v>36919.503657363355</v>
      </c>
      <c r="Q219" s="463">
        <v>1.5793886616531676</v>
      </c>
    </row>
    <row r="220" spans="1:17" x14ac:dyDescent="0.25">
      <c r="A220" s="478" t="s">
        <v>113</v>
      </c>
      <c r="B220" s="478" t="s">
        <v>452</v>
      </c>
      <c r="C220" s="248" t="s">
        <v>145</v>
      </c>
      <c r="D220" s="466">
        <v>976.60388994216919</v>
      </c>
      <c r="E220" s="466">
        <v>763.31086778640747</v>
      </c>
      <c r="F220" s="467">
        <v>3.5786959182798941</v>
      </c>
      <c r="G220" s="473">
        <v>7.8339313469065648E-3</v>
      </c>
      <c r="H220" s="473">
        <v>6.2600898738716694E-3</v>
      </c>
      <c r="I220" s="474">
        <v>2.1110217996785967</v>
      </c>
      <c r="J220" s="474">
        <v>-0.15011609052780184</v>
      </c>
      <c r="K220" s="467">
        <v>-6.6389622312728186E-2</v>
      </c>
      <c r="L220" s="468">
        <v>2061.6321013188362</v>
      </c>
      <c r="M220" s="468">
        <v>1579.3471672058106</v>
      </c>
      <c r="N220" s="467">
        <v>3.2747180255804622</v>
      </c>
      <c r="O220" s="466">
        <v>488.30194497108459</v>
      </c>
      <c r="P220" s="466">
        <v>381.65543389320374</v>
      </c>
      <c r="Q220" s="467">
        <v>3.5786959182798941</v>
      </c>
    </row>
    <row r="221" spans="1:17" x14ac:dyDescent="0.25">
      <c r="A221" s="478" t="s">
        <v>113</v>
      </c>
      <c r="B221" s="478" t="s">
        <v>452</v>
      </c>
      <c r="C221" s="247" t="s">
        <v>146</v>
      </c>
      <c r="D221" s="462">
        <v>2397682.0391561077</v>
      </c>
      <c r="E221" s="462">
        <v>20202.974475227762</v>
      </c>
      <c r="F221" s="463">
        <v>8.4976455840798468E-3</v>
      </c>
      <c r="G221" s="471">
        <v>19.233259953093327</v>
      </c>
      <c r="H221" s="471">
        <v>1.6903740422055726</v>
      </c>
      <c r="I221" s="472">
        <v>2.6975110391562858</v>
      </c>
      <c r="J221" s="472">
        <v>-4.0300841720774194E-2</v>
      </c>
      <c r="K221" s="463">
        <v>-1.4720091618516826E-2</v>
      </c>
      <c r="L221" s="464">
        <v>6467773.7690103538</v>
      </c>
      <c r="M221" s="464">
        <v>-41316.660809439607</v>
      </c>
      <c r="N221" s="463">
        <v>-6.3475321559764344E-3</v>
      </c>
      <c r="O221" s="462">
        <v>1230563.5177752401</v>
      </c>
      <c r="P221" s="462">
        <v>30.995404129615054</v>
      </c>
      <c r="Q221" s="463">
        <v>2.5188610269227242E-5</v>
      </c>
    </row>
    <row r="222" spans="1:17" x14ac:dyDescent="0.25">
      <c r="A222" s="478" t="s">
        <v>113</v>
      </c>
      <c r="B222" s="478" t="s">
        <v>452</v>
      </c>
      <c r="C222" s="248" t="s">
        <v>147</v>
      </c>
      <c r="D222" s="466">
        <v>2852.8383930325508</v>
      </c>
      <c r="E222" s="466">
        <v>-860.9859547317028</v>
      </c>
      <c r="F222" s="467">
        <v>-0.23183270777198225</v>
      </c>
      <c r="G222" s="473">
        <v>2.2884344763525029E-2</v>
      </c>
      <c r="H222" s="473">
        <v>-4.5191339016595264E-3</v>
      </c>
      <c r="I222" s="474">
        <v>2.9571831250814316</v>
      </c>
      <c r="J222" s="474">
        <v>-0.49293385923353306</v>
      </c>
      <c r="K222" s="467">
        <v>-0.142874534827232</v>
      </c>
      <c r="L222" s="468">
        <v>8436.365554460288</v>
      </c>
      <c r="M222" s="468">
        <v>-4376.7629045236099</v>
      </c>
      <c r="N222" s="467">
        <v>-0.34158425231855472</v>
      </c>
      <c r="O222" s="466">
        <v>1531.6683925390244</v>
      </c>
      <c r="P222" s="466">
        <v>-540.84489858150482</v>
      </c>
      <c r="Q222" s="467">
        <v>-0.26096088304895287</v>
      </c>
    </row>
    <row r="223" spans="1:17" x14ac:dyDescent="0.25">
      <c r="A223" s="478" t="s">
        <v>113</v>
      </c>
      <c r="B223" s="478" t="s">
        <v>452</v>
      </c>
      <c r="C223" s="247" t="s">
        <v>148</v>
      </c>
      <c r="D223" s="462">
        <v>441.45115518569946</v>
      </c>
      <c r="E223" s="462">
        <v>-1221.1019415855408</v>
      </c>
      <c r="F223" s="463">
        <v>-0.73447395091139089</v>
      </c>
      <c r="G223" s="471">
        <v>3.5411471102599779E-3</v>
      </c>
      <c r="H223" s="471">
        <v>-8.7264600921470106E-3</v>
      </c>
      <c r="I223" s="472">
        <v>2.241561326445404</v>
      </c>
      <c r="J223" s="472">
        <v>-0.17726314132627374</v>
      </c>
      <c r="K223" s="463">
        <v>-7.3284830581185567E-2</v>
      </c>
      <c r="L223" s="464">
        <v>989.53983697891238</v>
      </c>
      <c r="M223" s="464">
        <v>-3031.8842724609376</v>
      </c>
      <c r="N223" s="463">
        <v>-0.75393298243374118</v>
      </c>
      <c r="O223" s="462">
        <v>220.72557759284973</v>
      </c>
      <c r="P223" s="462">
        <v>-610.55097079277039</v>
      </c>
      <c r="Q223" s="463">
        <v>-0.73447395091139089</v>
      </c>
    </row>
    <row r="224" spans="1:17" x14ac:dyDescent="0.25">
      <c r="A224" s="478" t="s">
        <v>113</v>
      </c>
      <c r="B224" s="478" t="s">
        <v>452</v>
      </c>
      <c r="C224" s="248" t="s">
        <v>149</v>
      </c>
      <c r="D224" s="465"/>
      <c r="E224" s="466">
        <v>-311.19012427330017</v>
      </c>
      <c r="F224" s="467">
        <v>-1</v>
      </c>
      <c r="G224" s="465"/>
      <c r="H224" s="473">
        <v>-2.2962022790531918E-3</v>
      </c>
      <c r="I224" s="465"/>
      <c r="J224" s="474">
        <v>-2.1081150478407231</v>
      </c>
      <c r="K224" s="467">
        <v>-1</v>
      </c>
      <c r="L224" s="465"/>
      <c r="M224" s="468">
        <v>-656.02458371996875</v>
      </c>
      <c r="N224" s="467">
        <v>-1</v>
      </c>
      <c r="O224" s="465"/>
      <c r="P224" s="466">
        <v>-155.59506213665009</v>
      </c>
      <c r="Q224" s="467">
        <v>-1</v>
      </c>
    </row>
    <row r="225" spans="1:17" x14ac:dyDescent="0.25">
      <c r="A225" s="478" t="s">
        <v>113</v>
      </c>
      <c r="B225" s="478" t="s">
        <v>452</v>
      </c>
      <c r="C225" s="247" t="s">
        <v>150</v>
      </c>
      <c r="D225" s="462">
        <v>1496235.0572377418</v>
      </c>
      <c r="E225" s="462">
        <v>-85485.764720604988</v>
      </c>
      <c r="F225" s="463">
        <v>-5.4046051321979864E-2</v>
      </c>
      <c r="G225" s="471">
        <v>12.002207689270397</v>
      </c>
      <c r="H225" s="471">
        <v>0.33104375150702481</v>
      </c>
      <c r="I225" s="472">
        <v>2.7381997127812689</v>
      </c>
      <c r="J225" s="472">
        <v>-4.3764467784937811E-2</v>
      </c>
      <c r="K225" s="463">
        <v>-1.5731499381142475E-2</v>
      </c>
      <c r="L225" s="464">
        <v>4096990.4039816498</v>
      </c>
      <c r="M225" s="464">
        <v>-303300.26636220934</v>
      </c>
      <c r="N225" s="463">
        <v>-6.892732528019746E-2</v>
      </c>
      <c r="O225" s="462">
        <v>756586.04977192427</v>
      </c>
      <c r="P225" s="462">
        <v>-70331.729596355115</v>
      </c>
      <c r="Q225" s="463">
        <v>-8.5052869041085041E-2</v>
      </c>
    </row>
    <row r="226" spans="1:17" x14ac:dyDescent="0.25">
      <c r="A226" s="478" t="s">
        <v>113</v>
      </c>
      <c r="B226" s="478" t="s">
        <v>452</v>
      </c>
      <c r="C226" s="248" t="s">
        <v>151</v>
      </c>
      <c r="D226" s="466">
        <v>891.87353610992432</v>
      </c>
      <c r="E226" s="466">
        <v>623.49122548103333</v>
      </c>
      <c r="F226" s="467">
        <v>2.3231457543532876</v>
      </c>
      <c r="G226" s="473">
        <v>7.1542578561935456E-3</v>
      </c>
      <c r="H226" s="473">
        <v>5.1739248531372031E-3</v>
      </c>
      <c r="I226" s="474">
        <v>2.1610108558121888</v>
      </c>
      <c r="J226" s="474">
        <v>1.3958704136306288E-2</v>
      </c>
      <c r="K226" s="467">
        <v>6.5013344577637836E-3</v>
      </c>
      <c r="L226" s="468">
        <v>1927.3483935451507</v>
      </c>
      <c r="M226" s="468">
        <v>1351.1175760376452</v>
      </c>
      <c r="N226" s="467">
        <v>2.3447506363542363</v>
      </c>
      <c r="O226" s="466">
        <v>445.93676805496216</v>
      </c>
      <c r="P226" s="466">
        <v>311.74561274051666</v>
      </c>
      <c r="Q226" s="467">
        <v>2.3231457543532876</v>
      </c>
    </row>
    <row r="227" spans="1:17" x14ac:dyDescent="0.25">
      <c r="A227" s="478" t="s">
        <v>113</v>
      </c>
      <c r="B227" s="478" t="s">
        <v>452</v>
      </c>
      <c r="C227" s="247" t="s">
        <v>152</v>
      </c>
      <c r="D227" s="462">
        <v>657.02083206176758</v>
      </c>
      <c r="E227" s="462">
        <v>546.54800462722778</v>
      </c>
      <c r="F227" s="463">
        <v>4.9473523699851212</v>
      </c>
      <c r="G227" s="471">
        <v>5.2703620627234087E-3</v>
      </c>
      <c r="H227" s="471">
        <v>4.4552077941841586E-3</v>
      </c>
      <c r="I227" s="472">
        <v>1.8738849755350957</v>
      </c>
      <c r="J227" s="472">
        <v>-0.13028538003608237</v>
      </c>
      <c r="K227" s="463">
        <v>-6.5007138576776174E-2</v>
      </c>
      <c r="L227" s="464">
        <v>1231.1814658141136</v>
      </c>
      <c r="M227" s="464">
        <v>1009.7750999736786</v>
      </c>
      <c r="N227" s="463">
        <v>4.5607320103045801</v>
      </c>
      <c r="O227" s="462">
        <v>328.51041603088379</v>
      </c>
      <c r="P227" s="462">
        <v>273.27400231361389</v>
      </c>
      <c r="Q227" s="463">
        <v>4.9473523699851212</v>
      </c>
    </row>
    <row r="228" spans="1:17" x14ac:dyDescent="0.25">
      <c r="A228" s="478" t="s">
        <v>113</v>
      </c>
      <c r="B228" s="478" t="s">
        <v>452</v>
      </c>
      <c r="C228" s="248" t="s">
        <v>153</v>
      </c>
      <c r="D228" s="465"/>
      <c r="E228" s="465"/>
      <c r="F228" s="465"/>
      <c r="G228" s="465"/>
      <c r="H228" s="465"/>
      <c r="I228" s="465"/>
      <c r="J228" s="465"/>
      <c r="K228" s="465"/>
      <c r="L228" s="465"/>
      <c r="M228" s="465"/>
      <c r="N228" s="465"/>
      <c r="O228" s="465"/>
      <c r="P228" s="465"/>
      <c r="Q228" s="465"/>
    </row>
    <row r="229" spans="1:17" x14ac:dyDescent="0.25">
      <c r="A229" s="478" t="s">
        <v>113</v>
      </c>
      <c r="B229" s="478" t="s">
        <v>452</v>
      </c>
      <c r="C229" s="248" t="s">
        <v>154</v>
      </c>
      <c r="D229" s="462">
        <v>1931.3711354136467</v>
      </c>
      <c r="E229" s="462">
        <v>97.812837779521942</v>
      </c>
      <c r="F229" s="463">
        <v>5.3345911011246118E-2</v>
      </c>
      <c r="G229" s="471">
        <v>1.5492697741684653E-2</v>
      </c>
      <c r="H229" s="471">
        <v>1.9632814350579817E-3</v>
      </c>
      <c r="I229" s="472">
        <v>2.3608593982552106</v>
      </c>
      <c r="J229" s="472">
        <v>7.5122013373229546E-2</v>
      </c>
      <c r="K229" s="463">
        <v>3.2865548715303665E-2</v>
      </c>
      <c r="L229" s="464">
        <v>4559.6956965601448</v>
      </c>
      <c r="M229" s="464">
        <v>368.66294829726303</v>
      </c>
      <c r="N229" s="463">
        <v>8.7964702363652045E-2</v>
      </c>
      <c r="O229" s="462">
        <v>978.82347309589386</v>
      </c>
      <c r="P229" s="462">
        <v>62.044324278831482</v>
      </c>
      <c r="Q229" s="463">
        <v>6.7676412971312078E-2</v>
      </c>
    </row>
    <row r="230" spans="1:17" x14ac:dyDescent="0.25">
      <c r="A230" s="478" t="s">
        <v>113</v>
      </c>
      <c r="B230" s="478" t="s">
        <v>452</v>
      </c>
      <c r="C230" s="247" t="s">
        <v>155</v>
      </c>
      <c r="D230" s="466">
        <v>4279133.637215035</v>
      </c>
      <c r="E230" s="466">
        <v>-764799.57965222001</v>
      </c>
      <c r="F230" s="467">
        <v>-0.15162761812441891</v>
      </c>
      <c r="G230" s="473">
        <v>34.325522848538156</v>
      </c>
      <c r="H230" s="473">
        <v>-2.8925314679638205</v>
      </c>
      <c r="I230" s="474">
        <v>3.1975335950691846</v>
      </c>
      <c r="J230" s="474">
        <v>0.1209404753639669</v>
      </c>
      <c r="K230" s="467">
        <v>3.9309869930267138E-2</v>
      </c>
      <c r="L230" s="468">
        <v>13682673.562785666</v>
      </c>
      <c r="M230" s="468">
        <v>-1835456.6684807353</v>
      </c>
      <c r="N230" s="467">
        <v>-0.11827821014045889</v>
      </c>
      <c r="O230" s="466">
        <v>3135950.2757260026</v>
      </c>
      <c r="P230" s="466">
        <v>-517514.71949718613</v>
      </c>
      <c r="Q230" s="467">
        <v>-0.14165038399815608</v>
      </c>
    </row>
    <row r="231" spans="1:17" x14ac:dyDescent="0.25">
      <c r="A231" s="478" t="s">
        <v>113</v>
      </c>
      <c r="B231" s="478" t="s">
        <v>452</v>
      </c>
      <c r="C231" s="248" t="s">
        <v>156</v>
      </c>
      <c r="D231" s="462">
        <v>65234.901073612957</v>
      </c>
      <c r="E231" s="462">
        <v>-10984.136012865405</v>
      </c>
      <c r="F231" s="463">
        <v>-0.14411276280495081</v>
      </c>
      <c r="G231" s="471">
        <v>0.523288655406838</v>
      </c>
      <c r="H231" s="471">
        <v>-3.9114560549676214E-2</v>
      </c>
      <c r="I231" s="472">
        <v>3.005353640315958</v>
      </c>
      <c r="J231" s="472">
        <v>6.5761030106957552E-2</v>
      </c>
      <c r="K231" s="463">
        <v>2.2370797190935258E-2</v>
      </c>
      <c r="L231" s="464">
        <v>196053.9474172341</v>
      </c>
      <c r="M231" s="464">
        <v>-27998.97075942345</v>
      </c>
      <c r="N231" s="463">
        <v>-0.1249658830033505</v>
      </c>
      <c r="O231" s="462">
        <v>33067.618703471802</v>
      </c>
      <c r="P231" s="462">
        <v>-5497.776014406023</v>
      </c>
      <c r="Q231" s="463">
        <v>-0.14255723439691412</v>
      </c>
    </row>
    <row r="232" spans="1:17" x14ac:dyDescent="0.25">
      <c r="A232" s="478" t="s">
        <v>113</v>
      </c>
      <c r="B232" s="478" t="s">
        <v>452</v>
      </c>
      <c r="C232" s="247" t="s">
        <v>157</v>
      </c>
      <c r="D232" s="465"/>
      <c r="E232" s="466">
        <v>-215.03747415542603</v>
      </c>
      <c r="F232" s="467">
        <v>-1</v>
      </c>
      <c r="G232" s="465"/>
      <c r="H232" s="473">
        <v>-1.5867133939118261E-3</v>
      </c>
      <c r="I232" s="465"/>
      <c r="J232" s="474">
        <v>-2.7228169159698288</v>
      </c>
      <c r="K232" s="467">
        <v>-1</v>
      </c>
      <c r="L232" s="465"/>
      <c r="M232" s="468">
        <v>-585.50767219781881</v>
      </c>
      <c r="N232" s="467">
        <v>-1</v>
      </c>
      <c r="O232" s="465"/>
      <c r="P232" s="466">
        <v>-107.51873707771301</v>
      </c>
      <c r="Q232" s="467">
        <v>-1</v>
      </c>
    </row>
    <row r="233" spans="1:17" x14ac:dyDescent="0.25">
      <c r="A233" s="478" t="s">
        <v>113</v>
      </c>
      <c r="B233" s="478" t="s">
        <v>452</v>
      </c>
      <c r="C233" s="247" t="s">
        <v>158</v>
      </c>
      <c r="D233" s="462">
        <v>636769.94159161416</v>
      </c>
      <c r="E233" s="462">
        <v>205832.70156790817</v>
      </c>
      <c r="F233" s="463">
        <v>0.47763962463904314</v>
      </c>
      <c r="G233" s="471">
        <v>5.1079174039515696</v>
      </c>
      <c r="H233" s="471">
        <v>1.928127958569656</v>
      </c>
      <c r="I233" s="472">
        <v>3.0752808916444359</v>
      </c>
      <c r="J233" s="472">
        <v>0.17794454491404332</v>
      </c>
      <c r="K233" s="463">
        <v>6.1416599116927345E-2</v>
      </c>
      <c r="L233" s="464">
        <v>1958246.4337502345</v>
      </c>
      <c r="M233" s="464">
        <v>709676.30506987195</v>
      </c>
      <c r="N233" s="463">
        <v>0.56839122510478624</v>
      </c>
      <c r="O233" s="462">
        <v>333949.99814305757</v>
      </c>
      <c r="P233" s="462">
        <v>115694.21867602135</v>
      </c>
      <c r="Q233" s="463">
        <v>0.53008547566775877</v>
      </c>
    </row>
    <row r="234" spans="1:17" x14ac:dyDescent="0.25">
      <c r="A234" s="478" t="s">
        <v>113</v>
      </c>
      <c r="B234" s="478" t="s">
        <v>452</v>
      </c>
      <c r="C234" s="248" t="s">
        <v>159</v>
      </c>
      <c r="D234" s="466">
        <v>75.486811637878418</v>
      </c>
      <c r="E234" s="466">
        <v>-121.77589654922485</v>
      </c>
      <c r="F234" s="467">
        <v>-0.61732852432361751</v>
      </c>
      <c r="G234" s="473">
        <v>6.0552543980039346E-4</v>
      </c>
      <c r="H234" s="473">
        <v>-8.5003193422998277E-4</v>
      </c>
      <c r="I234" s="474">
        <v>2.9950000000000001</v>
      </c>
      <c r="J234" s="474">
        <v>7.5424588640471857E-2</v>
      </c>
      <c r="K234" s="467">
        <v>2.5834095035534525E-2</v>
      </c>
      <c r="L234" s="468">
        <v>226.08300085544587</v>
      </c>
      <c r="M234" s="468">
        <v>-349.84035154581068</v>
      </c>
      <c r="N234" s="467">
        <v>-0.60744255305360562</v>
      </c>
      <c r="O234" s="466">
        <v>37.743405818939209</v>
      </c>
      <c r="P234" s="466">
        <v>-60.887948274612427</v>
      </c>
      <c r="Q234" s="467">
        <v>-0.61732852432361751</v>
      </c>
    </row>
    <row r="235" spans="1:17" x14ac:dyDescent="0.25">
      <c r="A235" s="478" t="s">
        <v>113</v>
      </c>
      <c r="B235" s="478" t="s">
        <v>452</v>
      </c>
      <c r="C235" s="247" t="s">
        <v>160</v>
      </c>
      <c r="D235" s="462">
        <v>3466080.9444066365</v>
      </c>
      <c r="E235" s="462">
        <v>-525162.45719102863</v>
      </c>
      <c r="F235" s="463">
        <v>-0.13157865966801474</v>
      </c>
      <c r="G235" s="471">
        <v>27.803534719599121</v>
      </c>
      <c r="H235" s="471">
        <v>-1.6469570542199818</v>
      </c>
      <c r="I235" s="472">
        <v>2.8466589812264962</v>
      </c>
      <c r="J235" s="472">
        <v>3.3093873945227337E-2</v>
      </c>
      <c r="K235" s="463">
        <v>1.1762256313025488E-2</v>
      </c>
      <c r="L235" s="464">
        <v>9866750.4500531685</v>
      </c>
      <c r="M235" s="464">
        <v>-1362872.7193486225</v>
      </c>
      <c r="N235" s="463">
        <v>-0.1213640652753287</v>
      </c>
      <c r="O235" s="462">
        <v>1761683.5666691528</v>
      </c>
      <c r="P235" s="462">
        <v>-283012.03452856676</v>
      </c>
      <c r="Q235" s="463">
        <v>-0.13841279570552559</v>
      </c>
    </row>
    <row r="236" spans="1:17" x14ac:dyDescent="0.25">
      <c r="A236" s="478" t="s">
        <v>113</v>
      </c>
      <c r="B236" s="478" t="s">
        <v>452</v>
      </c>
      <c r="C236" s="248" t="s">
        <v>161</v>
      </c>
      <c r="D236" s="466">
        <v>1986.9536924362183</v>
      </c>
      <c r="E236" s="466">
        <v>229.81027698516846</v>
      </c>
      <c r="F236" s="467">
        <v>0.13078629494006175</v>
      </c>
      <c r="G236" s="473">
        <v>1.5938559098868196E-2</v>
      </c>
      <c r="H236" s="473">
        <v>2.972991105333422E-3</v>
      </c>
      <c r="I236" s="474">
        <v>2.2420720978603237</v>
      </c>
      <c r="J236" s="474">
        <v>0.37338894404065903</v>
      </c>
      <c r="K236" s="467">
        <v>0.19981394024847754</v>
      </c>
      <c r="L236" s="468">
        <v>4454.8934335517879</v>
      </c>
      <c r="M236" s="468">
        <v>1171.3491342532629</v>
      </c>
      <c r="N236" s="467">
        <v>0.35673316011101247</v>
      </c>
      <c r="O236" s="466">
        <v>993.47684621810913</v>
      </c>
      <c r="P236" s="466">
        <v>114.90513849258423</v>
      </c>
      <c r="Q236" s="467">
        <v>0.13078629494006175</v>
      </c>
    </row>
    <row r="237" spans="1:17" x14ac:dyDescent="0.25">
      <c r="A237" s="478" t="s">
        <v>114</v>
      </c>
      <c r="B237" s="478" t="s">
        <v>444</v>
      </c>
      <c r="C237" s="247" t="s">
        <v>284</v>
      </c>
      <c r="D237" s="462">
        <v>1192795.3975558304</v>
      </c>
      <c r="E237" s="462">
        <v>45859.70567498426</v>
      </c>
      <c r="F237" s="463">
        <v>3.9984548392403306E-2</v>
      </c>
      <c r="G237" s="471">
        <v>41.990882175748169</v>
      </c>
      <c r="H237" s="471">
        <v>2.1658105640044738</v>
      </c>
      <c r="I237" s="472">
        <v>2.8303482725098372</v>
      </c>
      <c r="J237" s="472">
        <v>9.1853852185402651E-2</v>
      </c>
      <c r="K237" s="463">
        <v>3.3541734284242418E-2</v>
      </c>
      <c r="L237" s="464">
        <v>3376026.3929298292</v>
      </c>
      <c r="M237" s="464">
        <v>235149.40024318686</v>
      </c>
      <c r="N237" s="463">
        <v>7.486743377429908E-2</v>
      </c>
      <c r="O237" s="462">
        <v>720391.90956401825</v>
      </c>
      <c r="P237" s="462">
        <v>30053.52118353697</v>
      </c>
      <c r="Q237" s="463">
        <v>4.35344777132297E-2</v>
      </c>
    </row>
    <row r="238" spans="1:17" x14ac:dyDescent="0.25">
      <c r="A238" s="478" t="s">
        <v>114</v>
      </c>
      <c r="B238" s="478" t="s">
        <v>444</v>
      </c>
      <c r="C238" s="248" t="s">
        <v>33</v>
      </c>
      <c r="D238" s="466">
        <v>21657.18188726902</v>
      </c>
      <c r="E238" s="466">
        <v>1109.9166429565885</v>
      </c>
      <c r="F238" s="467">
        <v>5.4017730815239175E-2</v>
      </c>
      <c r="G238" s="473">
        <v>0.76241422020115968</v>
      </c>
      <c r="H238" s="473">
        <v>4.8951106643048581E-2</v>
      </c>
      <c r="I238" s="474">
        <v>3.3131532607294258</v>
      </c>
      <c r="J238" s="474">
        <v>6.5997707331226785E-2</v>
      </c>
      <c r="K238" s="467">
        <v>2.0324775406019326E-2</v>
      </c>
      <c r="L238" s="468">
        <v>71753.56278801561</v>
      </c>
      <c r="M238" s="468">
        <v>5033.3963428006973</v>
      </c>
      <c r="N238" s="467">
        <v>7.5440404468021027E-2</v>
      </c>
      <c r="O238" s="466">
        <v>12816.940075039864</v>
      </c>
      <c r="P238" s="466">
        <v>706.36725379161726</v>
      </c>
      <c r="Q238" s="467">
        <v>5.8326494065770493E-2</v>
      </c>
    </row>
    <row r="239" spans="1:17" x14ac:dyDescent="0.25">
      <c r="A239" s="478" t="s">
        <v>114</v>
      </c>
      <c r="B239" s="478" t="s">
        <v>444</v>
      </c>
      <c r="C239" s="247" t="s">
        <v>145</v>
      </c>
      <c r="D239" s="462">
        <v>387.69243431091309</v>
      </c>
      <c r="E239" s="462">
        <v>-70.193225383758545</v>
      </c>
      <c r="F239" s="463">
        <v>-0.15329858862704929</v>
      </c>
      <c r="G239" s="471">
        <v>1.3648231174380056E-2</v>
      </c>
      <c r="H239" s="471">
        <v>-2.2509420019528777E-3</v>
      </c>
      <c r="I239" s="472">
        <v>2.8493231089916145</v>
      </c>
      <c r="J239" s="472">
        <v>0.39395019825269317</v>
      </c>
      <c r="K239" s="463">
        <v>0.16044414130729234</v>
      </c>
      <c r="L239" s="464">
        <v>1104.6610122632981</v>
      </c>
      <c r="M239" s="464">
        <v>-19.619032766818918</v>
      </c>
      <c r="N239" s="463">
        <v>-1.7450307735643718E-2</v>
      </c>
      <c r="O239" s="462">
        <v>193.84621715545654</v>
      </c>
      <c r="P239" s="462">
        <v>-35.096612691879272</v>
      </c>
      <c r="Q239" s="463">
        <v>-0.15329858862704929</v>
      </c>
    </row>
    <row r="240" spans="1:17" x14ac:dyDescent="0.25">
      <c r="A240" s="478" t="s">
        <v>114</v>
      </c>
      <c r="B240" s="478" t="s">
        <v>444</v>
      </c>
      <c r="C240" s="248" t="s">
        <v>146</v>
      </c>
      <c r="D240" s="466">
        <v>31356.783695697784</v>
      </c>
      <c r="E240" s="466">
        <v>1018.952474303238</v>
      </c>
      <c r="F240" s="467">
        <v>3.3586859484690597E-2</v>
      </c>
      <c r="G240" s="473">
        <v>1.103876668433269</v>
      </c>
      <c r="H240" s="473">
        <v>5.0455531145520593E-2</v>
      </c>
      <c r="I240" s="474">
        <v>3.5373535746024523</v>
      </c>
      <c r="J240" s="474">
        <v>0.22672745277396178</v>
      </c>
      <c r="K240" s="467">
        <v>6.848476524698538E-2</v>
      </c>
      <c r="L240" s="468">
        <v>110920.03089401245</v>
      </c>
      <c r="M240" s="468">
        <v>10482.814372839726</v>
      </c>
      <c r="N240" s="467">
        <v>0.10437181291886848</v>
      </c>
      <c r="O240" s="466">
        <v>20898.259841442108</v>
      </c>
      <c r="P240" s="466">
        <v>2426.9745307376943</v>
      </c>
      <c r="Q240" s="467">
        <v>0.13139175157081368</v>
      </c>
    </row>
    <row r="241" spans="1:17" x14ac:dyDescent="0.25">
      <c r="A241" s="478" t="s">
        <v>114</v>
      </c>
      <c r="B241" s="478" t="s">
        <v>444</v>
      </c>
      <c r="C241" s="247" t="s">
        <v>147</v>
      </c>
      <c r="D241" s="462">
        <v>6718.1302279382944</v>
      </c>
      <c r="E241" s="462">
        <v>420.66615778207779</v>
      </c>
      <c r="F241" s="463">
        <v>6.6799294620134703E-2</v>
      </c>
      <c r="G241" s="471">
        <v>0.23650344008766599</v>
      </c>
      <c r="H241" s="471">
        <v>1.7836465695165116E-2</v>
      </c>
      <c r="I241" s="472">
        <v>3.2766297479314699</v>
      </c>
      <c r="J241" s="472">
        <v>-9.5388045957509604E-2</v>
      </c>
      <c r="K241" s="463">
        <v>-2.8288120581800871E-2</v>
      </c>
      <c r="L241" s="464">
        <v>22012.825355340243</v>
      </c>
      <c r="M241" s="464">
        <v>777.66445439696327</v>
      </c>
      <c r="N241" s="463">
        <v>3.6621547537340246E-2</v>
      </c>
      <c r="O241" s="462">
        <v>3428.6800569295883</v>
      </c>
      <c r="P241" s="462">
        <v>58.25314199924469</v>
      </c>
      <c r="Q241" s="463">
        <v>1.7283609308124875E-2</v>
      </c>
    </row>
    <row r="242" spans="1:17" x14ac:dyDescent="0.25">
      <c r="A242" s="478" t="s">
        <v>114</v>
      </c>
      <c r="B242" s="478" t="s">
        <v>444</v>
      </c>
      <c r="C242" s="248" t="s">
        <v>148</v>
      </c>
      <c r="D242" s="466">
        <v>244.80696883797646</v>
      </c>
      <c r="E242" s="466">
        <v>-597.2093468606472</v>
      </c>
      <c r="F242" s="467">
        <v>-0.7092610151682639</v>
      </c>
      <c r="G242" s="473">
        <v>8.6181256276991695E-3</v>
      </c>
      <c r="H242" s="473">
        <v>-2.0619224215310178E-2</v>
      </c>
      <c r="I242" s="474">
        <v>3.7274297850152012</v>
      </c>
      <c r="J242" s="474">
        <v>-0.48389169647432784</v>
      </c>
      <c r="K242" s="467">
        <v>-0.11490257834772973</v>
      </c>
      <c r="L242" s="468">
        <v>912.50078722596163</v>
      </c>
      <c r="M242" s="468">
        <v>-2633.5006108403209</v>
      </c>
      <c r="N242" s="467">
        <v>-0.74266767415163182</v>
      </c>
      <c r="O242" s="466">
        <v>137.86364638805389</v>
      </c>
      <c r="P242" s="466">
        <v>-331.26738095283508</v>
      </c>
      <c r="Q242" s="467">
        <v>-0.70612976257510085</v>
      </c>
    </row>
    <row r="243" spans="1:17" x14ac:dyDescent="0.25">
      <c r="A243" s="478" t="s">
        <v>114</v>
      </c>
      <c r="B243" s="478" t="s">
        <v>444</v>
      </c>
      <c r="C243" s="247" t="s">
        <v>149</v>
      </c>
      <c r="D243" s="462">
        <v>540.60452246665955</v>
      </c>
      <c r="E243" s="462">
        <v>-1124.9980246839523</v>
      </c>
      <c r="F243" s="463">
        <v>-0.67543005779410858</v>
      </c>
      <c r="G243" s="471">
        <v>1.9031311533469909E-2</v>
      </c>
      <c r="H243" s="471">
        <v>-3.8803439958305153E-2</v>
      </c>
      <c r="I243" s="472">
        <v>2.9846732478701141</v>
      </c>
      <c r="J243" s="472">
        <v>-2.3328022478485977E-4</v>
      </c>
      <c r="K243" s="463">
        <v>-7.8153276355273228E-5</v>
      </c>
      <c r="L243" s="464">
        <v>1613.5278558838368</v>
      </c>
      <c r="M243" s="464">
        <v>-3358.1400603175166</v>
      </c>
      <c r="N243" s="463">
        <v>-0.67545542399849845</v>
      </c>
      <c r="O243" s="462">
        <v>270.30226123332977</v>
      </c>
      <c r="P243" s="462">
        <v>-570.94825506210327</v>
      </c>
      <c r="Q243" s="463">
        <v>-0.6786899312423077</v>
      </c>
    </row>
    <row r="244" spans="1:17" x14ac:dyDescent="0.25">
      <c r="A244" s="478" t="s">
        <v>114</v>
      </c>
      <c r="B244" s="478" t="s">
        <v>444</v>
      </c>
      <c r="C244" s="248" t="s">
        <v>150</v>
      </c>
      <c r="D244" s="466">
        <v>332566.08979196555</v>
      </c>
      <c r="E244" s="466">
        <v>-9005.4717775474419</v>
      </c>
      <c r="F244" s="467">
        <v>-2.636481718843196E-2</v>
      </c>
      <c r="G244" s="473">
        <v>11.707576605945171</v>
      </c>
      <c r="H244" s="473">
        <v>-0.15281974961108169</v>
      </c>
      <c r="I244" s="474">
        <v>2.7819106001581209</v>
      </c>
      <c r="J244" s="474">
        <v>5.0058029801616666E-2</v>
      </c>
      <c r="K244" s="467">
        <v>1.832384014598714E-2</v>
      </c>
      <c r="L244" s="468">
        <v>925169.13044540642</v>
      </c>
      <c r="M244" s="468">
        <v>-7954.0179889525753</v>
      </c>
      <c r="N244" s="467">
        <v>-8.5240817380837965E-3</v>
      </c>
      <c r="O244" s="466">
        <v>204826.01806175709</v>
      </c>
      <c r="P244" s="466">
        <v>-9975.1282436712063</v>
      </c>
      <c r="Q244" s="467">
        <v>-4.6438896696982486E-2</v>
      </c>
    </row>
    <row r="245" spans="1:17" x14ac:dyDescent="0.25">
      <c r="A245" s="478" t="s">
        <v>114</v>
      </c>
      <c r="B245" s="478" t="s">
        <v>444</v>
      </c>
      <c r="C245" s="247" t="s">
        <v>151</v>
      </c>
      <c r="D245" s="462">
        <v>59455.349658250809</v>
      </c>
      <c r="E245" s="462">
        <v>4029.3386303218722</v>
      </c>
      <c r="F245" s="463">
        <v>7.2697611745710961E-2</v>
      </c>
      <c r="G245" s="471">
        <v>2.0930518237522482</v>
      </c>
      <c r="H245" s="471">
        <v>0.16849330319494715</v>
      </c>
      <c r="I245" s="472">
        <v>2.0044141930588788</v>
      </c>
      <c r="J245" s="472">
        <v>9.2477117940904741E-2</v>
      </c>
      <c r="K245" s="463">
        <v>4.8368285308342869E-2</v>
      </c>
      <c r="L245" s="464">
        <v>119173.14670827627</v>
      </c>
      <c r="M245" s="464">
        <v>13202.101298081237</v>
      </c>
      <c r="N245" s="463">
        <v>0.12458215588020535</v>
      </c>
      <c r="O245" s="462">
        <v>29718.99974322319</v>
      </c>
      <c r="P245" s="462">
        <v>2005.994229258722</v>
      </c>
      <c r="Q245" s="463">
        <v>7.2384578722358706E-2</v>
      </c>
    </row>
    <row r="246" spans="1:17" x14ac:dyDescent="0.25">
      <c r="A246" s="478" t="s">
        <v>114</v>
      </c>
      <c r="B246" s="478" t="s">
        <v>444</v>
      </c>
      <c r="C246" s="248" t="s">
        <v>152</v>
      </c>
      <c r="D246" s="465"/>
      <c r="E246" s="465"/>
      <c r="F246" s="465"/>
      <c r="G246" s="465"/>
      <c r="H246" s="465"/>
      <c r="I246" s="465"/>
      <c r="J246" s="465"/>
      <c r="K246" s="465"/>
      <c r="L246" s="465"/>
      <c r="M246" s="465"/>
      <c r="N246" s="465"/>
      <c r="O246" s="465"/>
      <c r="P246" s="465"/>
      <c r="Q246" s="465"/>
    </row>
    <row r="247" spans="1:17" x14ac:dyDescent="0.25">
      <c r="A247" s="478" t="s">
        <v>114</v>
      </c>
      <c r="B247" s="478" t="s">
        <v>444</v>
      </c>
      <c r="C247" s="247" t="s">
        <v>153</v>
      </c>
      <c r="D247" s="461"/>
      <c r="E247" s="461"/>
      <c r="F247" s="461"/>
      <c r="G247" s="461"/>
      <c r="H247" s="461"/>
      <c r="I247" s="461"/>
      <c r="J247" s="461"/>
      <c r="K247" s="461"/>
      <c r="L247" s="461"/>
      <c r="M247" s="461"/>
      <c r="N247" s="461"/>
      <c r="O247" s="461"/>
      <c r="P247" s="461"/>
      <c r="Q247" s="461"/>
    </row>
    <row r="248" spans="1:17" x14ac:dyDescent="0.25">
      <c r="A248" s="478" t="s">
        <v>114</v>
      </c>
      <c r="B248" s="478" t="s">
        <v>444</v>
      </c>
      <c r="C248" s="247" t="s">
        <v>154</v>
      </c>
      <c r="D248" s="466">
        <v>8720.8749558329582</v>
      </c>
      <c r="E248" s="466">
        <v>-4579.5990663184893</v>
      </c>
      <c r="F248" s="467">
        <v>-0.34431848509243629</v>
      </c>
      <c r="G248" s="473">
        <v>0.30700758360586677</v>
      </c>
      <c r="H248" s="473">
        <v>-0.15482504934121855</v>
      </c>
      <c r="I248" s="474">
        <v>2.5861882315740803</v>
      </c>
      <c r="J248" s="474">
        <v>-0.13423494260434721</v>
      </c>
      <c r="K248" s="467">
        <v>-4.9343405054945687E-2</v>
      </c>
      <c r="L248" s="468">
        <v>22553.824179804324</v>
      </c>
      <c r="M248" s="468">
        <v>-13629.093577614636</v>
      </c>
      <c r="N248" s="467">
        <v>-0.37667204366956064</v>
      </c>
      <c r="O248" s="466">
        <v>4358.4109193086624</v>
      </c>
      <c r="P248" s="466">
        <v>-2380.5054851181394</v>
      </c>
      <c r="Q248" s="467">
        <v>-0.353247516700813</v>
      </c>
    </row>
    <row r="249" spans="1:17" x14ac:dyDescent="0.25">
      <c r="A249" s="478" t="s">
        <v>114</v>
      </c>
      <c r="B249" s="478" t="s">
        <v>444</v>
      </c>
      <c r="C249" s="248" t="s">
        <v>155</v>
      </c>
      <c r="D249" s="462">
        <v>1641092.1841027283</v>
      </c>
      <c r="E249" s="462">
        <v>-85608.444026736077</v>
      </c>
      <c r="F249" s="463">
        <v>-4.9579204774759217E-2</v>
      </c>
      <c r="G249" s="471">
        <v>57.77261438416425</v>
      </c>
      <c r="H249" s="471">
        <v>-2.1836470296995358</v>
      </c>
      <c r="I249" s="472">
        <v>2.5759889444821962</v>
      </c>
      <c r="J249" s="472">
        <v>7.7546919500783851E-3</v>
      </c>
      <c r="K249" s="463">
        <v>3.0194644209081572E-3</v>
      </c>
      <c r="L249" s="464">
        <v>4227435.3231247691</v>
      </c>
      <c r="M249" s="464">
        <v>-207136.37390604429</v>
      </c>
      <c r="N249" s="463">
        <v>-4.6709442998685381E-2</v>
      </c>
      <c r="O249" s="462">
        <v>1019509.1867136955</v>
      </c>
      <c r="P249" s="462">
        <v>-92120.595299638342</v>
      </c>
      <c r="Q249" s="463">
        <v>-8.2869851806951111E-2</v>
      </c>
    </row>
    <row r="250" spans="1:17" x14ac:dyDescent="0.25">
      <c r="A250" s="478" t="s">
        <v>114</v>
      </c>
      <c r="B250" s="478" t="s">
        <v>444</v>
      </c>
      <c r="C250" s="247" t="s">
        <v>156</v>
      </c>
      <c r="D250" s="466">
        <v>7918.1989076281552</v>
      </c>
      <c r="E250" s="466">
        <v>1412.6633784914975</v>
      </c>
      <c r="F250" s="467">
        <v>0.21714789999447909</v>
      </c>
      <c r="G250" s="473">
        <v>0.27875036913762818</v>
      </c>
      <c r="H250" s="473">
        <v>5.2858525196715939E-2</v>
      </c>
      <c r="I250" s="474">
        <v>3.1620511171600389</v>
      </c>
      <c r="J250" s="474">
        <v>0.57353747797469845</v>
      </c>
      <c r="K250" s="467">
        <v>0.22157019738756437</v>
      </c>
      <c r="L250" s="468">
        <v>25037.749701761008</v>
      </c>
      <c r="M250" s="468">
        <v>8198.0822543859467</v>
      </c>
      <c r="N250" s="467">
        <v>0.48683160044611512</v>
      </c>
      <c r="O250" s="466">
        <v>4139.530054807663</v>
      </c>
      <c r="P250" s="466">
        <v>887.39968073368073</v>
      </c>
      <c r="Q250" s="467">
        <v>0.27286719124425035</v>
      </c>
    </row>
    <row r="251" spans="1:17" x14ac:dyDescent="0.25">
      <c r="A251" s="478" t="s">
        <v>114</v>
      </c>
      <c r="B251" s="478" t="s">
        <v>444</v>
      </c>
      <c r="C251" s="248" t="s">
        <v>157</v>
      </c>
      <c r="D251" s="461"/>
      <c r="E251" s="462">
        <v>-402.8761944770813</v>
      </c>
      <c r="F251" s="463">
        <v>-1</v>
      </c>
      <c r="G251" s="461"/>
      <c r="H251" s="471">
        <v>-1.3989078384512769E-2</v>
      </c>
      <c r="I251" s="461"/>
      <c r="J251" s="472">
        <v>-3.9344902260697587</v>
      </c>
      <c r="K251" s="463">
        <v>-1</v>
      </c>
      <c r="L251" s="461"/>
      <c r="M251" s="464">
        <v>-1585.1124494862556</v>
      </c>
      <c r="N251" s="463">
        <v>-1</v>
      </c>
      <c r="O251" s="461"/>
      <c r="P251" s="462">
        <v>-201.43809723854065</v>
      </c>
      <c r="Q251" s="463">
        <v>-1</v>
      </c>
    </row>
    <row r="252" spans="1:17" x14ac:dyDescent="0.25">
      <c r="A252" s="478" t="s">
        <v>114</v>
      </c>
      <c r="B252" s="478" t="s">
        <v>444</v>
      </c>
      <c r="C252" s="248" t="s">
        <v>158</v>
      </c>
      <c r="D252" s="466">
        <v>44970.971560075879</v>
      </c>
      <c r="E252" s="466">
        <v>3133.6898868408753</v>
      </c>
      <c r="F252" s="467">
        <v>7.4901852164205571E-2</v>
      </c>
      <c r="G252" s="473">
        <v>1.5831472622861793</v>
      </c>
      <c r="H252" s="473">
        <v>0.13043047051475987</v>
      </c>
      <c r="I252" s="474">
        <v>3.15404278696511</v>
      </c>
      <c r="J252" s="474">
        <v>0.19712931264205702</v>
      </c>
      <c r="K252" s="467">
        <v>6.6667257717842834E-2</v>
      </c>
      <c r="L252" s="468">
        <v>141840.36847187043</v>
      </c>
      <c r="M252" s="468">
        <v>18131.146563232935</v>
      </c>
      <c r="N252" s="467">
        <v>0.14656261096382339</v>
      </c>
      <c r="O252" s="466">
        <v>22435.557195305824</v>
      </c>
      <c r="P252" s="466">
        <v>1596.6860334089361</v>
      </c>
      <c r="Q252" s="467">
        <v>7.6620562649689875E-2</v>
      </c>
    </row>
    <row r="253" spans="1:17" x14ac:dyDescent="0.25">
      <c r="A253" s="478" t="s">
        <v>114</v>
      </c>
      <c r="B253" s="478" t="s">
        <v>444</v>
      </c>
      <c r="C253" s="247" t="s">
        <v>159</v>
      </c>
      <c r="D253" s="461"/>
      <c r="E253" s="461"/>
      <c r="F253" s="461"/>
      <c r="G253" s="461"/>
      <c r="H253" s="461"/>
      <c r="I253" s="461"/>
      <c r="J253" s="461"/>
      <c r="K253" s="461"/>
      <c r="L253" s="461"/>
      <c r="M253" s="461"/>
      <c r="N253" s="461"/>
      <c r="O253" s="461"/>
      <c r="P253" s="461"/>
      <c r="Q253" s="461"/>
    </row>
    <row r="254" spans="1:17" x14ac:dyDescent="0.25">
      <c r="A254" s="478" t="s">
        <v>114</v>
      </c>
      <c r="B254" s="478" t="s">
        <v>444</v>
      </c>
      <c r="C254" s="248" t="s">
        <v>160</v>
      </c>
      <c r="D254" s="466">
        <v>683675.23537444149</v>
      </c>
      <c r="E254" s="466">
        <v>51234.706416775472</v>
      </c>
      <c r="F254" s="467">
        <v>8.1011105504601513E-2</v>
      </c>
      <c r="G254" s="473">
        <v>24.0679384862745</v>
      </c>
      <c r="H254" s="473">
        <v>2.1076929954359791</v>
      </c>
      <c r="I254" s="474">
        <v>2.8549402021308588</v>
      </c>
      <c r="J254" s="474">
        <v>0.10048510583784287</v>
      </c>
      <c r="K254" s="467">
        <v>3.6480938089380049E-2</v>
      </c>
      <c r="L254" s="468">
        <v>1951851.9146717703</v>
      </c>
      <c r="M254" s="468">
        <v>209822.87658207654</v>
      </c>
      <c r="N254" s="467">
        <v>0.12044740471844716</v>
      </c>
      <c r="O254" s="466">
        <v>419945.37764883041</v>
      </c>
      <c r="P254" s="466">
        <v>36074.090590058244</v>
      </c>
      <c r="Q254" s="467">
        <v>9.3974443534077509E-2</v>
      </c>
    </row>
    <row r="255" spans="1:17" x14ac:dyDescent="0.25">
      <c r="A255" s="478" t="s">
        <v>114</v>
      </c>
      <c r="B255" s="478" t="s">
        <v>444</v>
      </c>
      <c r="C255" s="247" t="s">
        <v>161</v>
      </c>
      <c r="D255" s="462">
        <v>1301.6077990531921</v>
      </c>
      <c r="E255" s="462">
        <v>-299.21411943435669</v>
      </c>
      <c r="F255" s="463">
        <v>-0.18691280771383564</v>
      </c>
      <c r="G255" s="471">
        <v>4.5821487776590161E-2</v>
      </c>
      <c r="H255" s="471">
        <v>-9.763884614139115E-3</v>
      </c>
      <c r="I255" s="472">
        <v>3.1468583827777308</v>
      </c>
      <c r="J255" s="472">
        <v>0.24990350589003141</v>
      </c>
      <c r="K255" s="463">
        <v>8.6264203796819761E-2</v>
      </c>
      <c r="L255" s="464">
        <v>4095.9754135394096</v>
      </c>
      <c r="M255" s="464">
        <v>-541.53345025181807</v>
      </c>
      <c r="N255" s="463">
        <v>-0.11677248845387801</v>
      </c>
      <c r="O255" s="462">
        <v>650.80389952659607</v>
      </c>
      <c r="P255" s="462">
        <v>-149.60705971717834</v>
      </c>
      <c r="Q255" s="463">
        <v>-0.18691280771383564</v>
      </c>
    </row>
    <row r="256" spans="1:17" x14ac:dyDescent="0.25">
      <c r="A256" s="478" t="s">
        <v>114</v>
      </c>
      <c r="B256" s="478" t="s">
        <v>451</v>
      </c>
      <c r="C256" s="248" t="s">
        <v>284</v>
      </c>
      <c r="D256" s="466">
        <v>14114502.515407259</v>
      </c>
      <c r="E256" s="466">
        <v>358700.27539011464</v>
      </c>
      <c r="F256" s="467">
        <v>2.607628905471002E-2</v>
      </c>
      <c r="G256" s="473">
        <v>41.148482425389879</v>
      </c>
      <c r="H256" s="473">
        <v>2.6059367573937493</v>
      </c>
      <c r="I256" s="474">
        <v>2.8136323514193258</v>
      </c>
      <c r="J256" s="474">
        <v>1.9717282850875151E-3</v>
      </c>
      <c r="K256" s="467">
        <v>7.0126823588316761E-4</v>
      </c>
      <c r="L256" s="468">
        <v>39713020.901539311</v>
      </c>
      <c r="M256" s="468">
        <v>1036373.4036613554</v>
      </c>
      <c r="N256" s="467">
        <v>2.6795843763816843E-2</v>
      </c>
      <c r="O256" s="466">
        <v>8617267.6167782191</v>
      </c>
      <c r="P256" s="466">
        <v>-158908.73604712263</v>
      </c>
      <c r="Q256" s="467">
        <v>-1.8106830316367176E-2</v>
      </c>
    </row>
    <row r="257" spans="1:17" x14ac:dyDescent="0.25">
      <c r="A257" s="478" t="s">
        <v>114</v>
      </c>
      <c r="B257" s="478" t="s">
        <v>451</v>
      </c>
      <c r="C257" s="247" t="s">
        <v>33</v>
      </c>
      <c r="D257" s="462">
        <v>219861.08608829166</v>
      </c>
      <c r="E257" s="462">
        <v>68498.982149044488</v>
      </c>
      <c r="F257" s="463">
        <v>0.45255040968866422</v>
      </c>
      <c r="G257" s="471">
        <v>0.64096839594988453</v>
      </c>
      <c r="H257" s="471">
        <v>0.21686511926050256</v>
      </c>
      <c r="I257" s="472">
        <v>3.3113838893866085</v>
      </c>
      <c r="J257" s="472">
        <v>-2.4642523296988017E-2</v>
      </c>
      <c r="K257" s="463">
        <v>-7.3867890263988817E-3</v>
      </c>
      <c r="L257" s="464">
        <v>728044.45837581123</v>
      </c>
      <c r="M257" s="464">
        <v>223096.48175512278</v>
      </c>
      <c r="N257" s="463">
        <v>0.4418207262620848</v>
      </c>
      <c r="O257" s="462">
        <v>134593.07805220337</v>
      </c>
      <c r="P257" s="462">
        <v>37342.277251388645</v>
      </c>
      <c r="Q257" s="463">
        <v>0.38397912350224889</v>
      </c>
    </row>
    <row r="258" spans="1:17" x14ac:dyDescent="0.25">
      <c r="A258" s="478" t="s">
        <v>114</v>
      </c>
      <c r="B258" s="478" t="s">
        <v>451</v>
      </c>
      <c r="C258" s="248" t="s">
        <v>145</v>
      </c>
      <c r="D258" s="466">
        <v>5641.822084903717</v>
      </c>
      <c r="E258" s="466">
        <v>-1476.1941916942596</v>
      </c>
      <c r="F258" s="467">
        <v>-0.20738842597867729</v>
      </c>
      <c r="G258" s="473">
        <v>1.644779308760062E-2</v>
      </c>
      <c r="H258" s="473">
        <v>-3.4962612553887835E-3</v>
      </c>
      <c r="I258" s="474">
        <v>2.891442386100064</v>
      </c>
      <c r="J258" s="474">
        <v>0.19497091773578878</v>
      </c>
      <c r="K258" s="467">
        <v>7.230594501860664E-2</v>
      </c>
      <c r="L258" s="468">
        <v>16313.003511126042</v>
      </c>
      <c r="M258" s="468">
        <v>-2880.5242900729154</v>
      </c>
      <c r="N258" s="467">
        <v>-0.15007789708638025</v>
      </c>
      <c r="O258" s="466">
        <v>2820.9110424518585</v>
      </c>
      <c r="P258" s="466">
        <v>-738.09709584712982</v>
      </c>
      <c r="Q258" s="467">
        <v>-0.20738842597867729</v>
      </c>
    </row>
    <row r="259" spans="1:17" x14ac:dyDescent="0.25">
      <c r="A259" s="478" t="s">
        <v>114</v>
      </c>
      <c r="B259" s="478" t="s">
        <v>451</v>
      </c>
      <c r="C259" s="247" t="s">
        <v>146</v>
      </c>
      <c r="D259" s="462">
        <v>377888.45882872515</v>
      </c>
      <c r="E259" s="462">
        <v>-19487.945569112082</v>
      </c>
      <c r="F259" s="463">
        <v>-4.9041526757591616E-2</v>
      </c>
      <c r="G259" s="471">
        <v>1.1016708941670268</v>
      </c>
      <c r="H259" s="471">
        <v>-1.1742772782335376E-2</v>
      </c>
      <c r="I259" s="472">
        <v>3.4587315713677387</v>
      </c>
      <c r="J259" s="472">
        <v>0.12636197800488658</v>
      </c>
      <c r="K259" s="463">
        <v>3.7919556779225295E-2</v>
      </c>
      <c r="L259" s="464">
        <v>1307014.7430064096</v>
      </c>
      <c r="M259" s="464">
        <v>-17190.304128803546</v>
      </c>
      <c r="N259" s="463">
        <v>-1.2981602936790697E-2</v>
      </c>
      <c r="O259" s="462">
        <v>248891.11364176721</v>
      </c>
      <c r="P259" s="462">
        <v>-11601.479698380805</v>
      </c>
      <c r="Q259" s="463">
        <v>-4.4536696992500416E-2</v>
      </c>
    </row>
    <row r="260" spans="1:17" x14ac:dyDescent="0.25">
      <c r="A260" s="478" t="s">
        <v>114</v>
      </c>
      <c r="B260" s="478" t="s">
        <v>451</v>
      </c>
      <c r="C260" s="248" t="s">
        <v>147</v>
      </c>
      <c r="D260" s="466">
        <v>69341.808079687704</v>
      </c>
      <c r="E260" s="466">
        <v>-1519.2410499771941</v>
      </c>
      <c r="F260" s="467">
        <v>-2.1439719967978669E-2</v>
      </c>
      <c r="G260" s="473">
        <v>0.20215449804179358</v>
      </c>
      <c r="H260" s="473">
        <v>3.608082899464321E-3</v>
      </c>
      <c r="I260" s="474">
        <v>3.2158556540924637</v>
      </c>
      <c r="J260" s="474">
        <v>-7.267586031372586E-2</v>
      </c>
      <c r="K260" s="467">
        <v>-2.2099791349224442E-2</v>
      </c>
      <c r="L260" s="468">
        <v>222993.24557805818</v>
      </c>
      <c r="M260" s="468">
        <v>-10035.547628730128</v>
      </c>
      <c r="N260" s="467">
        <v>-4.3065697979325003E-2</v>
      </c>
      <c r="O260" s="466">
        <v>36109.265069740744</v>
      </c>
      <c r="P260" s="466">
        <v>-1292.3419637503903</v>
      </c>
      <c r="Q260" s="467">
        <v>-3.4553113255084665E-2</v>
      </c>
    </row>
    <row r="261" spans="1:17" x14ac:dyDescent="0.25">
      <c r="A261" s="478" t="s">
        <v>114</v>
      </c>
      <c r="B261" s="478" t="s">
        <v>451</v>
      </c>
      <c r="C261" s="247" t="s">
        <v>148</v>
      </c>
      <c r="D261" s="462">
        <v>3050.206174170426</v>
      </c>
      <c r="E261" s="462">
        <v>-11158.617813373157</v>
      </c>
      <c r="F261" s="463">
        <v>-0.78533014577107563</v>
      </c>
      <c r="G261" s="471">
        <v>8.892368329288294E-3</v>
      </c>
      <c r="H261" s="471">
        <v>-3.0919504353444809E-2</v>
      </c>
      <c r="I261" s="472">
        <v>3.899723689587907</v>
      </c>
      <c r="J261" s="472">
        <v>0.56872095556660973</v>
      </c>
      <c r="K261" s="463">
        <v>0.17073566159461864</v>
      </c>
      <c r="L261" s="464">
        <v>11894.961275539708</v>
      </c>
      <c r="M261" s="464">
        <v>-35434.670274195356</v>
      </c>
      <c r="N261" s="463">
        <v>-0.74867834618487972</v>
      </c>
      <c r="O261" s="462">
        <v>1709.5094664421933</v>
      </c>
      <c r="P261" s="462">
        <v>-5915.3483441743001</v>
      </c>
      <c r="Q261" s="463">
        <v>-0.77579785631386433</v>
      </c>
    </row>
    <row r="262" spans="1:17" x14ac:dyDescent="0.25">
      <c r="A262" s="478" t="s">
        <v>114</v>
      </c>
      <c r="B262" s="478" t="s">
        <v>451</v>
      </c>
      <c r="C262" s="248" t="s">
        <v>149</v>
      </c>
      <c r="D262" s="466">
        <v>13402.412177062297</v>
      </c>
      <c r="E262" s="466">
        <v>-3683.2812365512855</v>
      </c>
      <c r="F262" s="467">
        <v>-0.21557692435336054</v>
      </c>
      <c r="G262" s="473">
        <v>3.9072501586483767E-2</v>
      </c>
      <c r="H262" s="473">
        <v>-8.8001057084842529E-3</v>
      </c>
      <c r="I262" s="474">
        <v>2.8785685241778203</v>
      </c>
      <c r="J262" s="474">
        <v>0.12999550314805353</v>
      </c>
      <c r="K262" s="467">
        <v>4.7295633826511932E-2</v>
      </c>
      <c r="L262" s="468">
        <v>38579.761840949061</v>
      </c>
      <c r="M262" s="468">
        <v>-8381.5141212952149</v>
      </c>
      <c r="N262" s="467">
        <v>-0.17847713780251093</v>
      </c>
      <c r="O262" s="466">
        <v>6703.2773678302765</v>
      </c>
      <c r="P262" s="466">
        <v>-1878.343946814537</v>
      </c>
      <c r="Q262" s="467">
        <v>-0.21887984542141034</v>
      </c>
    </row>
    <row r="263" spans="1:17" x14ac:dyDescent="0.25">
      <c r="A263" s="478" t="s">
        <v>114</v>
      </c>
      <c r="B263" s="478" t="s">
        <v>451</v>
      </c>
      <c r="C263" s="247" t="s">
        <v>150</v>
      </c>
      <c r="D263" s="462">
        <v>3990881.4992475188</v>
      </c>
      <c r="E263" s="462">
        <v>-50446.438751532696</v>
      </c>
      <c r="F263" s="463">
        <v>-1.2482639252609085E-2</v>
      </c>
      <c r="G263" s="471">
        <v>11.634750644193128</v>
      </c>
      <c r="H263" s="471">
        <v>0.31130589761592198</v>
      </c>
      <c r="I263" s="472">
        <v>2.7545287857841507</v>
      </c>
      <c r="J263" s="472">
        <v>-2.5438537689621565E-2</v>
      </c>
      <c r="K263" s="463">
        <v>-9.1506606839659738E-3</v>
      </c>
      <c r="L263" s="464">
        <v>10992997.970330698</v>
      </c>
      <c r="M263" s="464">
        <v>-241761.64074830338</v>
      </c>
      <c r="N263" s="463">
        <v>-2.1519075540334082E-2</v>
      </c>
      <c r="O263" s="462">
        <v>2478881.1669247057</v>
      </c>
      <c r="P263" s="462">
        <v>-166708.88409011532</v>
      </c>
      <c r="Q263" s="463">
        <v>-6.301387625273519E-2</v>
      </c>
    </row>
    <row r="264" spans="1:17" x14ac:dyDescent="0.25">
      <c r="A264" s="478" t="s">
        <v>114</v>
      </c>
      <c r="B264" s="478" t="s">
        <v>451</v>
      </c>
      <c r="C264" s="248" t="s">
        <v>151</v>
      </c>
      <c r="D264" s="466">
        <v>687745.50811369519</v>
      </c>
      <c r="E264" s="466">
        <v>168845.55120409455</v>
      </c>
      <c r="F264" s="467">
        <v>0.32539133787885383</v>
      </c>
      <c r="G264" s="473">
        <v>2.0050075390801445</v>
      </c>
      <c r="H264" s="473">
        <v>0.55109558706559003</v>
      </c>
      <c r="I264" s="474">
        <v>1.9917371482532502</v>
      </c>
      <c r="J264" s="474">
        <v>4.1349708244451389E-3</v>
      </c>
      <c r="K264" s="467">
        <v>2.0803815126597442E-3</v>
      </c>
      <c r="L264" s="468">
        <v>1369808.2770543538</v>
      </c>
      <c r="M264" s="468">
        <v>338441.59283311851</v>
      </c>
      <c r="N264" s="467">
        <v>0.32814865751521644</v>
      </c>
      <c r="O264" s="466">
        <v>343827.44561497023</v>
      </c>
      <c r="P264" s="466">
        <v>84385.679476384947</v>
      </c>
      <c r="Q264" s="467">
        <v>0.32525865334769916</v>
      </c>
    </row>
    <row r="265" spans="1:17" x14ac:dyDescent="0.25">
      <c r="A265" s="478" t="s">
        <v>114</v>
      </c>
      <c r="B265" s="478" t="s">
        <v>451</v>
      </c>
      <c r="C265" s="247" t="s">
        <v>152</v>
      </c>
      <c r="D265" s="461"/>
      <c r="E265" s="462">
        <v>-1911.1757900714874</v>
      </c>
      <c r="F265" s="463">
        <v>-1</v>
      </c>
      <c r="G265" s="461"/>
      <c r="H265" s="471">
        <v>-5.3549461444065572E-3</v>
      </c>
      <c r="I265" s="461"/>
      <c r="J265" s="472">
        <v>-2.9956336428873738</v>
      </c>
      <c r="K265" s="463">
        <v>-1</v>
      </c>
      <c r="L265" s="461"/>
      <c r="M265" s="464">
        <v>-5725.1824942100047</v>
      </c>
      <c r="N265" s="463">
        <v>-1</v>
      </c>
      <c r="O265" s="461"/>
      <c r="P265" s="462">
        <v>-955.58789503574371</v>
      </c>
      <c r="Q265" s="463">
        <v>-1</v>
      </c>
    </row>
    <row r="266" spans="1:17" x14ac:dyDescent="0.25">
      <c r="A266" s="478" t="s">
        <v>114</v>
      </c>
      <c r="B266" s="478" t="s">
        <v>451</v>
      </c>
      <c r="C266" s="248" t="s">
        <v>153</v>
      </c>
      <c r="D266" s="465"/>
      <c r="E266" s="465"/>
      <c r="F266" s="465"/>
      <c r="G266" s="465"/>
      <c r="H266" s="465"/>
      <c r="I266" s="465"/>
      <c r="J266" s="465"/>
      <c r="K266" s="465"/>
      <c r="L266" s="465"/>
      <c r="M266" s="465"/>
      <c r="N266" s="465"/>
      <c r="O266" s="465"/>
      <c r="P266" s="465"/>
      <c r="Q266" s="465"/>
    </row>
    <row r="267" spans="1:17" x14ac:dyDescent="0.25">
      <c r="A267" s="478" t="s">
        <v>114</v>
      </c>
      <c r="B267" s="478" t="s">
        <v>451</v>
      </c>
      <c r="C267" s="248" t="s">
        <v>154</v>
      </c>
      <c r="D267" s="462">
        <v>48801.478599413029</v>
      </c>
      <c r="E267" s="462">
        <v>287.1194968363925</v>
      </c>
      <c r="F267" s="463">
        <v>5.9182374486143286E-3</v>
      </c>
      <c r="G267" s="471">
        <v>0.14227258681550814</v>
      </c>
      <c r="H267" s="471">
        <v>6.3396278620146962E-3</v>
      </c>
      <c r="I267" s="472">
        <v>2.8283484235274177</v>
      </c>
      <c r="J267" s="472">
        <v>8.5541012340062395E-4</v>
      </c>
      <c r="K267" s="463">
        <v>3.0253306351084357E-4</v>
      </c>
      <c r="L267" s="464">
        <v>138027.58506245684</v>
      </c>
      <c r="M267" s="464">
        <v>853.57365014782408</v>
      </c>
      <c r="N267" s="463">
        <v>6.2225609746310185E-3</v>
      </c>
      <c r="O267" s="462">
        <v>24316.342801771458</v>
      </c>
      <c r="P267" s="462">
        <v>-474.81701190067906</v>
      </c>
      <c r="Q267" s="463">
        <v>-1.9152674399639063E-2</v>
      </c>
    </row>
    <row r="268" spans="1:17" x14ac:dyDescent="0.25">
      <c r="A268" s="478" t="s">
        <v>114</v>
      </c>
      <c r="B268" s="478" t="s">
        <v>451</v>
      </c>
      <c r="C268" s="247" t="s">
        <v>155</v>
      </c>
      <c r="D268" s="466">
        <v>20117548.300164659</v>
      </c>
      <c r="E268" s="466">
        <v>-1745704.5841272511</v>
      </c>
      <c r="F268" s="467">
        <v>-7.9846516589555036E-2</v>
      </c>
      <c r="G268" s="473">
        <v>58.649363076568342</v>
      </c>
      <c r="H268" s="473">
        <v>-2.6095448402932817</v>
      </c>
      <c r="I268" s="474">
        <v>2.5166644591578167</v>
      </c>
      <c r="J268" s="474">
        <v>5.7508253595911718E-2</v>
      </c>
      <c r="K268" s="467">
        <v>2.338536017591911E-2</v>
      </c>
      <c r="L268" s="468">
        <v>50629118.812415145</v>
      </c>
      <c r="M268" s="468">
        <v>-3136035.1917605251</v>
      </c>
      <c r="N268" s="467">
        <v>-5.8328395962875229E-2</v>
      </c>
      <c r="O268" s="466">
        <v>12548504.207346553</v>
      </c>
      <c r="P268" s="466">
        <v>-1315250.7645791452</v>
      </c>
      <c r="Q268" s="467">
        <v>-9.4869735309268441E-2</v>
      </c>
    </row>
    <row r="269" spans="1:17" x14ac:dyDescent="0.25">
      <c r="A269" s="478" t="s">
        <v>114</v>
      </c>
      <c r="B269" s="478" t="s">
        <v>451</v>
      </c>
      <c r="C269" s="248" t="s">
        <v>156</v>
      </c>
      <c r="D269" s="462">
        <v>67400.630545637236</v>
      </c>
      <c r="E269" s="462">
        <v>21482.94836206</v>
      </c>
      <c r="F269" s="463">
        <v>0.46785785650442785</v>
      </c>
      <c r="G269" s="471">
        <v>0.19649531809143791</v>
      </c>
      <c r="H269" s="471">
        <v>6.7838019036893488E-2</v>
      </c>
      <c r="I269" s="472">
        <v>2.8984547523100885</v>
      </c>
      <c r="J269" s="472">
        <v>0.20775336890227836</v>
      </c>
      <c r="K269" s="463">
        <v>7.7211603704293585E-2</v>
      </c>
      <c r="L269" s="464">
        <v>195357.67791369878</v>
      </c>
      <c r="M269" s="464">
        <v>71806.906939467342</v>
      </c>
      <c r="N269" s="463">
        <v>0.58119351561508159</v>
      </c>
      <c r="O269" s="462">
        <v>34143.654932828736</v>
      </c>
      <c r="P269" s="462">
        <v>11280.624507968063</v>
      </c>
      <c r="Q269" s="463">
        <v>0.49340023165528402</v>
      </c>
    </row>
    <row r="270" spans="1:17" x14ac:dyDescent="0.25">
      <c r="A270" s="478" t="s">
        <v>114</v>
      </c>
      <c r="B270" s="478" t="s">
        <v>451</v>
      </c>
      <c r="C270" s="247" t="s">
        <v>157</v>
      </c>
      <c r="D270" s="466">
        <v>2432.7307598590851</v>
      </c>
      <c r="E270" s="466">
        <v>-2072.7123553752899</v>
      </c>
      <c r="F270" s="467">
        <v>-0.46004628232165939</v>
      </c>
      <c r="G270" s="473">
        <v>7.0922215507415324E-3</v>
      </c>
      <c r="H270" s="473">
        <v>-5.5316330230258228E-3</v>
      </c>
      <c r="I270" s="474">
        <v>3.491212232492007</v>
      </c>
      <c r="J270" s="474">
        <v>0.22142657135498833</v>
      </c>
      <c r="K270" s="467">
        <v>6.7718986594977784E-2</v>
      </c>
      <c r="L270" s="468">
        <v>8493.1793871796126</v>
      </c>
      <c r="M270" s="468">
        <v>-6238.6539080822477</v>
      </c>
      <c r="N270" s="467">
        <v>-0.4234811637522915</v>
      </c>
      <c r="O270" s="466">
        <v>1216.3653799295425</v>
      </c>
      <c r="P270" s="466">
        <v>-1036.356177687645</v>
      </c>
      <c r="Q270" s="467">
        <v>-0.46004628232165939</v>
      </c>
    </row>
    <row r="271" spans="1:17" x14ac:dyDescent="0.25">
      <c r="A271" s="478" t="s">
        <v>114</v>
      </c>
      <c r="B271" s="478" t="s">
        <v>451</v>
      </c>
      <c r="C271" s="247" t="s">
        <v>158</v>
      </c>
      <c r="D271" s="462">
        <v>530031.00334876706</v>
      </c>
      <c r="E271" s="462">
        <v>36039.464039710234</v>
      </c>
      <c r="F271" s="463">
        <v>7.2955630151314801E-2</v>
      </c>
      <c r="G271" s="471">
        <v>1.5452171553620784</v>
      </c>
      <c r="H271" s="471">
        <v>0.16109639444895119</v>
      </c>
      <c r="I271" s="472">
        <v>3.1010680292510715</v>
      </c>
      <c r="J271" s="472">
        <v>0.15442315023608844</v>
      </c>
      <c r="K271" s="463">
        <v>5.2406433953354321E-2</v>
      </c>
      <c r="L271" s="464">
        <v>1643662.1989967292</v>
      </c>
      <c r="M271" s="464">
        <v>188044.55941496813</v>
      </c>
      <c r="N271" s="463">
        <v>0.12918540851771931</v>
      </c>
      <c r="O271" s="462">
        <v>264519.67776992137</v>
      </c>
      <c r="P271" s="462">
        <v>11801.211440460611</v>
      </c>
      <c r="Q271" s="463">
        <v>4.6697068132234384E-2</v>
      </c>
    </row>
    <row r="272" spans="1:17" x14ac:dyDescent="0.25">
      <c r="A272" s="478" t="s">
        <v>114</v>
      </c>
      <c r="B272" s="478" t="s">
        <v>451</v>
      </c>
      <c r="C272" s="248" t="s">
        <v>159</v>
      </c>
      <c r="D272" s="465"/>
      <c r="E272" s="465"/>
      <c r="F272" s="465"/>
      <c r="G272" s="465"/>
      <c r="H272" s="465"/>
      <c r="I272" s="465"/>
      <c r="J272" s="465"/>
      <c r="K272" s="465"/>
      <c r="L272" s="465"/>
      <c r="M272" s="465"/>
      <c r="N272" s="465"/>
      <c r="O272" s="465"/>
      <c r="P272" s="465"/>
      <c r="Q272" s="465"/>
    </row>
    <row r="273" spans="1:17" x14ac:dyDescent="0.25">
      <c r="A273" s="478" t="s">
        <v>114</v>
      </c>
      <c r="B273" s="478" t="s">
        <v>451</v>
      </c>
      <c r="C273" s="247" t="s">
        <v>160</v>
      </c>
      <c r="D273" s="462">
        <v>8157207.7647117702</v>
      </c>
      <c r="E273" s="462">
        <v>177410.21530654375</v>
      </c>
      <c r="F273" s="463">
        <v>2.2232420585628392E-2</v>
      </c>
      <c r="G273" s="471">
        <v>23.780981297789019</v>
      </c>
      <c r="H273" s="471">
        <v>1.4222917715188856</v>
      </c>
      <c r="I273" s="472">
        <v>2.8480281878452245</v>
      </c>
      <c r="J273" s="472">
        <v>1.1249188634321783E-2</v>
      </c>
      <c r="K273" s="463">
        <v>3.9654793825852951E-3</v>
      </c>
      <c r="L273" s="464">
        <v>23231957.648009058</v>
      </c>
      <c r="M273" s="464">
        <v>595035.5419016853</v>
      </c>
      <c r="N273" s="463">
        <v>2.6286062173670976E-2</v>
      </c>
      <c r="O273" s="462">
        <v>5070566.116419673</v>
      </c>
      <c r="P273" s="462">
        <v>-102595.79473314248</v>
      </c>
      <c r="Q273" s="463">
        <v>-1.9832318511422635E-2</v>
      </c>
    </row>
    <row r="274" spans="1:17" x14ac:dyDescent="0.25">
      <c r="A274" s="478" t="s">
        <v>114</v>
      </c>
      <c r="B274" s="478" t="s">
        <v>451</v>
      </c>
      <c r="C274" s="248" t="s">
        <v>161</v>
      </c>
      <c r="D274" s="466">
        <v>10157.914727449417</v>
      </c>
      <c r="E274" s="466">
        <v>-23627.6394604534</v>
      </c>
      <c r="F274" s="467">
        <v>-0.6993414797651436</v>
      </c>
      <c r="G274" s="473">
        <v>2.9613709387546268E-2</v>
      </c>
      <c r="H274" s="473">
        <v>-6.5050436147900098E-2</v>
      </c>
      <c r="I274" s="474">
        <v>3.0389541164273592</v>
      </c>
      <c r="J274" s="474">
        <v>0.25189905970726167</v>
      </c>
      <c r="K274" s="467">
        <v>9.0381802505080461E-2</v>
      </c>
      <c r="L274" s="468">
        <v>30869.436775300503</v>
      </c>
      <c r="M274" s="468">
        <v>-63292.762868184916</v>
      </c>
      <c r="N274" s="467">
        <v>-0.672167420767807</v>
      </c>
      <c r="O274" s="466">
        <v>5078.9573637247086</v>
      </c>
      <c r="P274" s="466">
        <v>-11813.8197302267</v>
      </c>
      <c r="Q274" s="467">
        <v>-0.6993414797651436</v>
      </c>
    </row>
    <row r="275" spans="1:17" x14ac:dyDescent="0.25">
      <c r="A275" s="478" t="s">
        <v>114</v>
      </c>
      <c r="B275" s="478" t="s">
        <v>452</v>
      </c>
      <c r="C275" s="247" t="s">
        <v>284</v>
      </c>
      <c r="D275" s="462">
        <v>14114502.515407259</v>
      </c>
      <c r="E275" s="462">
        <v>358700.27539011464</v>
      </c>
      <c r="F275" s="463">
        <v>2.607628905471002E-2</v>
      </c>
      <c r="G275" s="471">
        <v>41.148482425389879</v>
      </c>
      <c r="H275" s="471">
        <v>2.6059367573937422</v>
      </c>
      <c r="I275" s="472">
        <v>2.8136323514193258</v>
      </c>
      <c r="J275" s="472">
        <v>1.9717282850879592E-3</v>
      </c>
      <c r="K275" s="463">
        <v>7.0126823588332568E-4</v>
      </c>
      <c r="L275" s="464">
        <v>39713020.901539311</v>
      </c>
      <c r="M275" s="464">
        <v>1036373.4036613628</v>
      </c>
      <c r="N275" s="463">
        <v>2.6795843763817041E-2</v>
      </c>
      <c r="O275" s="462">
        <v>8617267.6167782154</v>
      </c>
      <c r="P275" s="462">
        <v>-158908.73604712635</v>
      </c>
      <c r="Q275" s="463">
        <v>-1.8106830316367603E-2</v>
      </c>
    </row>
    <row r="276" spans="1:17" x14ac:dyDescent="0.25">
      <c r="A276" s="478" t="s">
        <v>114</v>
      </c>
      <c r="B276" s="478" t="s">
        <v>452</v>
      </c>
      <c r="C276" s="248" t="s">
        <v>33</v>
      </c>
      <c r="D276" s="466">
        <v>219861.08608829169</v>
      </c>
      <c r="E276" s="466">
        <v>68498.982149044517</v>
      </c>
      <c r="F276" s="467">
        <v>0.45255040968866445</v>
      </c>
      <c r="G276" s="473">
        <v>0.64096839594988464</v>
      </c>
      <c r="H276" s="473">
        <v>0.21686511926050261</v>
      </c>
      <c r="I276" s="474">
        <v>3.3113838893866099</v>
      </c>
      <c r="J276" s="474">
        <v>-2.4642523296986685E-2</v>
      </c>
      <c r="K276" s="467">
        <v>-7.3867890263984819E-3</v>
      </c>
      <c r="L276" s="468">
        <v>728044.45837581158</v>
      </c>
      <c r="M276" s="468">
        <v>223096.48175512312</v>
      </c>
      <c r="N276" s="467">
        <v>0.44182072626208546</v>
      </c>
      <c r="O276" s="466">
        <v>134593.07805220337</v>
      </c>
      <c r="P276" s="466">
        <v>37342.27725138863</v>
      </c>
      <c r="Q276" s="467">
        <v>0.38397912350224866</v>
      </c>
    </row>
    <row r="277" spans="1:17" x14ac:dyDescent="0.25">
      <c r="A277" s="478" t="s">
        <v>114</v>
      </c>
      <c r="B277" s="478" t="s">
        <v>452</v>
      </c>
      <c r="C277" s="247" t="s">
        <v>145</v>
      </c>
      <c r="D277" s="462">
        <v>5641.822084903717</v>
      </c>
      <c r="E277" s="462">
        <v>-1476.1941916942596</v>
      </c>
      <c r="F277" s="463">
        <v>-0.20738842597867729</v>
      </c>
      <c r="G277" s="471">
        <v>1.644779308760062E-2</v>
      </c>
      <c r="H277" s="471">
        <v>-3.496261255388787E-3</v>
      </c>
      <c r="I277" s="472">
        <v>2.891442386100064</v>
      </c>
      <c r="J277" s="472">
        <v>0.19497091773578878</v>
      </c>
      <c r="K277" s="463">
        <v>7.230594501860664E-2</v>
      </c>
      <c r="L277" s="464">
        <v>16313.003511126042</v>
      </c>
      <c r="M277" s="464">
        <v>-2880.5242900729154</v>
      </c>
      <c r="N277" s="463">
        <v>-0.15007789708638025</v>
      </c>
      <c r="O277" s="462">
        <v>2820.9110424518585</v>
      </c>
      <c r="P277" s="462">
        <v>-738.09709584712982</v>
      </c>
      <c r="Q277" s="463">
        <v>-0.20738842597867729</v>
      </c>
    </row>
    <row r="278" spans="1:17" x14ac:dyDescent="0.25">
      <c r="A278" s="478" t="s">
        <v>114</v>
      </c>
      <c r="B278" s="478" t="s">
        <v>452</v>
      </c>
      <c r="C278" s="248" t="s">
        <v>146</v>
      </c>
      <c r="D278" s="466">
        <v>377888.45882872521</v>
      </c>
      <c r="E278" s="466">
        <v>-19487.945569112024</v>
      </c>
      <c r="F278" s="467">
        <v>-4.9041526757591471E-2</v>
      </c>
      <c r="G278" s="473">
        <v>1.101670894167027</v>
      </c>
      <c r="H278" s="473">
        <v>-1.1742772782335376E-2</v>
      </c>
      <c r="I278" s="474">
        <v>3.4587315713677382</v>
      </c>
      <c r="J278" s="474">
        <v>0.12636197800488613</v>
      </c>
      <c r="K278" s="467">
        <v>3.7919556779225164E-2</v>
      </c>
      <c r="L278" s="468">
        <v>1307014.7430064096</v>
      </c>
      <c r="M278" s="468">
        <v>-17190.304128803546</v>
      </c>
      <c r="N278" s="467">
        <v>-1.2981602936790697E-2</v>
      </c>
      <c r="O278" s="466">
        <v>248891.11364176721</v>
      </c>
      <c r="P278" s="466">
        <v>-11601.479698380776</v>
      </c>
      <c r="Q278" s="467">
        <v>-4.4536696992500312E-2</v>
      </c>
    </row>
    <row r="279" spans="1:17" x14ac:dyDescent="0.25">
      <c r="A279" s="478" t="s">
        <v>114</v>
      </c>
      <c r="B279" s="478" t="s">
        <v>452</v>
      </c>
      <c r="C279" s="247" t="s">
        <v>147</v>
      </c>
      <c r="D279" s="462">
        <v>69341.808079687704</v>
      </c>
      <c r="E279" s="462">
        <v>-1519.2410499771941</v>
      </c>
      <c r="F279" s="463">
        <v>-2.1439719967978669E-2</v>
      </c>
      <c r="G279" s="471">
        <v>0.20215449804179358</v>
      </c>
      <c r="H279" s="471">
        <v>3.6080828994642655E-3</v>
      </c>
      <c r="I279" s="472">
        <v>3.2158556540924637</v>
      </c>
      <c r="J279" s="472">
        <v>-7.267586031372586E-2</v>
      </c>
      <c r="K279" s="463">
        <v>-2.2099791349224442E-2</v>
      </c>
      <c r="L279" s="464">
        <v>222993.24557805818</v>
      </c>
      <c r="M279" s="464">
        <v>-10035.547628730128</v>
      </c>
      <c r="N279" s="463">
        <v>-4.3065697979325003E-2</v>
      </c>
      <c r="O279" s="462">
        <v>36109.265069740737</v>
      </c>
      <c r="P279" s="462">
        <v>-1292.3419637503976</v>
      </c>
      <c r="Q279" s="463">
        <v>-3.4553113255084859E-2</v>
      </c>
    </row>
    <row r="280" spans="1:17" x14ac:dyDescent="0.25">
      <c r="A280" s="478" t="s">
        <v>114</v>
      </c>
      <c r="B280" s="478" t="s">
        <v>452</v>
      </c>
      <c r="C280" s="248" t="s">
        <v>148</v>
      </c>
      <c r="D280" s="466">
        <v>3050.206174170426</v>
      </c>
      <c r="E280" s="466">
        <v>-11158.617813373157</v>
      </c>
      <c r="F280" s="467">
        <v>-0.78533014577107563</v>
      </c>
      <c r="G280" s="473">
        <v>8.892368329288294E-3</v>
      </c>
      <c r="H280" s="473">
        <v>-3.0919504353444822E-2</v>
      </c>
      <c r="I280" s="474">
        <v>3.899723689587907</v>
      </c>
      <c r="J280" s="474">
        <v>0.56872095556660973</v>
      </c>
      <c r="K280" s="467">
        <v>0.17073566159461864</v>
      </c>
      <c r="L280" s="468">
        <v>11894.961275539708</v>
      </c>
      <c r="M280" s="468">
        <v>-35434.670274195356</v>
      </c>
      <c r="N280" s="467">
        <v>-0.74867834618487972</v>
      </c>
      <c r="O280" s="466">
        <v>1709.5094664421933</v>
      </c>
      <c r="P280" s="466">
        <v>-5915.3483441743001</v>
      </c>
      <c r="Q280" s="467">
        <v>-0.77579785631386433</v>
      </c>
    </row>
    <row r="281" spans="1:17" x14ac:dyDescent="0.25">
      <c r="A281" s="478" t="s">
        <v>114</v>
      </c>
      <c r="B281" s="478" t="s">
        <v>452</v>
      </c>
      <c r="C281" s="247" t="s">
        <v>149</v>
      </c>
      <c r="D281" s="462">
        <v>13402.412177062297</v>
      </c>
      <c r="E281" s="462">
        <v>-3683.2812365512818</v>
      </c>
      <c r="F281" s="463">
        <v>-0.21557692435336037</v>
      </c>
      <c r="G281" s="471">
        <v>3.9072501586483767E-2</v>
      </c>
      <c r="H281" s="471">
        <v>-8.8001057084842529E-3</v>
      </c>
      <c r="I281" s="472">
        <v>2.8785685241778203</v>
      </c>
      <c r="J281" s="472">
        <v>0.12999550314805264</v>
      </c>
      <c r="K281" s="463">
        <v>4.7295633826511592E-2</v>
      </c>
      <c r="L281" s="464">
        <v>38579.761840949061</v>
      </c>
      <c r="M281" s="464">
        <v>-8381.5141212952149</v>
      </c>
      <c r="N281" s="463">
        <v>-0.17847713780251093</v>
      </c>
      <c r="O281" s="462">
        <v>6703.2773678302765</v>
      </c>
      <c r="P281" s="462">
        <v>-1878.343946814537</v>
      </c>
      <c r="Q281" s="463">
        <v>-0.21887984542141034</v>
      </c>
    </row>
    <row r="282" spans="1:17" x14ac:dyDescent="0.25">
      <c r="A282" s="478" t="s">
        <v>114</v>
      </c>
      <c r="B282" s="478" t="s">
        <v>452</v>
      </c>
      <c r="C282" s="248" t="s">
        <v>150</v>
      </c>
      <c r="D282" s="466">
        <v>3990881.4992475179</v>
      </c>
      <c r="E282" s="466">
        <v>-50446.438751534093</v>
      </c>
      <c r="F282" s="467">
        <v>-1.248263925260943E-2</v>
      </c>
      <c r="G282" s="473">
        <v>11.634750644193126</v>
      </c>
      <c r="H282" s="473">
        <v>0.31130589761591843</v>
      </c>
      <c r="I282" s="474">
        <v>2.7545287857841507</v>
      </c>
      <c r="J282" s="474">
        <v>-2.5438537689621565E-2</v>
      </c>
      <c r="K282" s="467">
        <v>-9.1506606839659738E-3</v>
      </c>
      <c r="L282" s="468">
        <v>10992997.970330697</v>
      </c>
      <c r="M282" s="468">
        <v>-241761.64074830711</v>
      </c>
      <c r="N282" s="467">
        <v>-2.1519075540334408E-2</v>
      </c>
      <c r="O282" s="466">
        <v>2478881.1669247043</v>
      </c>
      <c r="P282" s="466">
        <v>-166708.88409011671</v>
      </c>
      <c r="Q282" s="467">
        <v>-6.3013876252735718E-2</v>
      </c>
    </row>
    <row r="283" spans="1:17" x14ac:dyDescent="0.25">
      <c r="A283" s="478" t="s">
        <v>114</v>
      </c>
      <c r="B283" s="478" t="s">
        <v>452</v>
      </c>
      <c r="C283" s="247" t="s">
        <v>151</v>
      </c>
      <c r="D283" s="462">
        <v>687745.50811369519</v>
      </c>
      <c r="E283" s="462">
        <v>168845.55120409466</v>
      </c>
      <c r="F283" s="463">
        <v>0.3253913378788541</v>
      </c>
      <c r="G283" s="471">
        <v>2.0050075390801445</v>
      </c>
      <c r="H283" s="471">
        <v>0.55109558706559025</v>
      </c>
      <c r="I283" s="472">
        <v>1.9917371482532502</v>
      </c>
      <c r="J283" s="472">
        <v>4.1349708244446948E-3</v>
      </c>
      <c r="K283" s="463">
        <v>2.0803815126595204E-3</v>
      </c>
      <c r="L283" s="464">
        <v>1369808.2770543538</v>
      </c>
      <c r="M283" s="464">
        <v>338441.59283311851</v>
      </c>
      <c r="N283" s="463">
        <v>0.32814865751521644</v>
      </c>
      <c r="O283" s="462">
        <v>343827.44561497023</v>
      </c>
      <c r="P283" s="462">
        <v>84385.679476385005</v>
      </c>
      <c r="Q283" s="463">
        <v>0.32525865334769949</v>
      </c>
    </row>
    <row r="284" spans="1:17" x14ac:dyDescent="0.25">
      <c r="A284" s="478" t="s">
        <v>114</v>
      </c>
      <c r="B284" s="478" t="s">
        <v>452</v>
      </c>
      <c r="C284" s="248" t="s">
        <v>152</v>
      </c>
      <c r="D284" s="465"/>
      <c r="E284" s="466">
        <v>-1911.1757900714874</v>
      </c>
      <c r="F284" s="467">
        <v>-1</v>
      </c>
      <c r="G284" s="465"/>
      <c r="H284" s="473">
        <v>-5.3549461444065581E-3</v>
      </c>
      <c r="I284" s="465"/>
      <c r="J284" s="474">
        <v>-2.9956336428873738</v>
      </c>
      <c r="K284" s="467">
        <v>-1</v>
      </c>
      <c r="L284" s="465"/>
      <c r="M284" s="468">
        <v>-5725.1824942100047</v>
      </c>
      <c r="N284" s="467">
        <v>-1</v>
      </c>
      <c r="O284" s="465"/>
      <c r="P284" s="466">
        <v>-955.58789503574371</v>
      </c>
      <c r="Q284" s="467">
        <v>-1</v>
      </c>
    </row>
    <row r="285" spans="1:17" x14ac:dyDescent="0.25">
      <c r="A285" s="478" t="s">
        <v>114</v>
      </c>
      <c r="B285" s="478" t="s">
        <v>452</v>
      </c>
      <c r="C285" s="247" t="s">
        <v>153</v>
      </c>
      <c r="D285" s="461"/>
      <c r="E285" s="461"/>
      <c r="F285" s="461"/>
      <c r="G285" s="461"/>
      <c r="H285" s="461"/>
      <c r="I285" s="461"/>
      <c r="J285" s="461"/>
      <c r="K285" s="461"/>
      <c r="L285" s="461"/>
      <c r="M285" s="461"/>
      <c r="N285" s="461"/>
      <c r="O285" s="461"/>
      <c r="P285" s="461"/>
      <c r="Q285" s="461"/>
    </row>
    <row r="286" spans="1:17" x14ac:dyDescent="0.25">
      <c r="A286" s="478" t="s">
        <v>114</v>
      </c>
      <c r="B286" s="478" t="s">
        <v>452</v>
      </c>
      <c r="C286" s="247" t="s">
        <v>154</v>
      </c>
      <c r="D286" s="466">
        <v>48801.478599413029</v>
      </c>
      <c r="E286" s="466">
        <v>287.1194968363925</v>
      </c>
      <c r="F286" s="467">
        <v>5.9182374486143286E-3</v>
      </c>
      <c r="G286" s="473">
        <v>0.14227258681550814</v>
      </c>
      <c r="H286" s="473">
        <v>6.3396278620146684E-3</v>
      </c>
      <c r="I286" s="474">
        <v>2.8283484235274168</v>
      </c>
      <c r="J286" s="474">
        <v>8.5541012339973577E-4</v>
      </c>
      <c r="K286" s="467">
        <v>3.0253306351052942E-4</v>
      </c>
      <c r="L286" s="468">
        <v>138027.58506245681</v>
      </c>
      <c r="M286" s="468">
        <v>853.57365014779498</v>
      </c>
      <c r="N286" s="467">
        <v>6.2225609746308069E-3</v>
      </c>
      <c r="O286" s="466">
        <v>24316.342801771458</v>
      </c>
      <c r="P286" s="466">
        <v>-474.81701190067906</v>
      </c>
      <c r="Q286" s="467">
        <v>-1.9152674399639063E-2</v>
      </c>
    </row>
    <row r="287" spans="1:17" x14ac:dyDescent="0.25">
      <c r="A287" s="478" t="s">
        <v>114</v>
      </c>
      <c r="B287" s="478" t="s">
        <v>452</v>
      </c>
      <c r="C287" s="248" t="s">
        <v>155</v>
      </c>
      <c r="D287" s="462">
        <v>20117548.300164655</v>
      </c>
      <c r="E287" s="462">
        <v>-1745704.5841272362</v>
      </c>
      <c r="F287" s="463">
        <v>-7.9846516589554425E-2</v>
      </c>
      <c r="G287" s="471">
        <v>58.649363076568328</v>
      </c>
      <c r="H287" s="471">
        <v>-2.6095448402932533</v>
      </c>
      <c r="I287" s="472">
        <v>2.5166644591578171</v>
      </c>
      <c r="J287" s="472">
        <v>5.7508253595911718E-2</v>
      </c>
      <c r="K287" s="463">
        <v>2.3385360175919103E-2</v>
      </c>
      <c r="L287" s="464">
        <v>50629118.812415145</v>
      </c>
      <c r="M287" s="464">
        <v>-3136035.1917604879</v>
      </c>
      <c r="N287" s="463">
        <v>-5.8328395962874577E-2</v>
      </c>
      <c r="O287" s="462">
        <v>12548504.207346555</v>
      </c>
      <c r="P287" s="462">
        <v>-1315250.7645791452</v>
      </c>
      <c r="Q287" s="463">
        <v>-9.4869735309268427E-2</v>
      </c>
    </row>
    <row r="288" spans="1:17" x14ac:dyDescent="0.25">
      <c r="A288" s="478" t="s">
        <v>114</v>
      </c>
      <c r="B288" s="478" t="s">
        <v>452</v>
      </c>
      <c r="C288" s="247" t="s">
        <v>156</v>
      </c>
      <c r="D288" s="466">
        <v>67400.630545637221</v>
      </c>
      <c r="E288" s="466">
        <v>21482.948362059986</v>
      </c>
      <c r="F288" s="467">
        <v>0.46785785650442752</v>
      </c>
      <c r="G288" s="473">
        <v>0.19649531809143786</v>
      </c>
      <c r="H288" s="473">
        <v>6.7838019036893404E-2</v>
      </c>
      <c r="I288" s="474">
        <v>2.8984547523100899</v>
      </c>
      <c r="J288" s="474">
        <v>0.20775336890227969</v>
      </c>
      <c r="K288" s="467">
        <v>7.7211603704294085E-2</v>
      </c>
      <c r="L288" s="468">
        <v>195357.6779136988</v>
      </c>
      <c r="M288" s="468">
        <v>71806.906939467386</v>
      </c>
      <c r="N288" s="467">
        <v>0.58119351561508203</v>
      </c>
      <c r="O288" s="466">
        <v>34143.654932828736</v>
      </c>
      <c r="P288" s="466">
        <v>11280.624507968063</v>
      </c>
      <c r="Q288" s="467">
        <v>0.49340023165528402</v>
      </c>
    </row>
    <row r="289" spans="1:17" x14ac:dyDescent="0.25">
      <c r="A289" s="478" t="s">
        <v>114</v>
      </c>
      <c r="B289" s="478" t="s">
        <v>452</v>
      </c>
      <c r="C289" s="248" t="s">
        <v>157</v>
      </c>
      <c r="D289" s="462">
        <v>2432.7307598590851</v>
      </c>
      <c r="E289" s="462">
        <v>-2072.7123553752899</v>
      </c>
      <c r="F289" s="463">
        <v>-0.46004628232165939</v>
      </c>
      <c r="G289" s="471">
        <v>7.0922215507415324E-3</v>
      </c>
      <c r="H289" s="471">
        <v>-5.5316330230258245E-3</v>
      </c>
      <c r="I289" s="472">
        <v>3.491212232492007</v>
      </c>
      <c r="J289" s="472">
        <v>0.22142657135498833</v>
      </c>
      <c r="K289" s="463">
        <v>6.7718986594977784E-2</v>
      </c>
      <c r="L289" s="464">
        <v>8493.1793871796126</v>
      </c>
      <c r="M289" s="464">
        <v>-6238.6539080822477</v>
      </c>
      <c r="N289" s="463">
        <v>-0.4234811637522915</v>
      </c>
      <c r="O289" s="462">
        <v>1216.3653799295425</v>
      </c>
      <c r="P289" s="462">
        <v>-1036.356177687645</v>
      </c>
      <c r="Q289" s="463">
        <v>-0.46004628232165939</v>
      </c>
    </row>
    <row r="290" spans="1:17" x14ac:dyDescent="0.25">
      <c r="A290" s="478" t="s">
        <v>114</v>
      </c>
      <c r="B290" s="478" t="s">
        <v>452</v>
      </c>
      <c r="C290" s="248" t="s">
        <v>158</v>
      </c>
      <c r="D290" s="466">
        <v>530031.00334876706</v>
      </c>
      <c r="E290" s="466">
        <v>36039.464039710409</v>
      </c>
      <c r="F290" s="467">
        <v>7.2955630151315176E-2</v>
      </c>
      <c r="G290" s="473">
        <v>1.5452171553620784</v>
      </c>
      <c r="H290" s="473">
        <v>0.16109639444895163</v>
      </c>
      <c r="I290" s="474">
        <v>3.1010680292510715</v>
      </c>
      <c r="J290" s="474">
        <v>0.15442315023608844</v>
      </c>
      <c r="K290" s="467">
        <v>5.2406433953354321E-2</v>
      </c>
      <c r="L290" s="468">
        <v>1643662.1989967292</v>
      </c>
      <c r="M290" s="468">
        <v>188044.55941496883</v>
      </c>
      <c r="N290" s="467">
        <v>0.12918540851771987</v>
      </c>
      <c r="O290" s="466">
        <v>264519.67776992137</v>
      </c>
      <c r="P290" s="466">
        <v>11801.211440460669</v>
      </c>
      <c r="Q290" s="467">
        <v>4.6697068132234627E-2</v>
      </c>
    </row>
    <row r="291" spans="1:17" x14ac:dyDescent="0.25">
      <c r="A291" s="478" t="s">
        <v>114</v>
      </c>
      <c r="B291" s="478" t="s">
        <v>452</v>
      </c>
      <c r="C291" s="247" t="s">
        <v>159</v>
      </c>
      <c r="D291" s="461"/>
      <c r="E291" s="461"/>
      <c r="F291" s="461"/>
      <c r="G291" s="461"/>
      <c r="H291" s="461"/>
      <c r="I291" s="461"/>
      <c r="J291" s="461"/>
      <c r="K291" s="461"/>
      <c r="L291" s="461"/>
      <c r="M291" s="461"/>
      <c r="N291" s="461"/>
      <c r="O291" s="461"/>
      <c r="P291" s="461"/>
      <c r="Q291" s="461"/>
    </row>
    <row r="292" spans="1:17" x14ac:dyDescent="0.25">
      <c r="A292" s="478" t="s">
        <v>114</v>
      </c>
      <c r="B292" s="478" t="s">
        <v>452</v>
      </c>
      <c r="C292" s="248" t="s">
        <v>160</v>
      </c>
      <c r="D292" s="466">
        <v>8157207.7647117721</v>
      </c>
      <c r="E292" s="466">
        <v>177410.21530654654</v>
      </c>
      <c r="F292" s="467">
        <v>2.2232420585628743E-2</v>
      </c>
      <c r="G292" s="473">
        <v>23.780981297789026</v>
      </c>
      <c r="H292" s="473">
        <v>1.4222917715188927</v>
      </c>
      <c r="I292" s="474">
        <v>2.848028187845224</v>
      </c>
      <c r="J292" s="474">
        <v>1.1249188634321783E-2</v>
      </c>
      <c r="K292" s="467">
        <v>3.965479382585296E-3</v>
      </c>
      <c r="L292" s="468">
        <v>23231957.648009058</v>
      </c>
      <c r="M292" s="468">
        <v>595035.54190169275</v>
      </c>
      <c r="N292" s="467">
        <v>2.6286062173671312E-2</v>
      </c>
      <c r="O292" s="466">
        <v>5070566.1164196702</v>
      </c>
      <c r="P292" s="466">
        <v>-102595.79473314434</v>
      </c>
      <c r="Q292" s="467">
        <v>-1.9832318511422999E-2</v>
      </c>
    </row>
    <row r="293" spans="1:17" x14ac:dyDescent="0.25">
      <c r="A293" s="478" t="s">
        <v>114</v>
      </c>
      <c r="B293" s="478" t="s">
        <v>452</v>
      </c>
      <c r="C293" s="247" t="s">
        <v>161</v>
      </c>
      <c r="D293" s="462">
        <v>10157.914727449417</v>
      </c>
      <c r="E293" s="462">
        <v>-23627.6394604534</v>
      </c>
      <c r="F293" s="463">
        <v>-0.6993414797651436</v>
      </c>
      <c r="G293" s="471">
        <v>2.9613709387546268E-2</v>
      </c>
      <c r="H293" s="471">
        <v>-6.5050436147900126E-2</v>
      </c>
      <c r="I293" s="472">
        <v>3.0389541164273592</v>
      </c>
      <c r="J293" s="472">
        <v>0.25189905970726167</v>
      </c>
      <c r="K293" s="463">
        <v>9.0381802505080461E-2</v>
      </c>
      <c r="L293" s="464">
        <v>30869.436775300503</v>
      </c>
      <c r="M293" s="464">
        <v>-63292.762868184916</v>
      </c>
      <c r="N293" s="463">
        <v>-0.672167420767807</v>
      </c>
      <c r="O293" s="462">
        <v>5078.9573637247086</v>
      </c>
      <c r="P293" s="462">
        <v>-11813.8197302267</v>
      </c>
      <c r="Q293" s="463">
        <v>-0.6993414797651436</v>
      </c>
    </row>
    <row r="294" spans="1:17" x14ac:dyDescent="0.25">
      <c r="A294" s="478" t="s">
        <v>115</v>
      </c>
      <c r="B294" s="478" t="s">
        <v>444</v>
      </c>
      <c r="C294" s="248" t="s">
        <v>284</v>
      </c>
      <c r="D294" s="466">
        <v>90132186.203563541</v>
      </c>
      <c r="E294" s="466">
        <v>4488971.0593040586</v>
      </c>
      <c r="F294" s="467">
        <v>5.2414789096167494E-2</v>
      </c>
      <c r="G294" s="473">
        <v>55.064565947106679</v>
      </c>
      <c r="H294" s="473">
        <v>-4.0122375028190049E-2</v>
      </c>
      <c r="I294" s="474">
        <v>1.9502655403526066</v>
      </c>
      <c r="J294" s="474">
        <v>4.6695543808705331E-2</v>
      </c>
      <c r="K294" s="467">
        <v>2.4530510511032007E-2</v>
      </c>
      <c r="L294" s="468">
        <v>175781696.8294546</v>
      </c>
      <c r="M294" s="468">
        <v>12753842.073287994</v>
      </c>
      <c r="N294" s="467">
        <v>7.8231061142056607E-2</v>
      </c>
      <c r="O294" s="466">
        <v>37393732.441441894</v>
      </c>
      <c r="P294" s="466">
        <v>2271909.1411137208</v>
      </c>
      <c r="Q294" s="467">
        <v>6.4686537532135824E-2</v>
      </c>
    </row>
    <row r="295" spans="1:17" x14ac:dyDescent="0.25">
      <c r="A295" s="478" t="s">
        <v>115</v>
      </c>
      <c r="B295" s="478" t="s">
        <v>444</v>
      </c>
      <c r="C295" s="247" t="s">
        <v>33</v>
      </c>
      <c r="D295" s="462">
        <v>4971857.4003154757</v>
      </c>
      <c r="E295" s="462">
        <v>221068.76308801677</v>
      </c>
      <c r="F295" s="463">
        <v>4.6533066395694593E-2</v>
      </c>
      <c r="G295" s="471">
        <v>3.0374628779220463</v>
      </c>
      <c r="H295" s="471">
        <v>-1.9296804649333144E-2</v>
      </c>
      <c r="I295" s="472">
        <v>2.6650051309472875</v>
      </c>
      <c r="J295" s="472">
        <v>0.18393387521512761</v>
      </c>
      <c r="K295" s="463">
        <v>7.4134862023883724E-2</v>
      </c>
      <c r="L295" s="464">
        <v>13250025.482178984</v>
      </c>
      <c r="M295" s="464">
        <v>1462980.3522949759</v>
      </c>
      <c r="N295" s="463">
        <v>0.12411765087637129</v>
      </c>
      <c r="O295" s="462">
        <v>2828207.1322629452</v>
      </c>
      <c r="P295" s="462">
        <v>172494.97625079378</v>
      </c>
      <c r="Q295" s="463">
        <v>6.495243690483922E-2</v>
      </c>
    </row>
    <row r="296" spans="1:17" x14ac:dyDescent="0.25">
      <c r="A296" s="478" t="s">
        <v>115</v>
      </c>
      <c r="B296" s="478" t="s">
        <v>444</v>
      </c>
      <c r="C296" s="248" t="s">
        <v>145</v>
      </c>
      <c r="D296" s="466">
        <v>1365854.5765234842</v>
      </c>
      <c r="E296" s="466">
        <v>-1836.3995771738701</v>
      </c>
      <c r="F296" s="467">
        <v>-1.3427006606488835E-3</v>
      </c>
      <c r="G296" s="473">
        <v>0.83444319472372119</v>
      </c>
      <c r="H296" s="473">
        <v>-4.5558622490573852E-2</v>
      </c>
      <c r="I296" s="474">
        <v>2.0112478724394469</v>
      </c>
      <c r="J296" s="474">
        <v>2.1777595193905652E-2</v>
      </c>
      <c r="K296" s="467">
        <v>1.0946429028362835E-2</v>
      </c>
      <c r="L296" s="468">
        <v>2747072.1110945391</v>
      </c>
      <c r="M296" s="468">
        <v>26091.565685337875</v>
      </c>
      <c r="N296" s="467">
        <v>9.5890305902257139E-3</v>
      </c>
      <c r="O296" s="466">
        <v>686684.58559370041</v>
      </c>
      <c r="P296" s="466">
        <v>-1383.2526233770186</v>
      </c>
      <c r="Q296" s="467">
        <v>-2.010343379747708E-3</v>
      </c>
    </row>
    <row r="297" spans="1:17" x14ac:dyDescent="0.25">
      <c r="A297" s="478" t="s">
        <v>115</v>
      </c>
      <c r="B297" s="478" t="s">
        <v>444</v>
      </c>
      <c r="C297" s="247" t="s">
        <v>146</v>
      </c>
      <c r="D297" s="462">
        <v>11167871.250847887</v>
      </c>
      <c r="E297" s="462">
        <v>707004.56537139975</v>
      </c>
      <c r="F297" s="463">
        <v>6.7585658686672767E-2</v>
      </c>
      <c r="G297" s="471">
        <v>6.8228011422272257</v>
      </c>
      <c r="H297" s="471">
        <v>9.2054318773531207E-2</v>
      </c>
      <c r="I297" s="472">
        <v>2.2217734675878349</v>
      </c>
      <c r="J297" s="472">
        <v>7.5588273272176654E-2</v>
      </c>
      <c r="K297" s="463">
        <v>3.5219827940467671E-2</v>
      </c>
      <c r="L297" s="464">
        <v>24812480.034570802</v>
      </c>
      <c r="M297" s="464">
        <v>2361522.8344912492</v>
      </c>
      <c r="N297" s="463">
        <v>0.10518584189732816</v>
      </c>
      <c r="O297" s="462">
        <v>4913714.6386192441</v>
      </c>
      <c r="P297" s="462">
        <v>528964.6978287017</v>
      </c>
      <c r="Q297" s="463">
        <v>0.12063736928481097</v>
      </c>
    </row>
    <row r="298" spans="1:17" x14ac:dyDescent="0.25">
      <c r="A298" s="478" t="s">
        <v>115</v>
      </c>
      <c r="B298" s="478" t="s">
        <v>444</v>
      </c>
      <c r="C298" s="248" t="s">
        <v>147</v>
      </c>
      <c r="D298" s="466">
        <v>2397022.6879826332</v>
      </c>
      <c r="E298" s="466">
        <v>186061.59532167017</v>
      </c>
      <c r="F298" s="467">
        <v>8.4154169849157787E-2</v>
      </c>
      <c r="G298" s="473">
        <v>1.4644159810018245</v>
      </c>
      <c r="H298" s="473">
        <v>4.183601715730445E-2</v>
      </c>
      <c r="I298" s="474">
        <v>2.0927682693043823</v>
      </c>
      <c r="J298" s="474">
        <v>-0.11016912649882427</v>
      </c>
      <c r="K298" s="467">
        <v>-5.0010103196171773E-2</v>
      </c>
      <c r="L298" s="468">
        <v>5016413.022212754</v>
      </c>
      <c r="M298" s="468">
        <v>145804.15052399971</v>
      </c>
      <c r="N298" s="467">
        <v>2.9935507934441469E-2</v>
      </c>
      <c r="O298" s="466">
        <v>1279418.6266720295</v>
      </c>
      <c r="P298" s="466">
        <v>89646.236326337792</v>
      </c>
      <c r="Q298" s="467">
        <v>7.5347383292606776E-2</v>
      </c>
    </row>
    <row r="299" spans="1:17" x14ac:dyDescent="0.25">
      <c r="A299" s="478" t="s">
        <v>115</v>
      </c>
      <c r="B299" s="478" t="s">
        <v>444</v>
      </c>
      <c r="C299" s="247" t="s">
        <v>148</v>
      </c>
      <c r="D299" s="462">
        <v>542402.05859810719</v>
      </c>
      <c r="E299" s="462">
        <v>-540146.1330270241</v>
      </c>
      <c r="F299" s="463">
        <v>-0.49895804843214581</v>
      </c>
      <c r="G299" s="471">
        <v>0.33137034819134392</v>
      </c>
      <c r="H299" s="471">
        <v>-0.36516446303347805</v>
      </c>
      <c r="I299" s="472">
        <v>2.1608270163886143</v>
      </c>
      <c r="J299" s="472">
        <v>-0.22646621092066521</v>
      </c>
      <c r="K299" s="463">
        <v>-9.4863173208058524E-2</v>
      </c>
      <c r="L299" s="464">
        <v>1172037.0219635903</v>
      </c>
      <c r="M299" s="464">
        <v>-1412322.944138994</v>
      </c>
      <c r="N299" s="463">
        <v>-0.54648847786823085</v>
      </c>
      <c r="O299" s="462">
        <v>309912.20883667469</v>
      </c>
      <c r="P299" s="462">
        <v>-280723.93974018097</v>
      </c>
      <c r="Q299" s="463">
        <v>-0.47529082061195949</v>
      </c>
    </row>
    <row r="300" spans="1:17" x14ac:dyDescent="0.25">
      <c r="A300" s="478" t="s">
        <v>115</v>
      </c>
      <c r="B300" s="478" t="s">
        <v>444</v>
      </c>
      <c r="C300" s="248" t="s">
        <v>149</v>
      </c>
      <c r="D300" s="466">
        <v>928940.3947348604</v>
      </c>
      <c r="E300" s="466">
        <v>101711.08747882908</v>
      </c>
      <c r="F300" s="467">
        <v>0.1229539217078887</v>
      </c>
      <c r="G300" s="473">
        <v>0.56751868318474952</v>
      </c>
      <c r="H300" s="473">
        <v>3.5261538582039287E-2</v>
      </c>
      <c r="I300" s="474">
        <v>1.9927093554358004</v>
      </c>
      <c r="J300" s="474">
        <v>-0.1376186823261043</v>
      </c>
      <c r="K300" s="467">
        <v>-6.459976111035215E-2</v>
      </c>
      <c r="L300" s="468">
        <v>1851108.2152303816</v>
      </c>
      <c r="M300" s="468">
        <v>88838.428324500797</v>
      </c>
      <c r="N300" s="467">
        <v>5.0411366627626054E-2</v>
      </c>
      <c r="O300" s="466">
        <v>464471.19736742973</v>
      </c>
      <c r="P300" s="466">
        <v>42997.881239414215</v>
      </c>
      <c r="Q300" s="467">
        <v>0.10201803908827842</v>
      </c>
    </row>
    <row r="301" spans="1:17" x14ac:dyDescent="0.25">
      <c r="A301" s="478" t="s">
        <v>115</v>
      </c>
      <c r="B301" s="478" t="s">
        <v>444</v>
      </c>
      <c r="C301" s="247" t="s">
        <v>150</v>
      </c>
      <c r="D301" s="462">
        <v>11155540.825361554</v>
      </c>
      <c r="E301" s="462">
        <v>252720.8979435917</v>
      </c>
      <c r="F301" s="463">
        <v>2.3179406761370019E-2</v>
      </c>
      <c r="G301" s="471">
        <v>6.8152681004144524</v>
      </c>
      <c r="H301" s="471">
        <v>-0.19984095312507133</v>
      </c>
      <c r="I301" s="472">
        <v>1.7776784791396656</v>
      </c>
      <c r="J301" s="472">
        <v>-9.6028725869778953E-3</v>
      </c>
      <c r="K301" s="463">
        <v>-5.3728936284714339E-3</v>
      </c>
      <c r="L301" s="464">
        <v>19830964.848409176</v>
      </c>
      <c r="M301" s="464">
        <v>344558.11090141535</v>
      </c>
      <c r="N301" s="463">
        <v>1.7681972645998616E-2</v>
      </c>
      <c r="O301" s="462">
        <v>4283274.0293133855</v>
      </c>
      <c r="P301" s="462">
        <v>128094.99131437996</v>
      </c>
      <c r="Q301" s="463">
        <v>3.0827791087448833E-2</v>
      </c>
    </row>
    <row r="302" spans="1:17" x14ac:dyDescent="0.25">
      <c r="A302" s="478" t="s">
        <v>115</v>
      </c>
      <c r="B302" s="478" t="s">
        <v>444</v>
      </c>
      <c r="C302" s="248" t="s">
        <v>151</v>
      </c>
      <c r="D302" s="466">
        <v>226771.64447787486</v>
      </c>
      <c r="E302" s="466">
        <v>-77391.648296105908</v>
      </c>
      <c r="F302" s="467">
        <v>-0.25444111809249281</v>
      </c>
      <c r="G302" s="473">
        <v>0.13854187608501689</v>
      </c>
      <c r="H302" s="473">
        <v>-5.7163334410784028E-2</v>
      </c>
      <c r="I302" s="474">
        <v>2.1086617221246486</v>
      </c>
      <c r="J302" s="474">
        <v>0.17045324467570233</v>
      </c>
      <c r="K302" s="467">
        <v>8.7943710214316809E-2</v>
      </c>
      <c r="L302" s="468">
        <v>478184.68637375417</v>
      </c>
      <c r="M302" s="468">
        <v>-111347.18620956119</v>
      </c>
      <c r="N302" s="467">
        <v>-0.18887390383430896</v>
      </c>
      <c r="O302" s="466">
        <v>111672.74557387829</v>
      </c>
      <c r="P302" s="466">
        <v>-38326.259571909904</v>
      </c>
      <c r="Q302" s="467">
        <v>-0.25551009178133915</v>
      </c>
    </row>
    <row r="303" spans="1:17" x14ac:dyDescent="0.25">
      <c r="A303" s="478" t="s">
        <v>115</v>
      </c>
      <c r="B303" s="478" t="s">
        <v>444</v>
      </c>
      <c r="C303" s="247" t="s">
        <v>152</v>
      </c>
      <c r="D303" s="462">
        <v>8822.39870262146</v>
      </c>
      <c r="E303" s="462">
        <v>-249885.60555434227</v>
      </c>
      <c r="F303" s="463">
        <v>-0.96589823833259314</v>
      </c>
      <c r="G303" s="471">
        <v>5.389878750693842E-3</v>
      </c>
      <c r="H303" s="471">
        <v>-0.16106842056710194</v>
      </c>
      <c r="I303" s="472">
        <v>1.6895662318976903</v>
      </c>
      <c r="J303" s="472">
        <v>-0.41779452851692267</v>
      </c>
      <c r="K303" s="463">
        <v>-0.19825486758836852</v>
      </c>
      <c r="L303" s="464">
        <v>14906.026932287212</v>
      </c>
      <c r="M303" s="464">
        <v>-530285.0696440147</v>
      </c>
      <c r="N303" s="463">
        <v>-0.97265907857649492</v>
      </c>
      <c r="O303" s="462">
        <v>4411.19935131073</v>
      </c>
      <c r="P303" s="462">
        <v>-124942.80277717113</v>
      </c>
      <c r="Q303" s="463">
        <v>-0.96589823833259314</v>
      </c>
    </row>
    <row r="304" spans="1:17" x14ac:dyDescent="0.25">
      <c r="A304" s="478" t="s">
        <v>115</v>
      </c>
      <c r="B304" s="478" t="s">
        <v>444</v>
      </c>
      <c r="C304" s="248" t="s">
        <v>153</v>
      </c>
      <c r="D304" s="466">
        <v>76.221196357905853</v>
      </c>
      <c r="E304" s="466">
        <v>76.221196357905853</v>
      </c>
      <c r="F304" s="465"/>
      <c r="G304" s="473">
        <v>4.6565908031323606E-5</v>
      </c>
      <c r="H304" s="473">
        <v>4.6565908031323606E-5</v>
      </c>
      <c r="I304" s="474">
        <v>2.5422945561503703</v>
      </c>
      <c r="J304" s="474">
        <v>2.5422945561503703</v>
      </c>
      <c r="K304" s="465"/>
      <c r="L304" s="468">
        <v>193.77673256397247</v>
      </c>
      <c r="M304" s="468">
        <v>193.77673256397247</v>
      </c>
      <c r="N304" s="465"/>
      <c r="O304" s="466">
        <v>48.013352036476135</v>
      </c>
      <c r="P304" s="466">
        <v>48.013352036476135</v>
      </c>
      <c r="Q304" s="465"/>
    </row>
    <row r="305" spans="1:17" x14ac:dyDescent="0.25">
      <c r="A305" s="478" t="s">
        <v>115</v>
      </c>
      <c r="B305" s="478" t="s">
        <v>444</v>
      </c>
      <c r="C305" s="248" t="s">
        <v>154</v>
      </c>
      <c r="D305" s="462">
        <v>4606021.634090024</v>
      </c>
      <c r="E305" s="462">
        <v>886802.86593478126</v>
      </c>
      <c r="F305" s="463">
        <v>0.23843794119554881</v>
      </c>
      <c r="G305" s="471">
        <v>2.8139623890996059</v>
      </c>
      <c r="H305" s="471">
        <v>0.42093696757832832</v>
      </c>
      <c r="I305" s="472">
        <v>2.2008662288733931</v>
      </c>
      <c r="J305" s="472">
        <v>3.5740590674837147E-2</v>
      </c>
      <c r="K305" s="463">
        <v>1.6507398020825386E-2</v>
      </c>
      <c r="L305" s="464">
        <v>10137237.463928975</v>
      </c>
      <c r="M305" s="464">
        <v>2084661.554926808</v>
      </c>
      <c r="N305" s="463">
        <v>0.25888132921495532</v>
      </c>
      <c r="O305" s="462">
        <v>2434847.1684390306</v>
      </c>
      <c r="P305" s="462">
        <v>393443.59713024343</v>
      </c>
      <c r="Q305" s="463">
        <v>0.19273190399975562</v>
      </c>
    </row>
    <row r="306" spans="1:17" x14ac:dyDescent="0.25">
      <c r="A306" s="478" t="s">
        <v>115</v>
      </c>
      <c r="B306" s="478" t="s">
        <v>444</v>
      </c>
      <c r="C306" s="247" t="s">
        <v>155</v>
      </c>
      <c r="D306" s="466">
        <v>71155339.698455423</v>
      </c>
      <c r="E306" s="466">
        <v>3590407.7760084718</v>
      </c>
      <c r="F306" s="467">
        <v>5.3140107950225557E-2</v>
      </c>
      <c r="G306" s="473">
        <v>43.471018071893454</v>
      </c>
      <c r="H306" s="473">
        <v>-1.7136421290260273E-3</v>
      </c>
      <c r="I306" s="474">
        <v>2.3118212883482134</v>
      </c>
      <c r="J306" s="474">
        <v>0.20873404501862769</v>
      </c>
      <c r="K306" s="467">
        <v>9.9251253451645746E-2</v>
      </c>
      <c r="L306" s="468">
        <v>164498429.094538</v>
      </c>
      <c r="M306" s="468">
        <v>22403482.672007918</v>
      </c>
      <c r="N306" s="467">
        <v>0.15766558372448705</v>
      </c>
      <c r="O306" s="466">
        <v>36976712.894757152</v>
      </c>
      <c r="P306" s="466">
        <v>1660584.0068960339</v>
      </c>
      <c r="Q306" s="467">
        <v>4.7020555740094463E-2</v>
      </c>
    </row>
    <row r="307" spans="1:17" x14ac:dyDescent="0.25">
      <c r="A307" s="478" t="s">
        <v>115</v>
      </c>
      <c r="B307" s="478" t="s">
        <v>444</v>
      </c>
      <c r="C307" s="248" t="s">
        <v>156</v>
      </c>
      <c r="D307" s="462">
        <v>2151931.1604877985</v>
      </c>
      <c r="E307" s="462">
        <v>140110.11904968647</v>
      </c>
      <c r="F307" s="463">
        <v>6.9643430585421967E-2</v>
      </c>
      <c r="G307" s="471">
        <v>1.3146819165430301</v>
      </c>
      <c r="H307" s="471">
        <v>2.0232948675308338E-2</v>
      </c>
      <c r="I307" s="472">
        <v>2.2001037249272888</v>
      </c>
      <c r="J307" s="472">
        <v>0.1145864413392057</v>
      </c>
      <c r="K307" s="463">
        <v>5.4943894371406239E-2</v>
      </c>
      <c r="L307" s="464">
        <v>4734471.7619763091</v>
      </c>
      <c r="M307" s="464">
        <v>538784.20857094973</v>
      </c>
      <c r="N307" s="463">
        <v>0.12841380625057616</v>
      </c>
      <c r="O307" s="462">
        <v>1147022.0858764648</v>
      </c>
      <c r="P307" s="462">
        <v>97825.316053567221</v>
      </c>
      <c r="Q307" s="463">
        <v>9.3238293204124092E-2</v>
      </c>
    </row>
    <row r="308" spans="1:17" x14ac:dyDescent="0.25">
      <c r="A308" s="478" t="s">
        <v>115</v>
      </c>
      <c r="B308" s="478" t="s">
        <v>444</v>
      </c>
      <c r="C308" s="247" t="s">
        <v>157</v>
      </c>
      <c r="D308" s="466">
        <v>22</v>
      </c>
      <c r="E308" s="466">
        <v>-214</v>
      </c>
      <c r="F308" s="467">
        <v>-0.90677966101694918</v>
      </c>
      <c r="G308" s="473">
        <v>1.344048671026745E-5</v>
      </c>
      <c r="H308" s="473">
        <v>-1.3840699381832306E-4</v>
      </c>
      <c r="I308" s="474">
        <v>2.3013636363625252</v>
      </c>
      <c r="J308" s="474">
        <v>0.49682973805762787</v>
      </c>
      <c r="K308" s="467">
        <v>0.27532302858058177</v>
      </c>
      <c r="L308" s="468">
        <v>50.629999999975553</v>
      </c>
      <c r="M308" s="468">
        <v>-375.23999999998023</v>
      </c>
      <c r="N308" s="467">
        <v>-0.88111395496282718</v>
      </c>
      <c r="O308" s="466">
        <v>11</v>
      </c>
      <c r="P308" s="466">
        <v>-107</v>
      </c>
      <c r="Q308" s="467">
        <v>-0.90677966101694918</v>
      </c>
    </row>
    <row r="309" spans="1:17" x14ac:dyDescent="0.25">
      <c r="A309" s="478" t="s">
        <v>115</v>
      </c>
      <c r="B309" s="478" t="s">
        <v>444</v>
      </c>
      <c r="C309" s="247" t="s">
        <v>158</v>
      </c>
      <c r="D309" s="462">
        <v>13603001.752160471</v>
      </c>
      <c r="E309" s="462">
        <v>1568302.0347350109</v>
      </c>
      <c r="F309" s="463">
        <v>0.13031501172099974</v>
      </c>
      <c r="G309" s="471">
        <v>8.3104983758935287</v>
      </c>
      <c r="H309" s="471">
        <v>0.56711349873591743</v>
      </c>
      <c r="I309" s="472">
        <v>2.0203710072175776</v>
      </c>
      <c r="J309" s="472">
        <v>7.2729511900016641E-2</v>
      </c>
      <c r="K309" s="463">
        <v>3.7342350773933462E-2</v>
      </c>
      <c r="L309" s="464">
        <v>27483110.351194922</v>
      </c>
      <c r="M309" s="464">
        <v>4043829.7978505716</v>
      </c>
      <c r="N309" s="463">
        <v>0.17252363137372798</v>
      </c>
      <c r="O309" s="462">
        <v>5986762.552840054</v>
      </c>
      <c r="P309" s="462">
        <v>775568.85979949124</v>
      </c>
      <c r="Q309" s="463">
        <v>0.1488274866534412</v>
      </c>
    </row>
    <row r="310" spans="1:17" x14ac:dyDescent="0.25">
      <c r="A310" s="478" t="s">
        <v>115</v>
      </c>
      <c r="B310" s="478" t="s">
        <v>444</v>
      </c>
      <c r="C310" s="248" t="s">
        <v>159</v>
      </c>
      <c r="D310" s="466">
        <v>6364.0026633739471</v>
      </c>
      <c r="E310" s="466">
        <v>6364.0026633739471</v>
      </c>
      <c r="F310" s="465"/>
      <c r="G310" s="473">
        <v>3.8879678736901905E-3</v>
      </c>
      <c r="H310" s="473">
        <v>3.8879678736901905E-3</v>
      </c>
      <c r="I310" s="474">
        <v>1.6675927149470897</v>
      </c>
      <c r="J310" s="474">
        <v>1.6675927149470897</v>
      </c>
      <c r="K310" s="465"/>
      <c r="L310" s="468">
        <v>10612.564479346271</v>
      </c>
      <c r="M310" s="468">
        <v>10612.564479346271</v>
      </c>
      <c r="N310" s="465"/>
      <c r="O310" s="466">
        <v>3182.0013316869736</v>
      </c>
      <c r="P310" s="466">
        <v>3182.0013316869736</v>
      </c>
      <c r="Q310" s="465"/>
    </row>
    <row r="311" spans="1:17" x14ac:dyDescent="0.25">
      <c r="A311" s="478" t="s">
        <v>115</v>
      </c>
      <c r="B311" s="478" t="s">
        <v>444</v>
      </c>
      <c r="C311" s="247" t="s">
        <v>160</v>
      </c>
      <c r="D311" s="462">
        <v>38474417.4133652</v>
      </c>
      <c r="E311" s="462">
        <v>1620850.991686821</v>
      </c>
      <c r="F311" s="463">
        <v>4.3980844978232216E-2</v>
      </c>
      <c r="G311" s="471">
        <v>23.505222542255343</v>
      </c>
      <c r="H311" s="471">
        <v>-0.20715546462993117</v>
      </c>
      <c r="I311" s="472">
        <v>1.7463702645969803</v>
      </c>
      <c r="J311" s="472">
        <v>2.6705627029552925E-2</v>
      </c>
      <c r="K311" s="463">
        <v>1.5529555266851156E-2</v>
      </c>
      <c r="L311" s="464">
        <v>67190578.518393248</v>
      </c>
      <c r="M311" s="464">
        <v>3814803.5747905895</v>
      </c>
      <c r="N311" s="463">
        <v>6.0193403207855642E-2</v>
      </c>
      <c r="O311" s="462">
        <v>13748899.256635249</v>
      </c>
      <c r="P311" s="462">
        <v>627351.25969077833</v>
      </c>
      <c r="Q311" s="463">
        <v>4.7810765912441544E-2</v>
      </c>
    </row>
    <row r="312" spans="1:17" x14ac:dyDescent="0.25">
      <c r="A312" s="478" t="s">
        <v>115</v>
      </c>
      <c r="B312" s="478" t="s">
        <v>444</v>
      </c>
      <c r="C312" s="248" t="s">
        <v>161</v>
      </c>
      <c r="D312" s="466">
        <v>922291.47003805614</v>
      </c>
      <c r="E312" s="466">
        <v>-146566.70338902646</v>
      </c>
      <c r="F312" s="467">
        <v>-0.13712455687089828</v>
      </c>
      <c r="G312" s="473">
        <v>0.563456647547251</v>
      </c>
      <c r="H312" s="473">
        <v>-0.1242697112548411</v>
      </c>
      <c r="I312" s="474">
        <v>2.2429604991470562</v>
      </c>
      <c r="J312" s="474">
        <v>0.33684456869482049</v>
      </c>
      <c r="K312" s="467">
        <v>0.17671777634999483</v>
      </c>
      <c r="L312" s="468">
        <v>2068663.3359956308</v>
      </c>
      <c r="M312" s="468">
        <v>31295.744232190074</v>
      </c>
      <c r="N312" s="467">
        <v>1.5360872705893041E-2</v>
      </c>
      <c r="O312" s="466">
        <v>470612.62604880333</v>
      </c>
      <c r="P312" s="466">
        <v>-52579.198164737783</v>
      </c>
      <c r="Q312" s="467">
        <v>-0.10049697975264527</v>
      </c>
    </row>
    <row r="313" spans="1:17" x14ac:dyDescent="0.25">
      <c r="A313" s="478" t="s">
        <v>115</v>
      </c>
      <c r="B313" s="478" t="s">
        <v>451</v>
      </c>
      <c r="C313" s="247" t="s">
        <v>284</v>
      </c>
      <c r="D313" s="462">
        <v>1080018712.9383605</v>
      </c>
      <c r="E313" s="462">
        <v>58283813.451982379</v>
      </c>
      <c r="F313" s="463">
        <v>5.7043968529685553E-2</v>
      </c>
      <c r="G313" s="471">
        <v>57.968072923063765</v>
      </c>
      <c r="H313" s="471">
        <v>-0.13795183394909571</v>
      </c>
      <c r="I313" s="472">
        <v>1.939952246478861</v>
      </c>
      <c r="J313" s="472">
        <v>4.8334479095287763E-2</v>
      </c>
      <c r="K313" s="463">
        <v>2.5551926995347748E-2</v>
      </c>
      <c r="L313" s="464">
        <v>2095184728.4039805</v>
      </c>
      <c r="M313" s="464">
        <v>162452838.97967839</v>
      </c>
      <c r="N313" s="463">
        <v>8.405347884442875E-2</v>
      </c>
      <c r="O313" s="462">
        <v>445294645.4142943</v>
      </c>
      <c r="P313" s="462">
        <v>29648579.926110208</v>
      </c>
      <c r="Q313" s="463">
        <v>7.1331313797683607E-2</v>
      </c>
    </row>
    <row r="314" spans="1:17" x14ac:dyDescent="0.25">
      <c r="A314" s="478" t="s">
        <v>115</v>
      </c>
      <c r="B314" s="478" t="s">
        <v>451</v>
      </c>
      <c r="C314" s="248" t="s">
        <v>33</v>
      </c>
      <c r="D314" s="466">
        <v>74093726.432388335</v>
      </c>
      <c r="E314" s="466">
        <v>18264039.040606216</v>
      </c>
      <c r="F314" s="467">
        <v>0.32713847943369645</v>
      </c>
      <c r="G314" s="473">
        <v>3.9768482578313948</v>
      </c>
      <c r="H314" s="473">
        <v>0.80181606563168906</v>
      </c>
      <c r="I314" s="474">
        <v>2.4608551963869161</v>
      </c>
      <c r="J314" s="474">
        <v>-2.6111750038992909E-3</v>
      </c>
      <c r="K314" s="467">
        <v>-1.0599596707403327E-3</v>
      </c>
      <c r="L314" s="468">
        <v>182333931.71081343</v>
      </c>
      <c r="M314" s="468">
        <v>44799374.295896381</v>
      </c>
      <c r="N314" s="467">
        <v>0.32573176616800908</v>
      </c>
      <c r="O314" s="466">
        <v>40567262.07341554</v>
      </c>
      <c r="P314" s="466">
        <v>8949118.7920331359</v>
      </c>
      <c r="Q314" s="467">
        <v>0.28303745455232387</v>
      </c>
    </row>
    <row r="315" spans="1:17" x14ac:dyDescent="0.25">
      <c r="A315" s="478" t="s">
        <v>115</v>
      </c>
      <c r="B315" s="478" t="s">
        <v>451</v>
      </c>
      <c r="C315" s="247" t="s">
        <v>145</v>
      </c>
      <c r="D315" s="462">
        <v>15052151.161299352</v>
      </c>
      <c r="E315" s="462">
        <v>1923861.5036676675</v>
      </c>
      <c r="F315" s="463">
        <v>0.1465431944175071</v>
      </c>
      <c r="G315" s="471">
        <v>0.8078972944767655</v>
      </c>
      <c r="H315" s="471">
        <v>6.1291962460549354E-2</v>
      </c>
      <c r="I315" s="472">
        <v>2.0256203284204362</v>
      </c>
      <c r="J315" s="472">
        <v>2.5109465537885622E-2</v>
      </c>
      <c r="K315" s="463">
        <v>1.2551526714383952E-2</v>
      </c>
      <c r="L315" s="464">
        <v>30489943.378785241</v>
      </c>
      <c r="M315" s="464">
        <v>4226657.3076244146</v>
      </c>
      <c r="N315" s="463">
        <v>0.16093406195143339</v>
      </c>
      <c r="O315" s="462">
        <v>7599581.3913827399</v>
      </c>
      <c r="P315" s="462">
        <v>970406.17294106726</v>
      </c>
      <c r="Q315" s="463">
        <v>0.14638414900265401</v>
      </c>
    </row>
    <row r="316" spans="1:17" x14ac:dyDescent="0.25">
      <c r="A316" s="478" t="s">
        <v>115</v>
      </c>
      <c r="B316" s="478" t="s">
        <v>451</v>
      </c>
      <c r="C316" s="248" t="s">
        <v>146</v>
      </c>
      <c r="D316" s="466">
        <v>133900345.84058197</v>
      </c>
      <c r="E316" s="466">
        <v>13164274.293350756</v>
      </c>
      <c r="F316" s="467">
        <v>0.10903348207913964</v>
      </c>
      <c r="G316" s="473">
        <v>7.1868615970483729</v>
      </c>
      <c r="H316" s="473">
        <v>0.32060581395380172</v>
      </c>
      <c r="I316" s="474">
        <v>2.2118490809644737</v>
      </c>
      <c r="J316" s="474">
        <v>6.0754530455433553E-2</v>
      </c>
      <c r="K316" s="467">
        <v>2.8243542544913451E-2</v>
      </c>
      <c r="L316" s="468">
        <v>296167356.88831639</v>
      </c>
      <c r="M316" s="468">
        <v>36452651.333197773</v>
      </c>
      <c r="N316" s="467">
        <v>0.14035651641397531</v>
      </c>
      <c r="O316" s="466">
        <v>58232200.551321417</v>
      </c>
      <c r="P316" s="466">
        <v>6974135.006417565</v>
      </c>
      <c r="Q316" s="467">
        <v>0.13605927052217723</v>
      </c>
    </row>
    <row r="317" spans="1:17" x14ac:dyDescent="0.25">
      <c r="A317" s="478" t="s">
        <v>115</v>
      </c>
      <c r="B317" s="478" t="s">
        <v>451</v>
      </c>
      <c r="C317" s="247" t="s">
        <v>147</v>
      </c>
      <c r="D317" s="462">
        <v>23848099.78069457</v>
      </c>
      <c r="E317" s="462">
        <v>-518732.56183703616</v>
      </c>
      <c r="F317" s="463">
        <v>-2.1288469282550255E-2</v>
      </c>
      <c r="G317" s="471">
        <v>1.2800041060424689</v>
      </c>
      <c r="H317" s="471">
        <v>-0.10573671974009957</v>
      </c>
      <c r="I317" s="472">
        <v>2.1232447300825257</v>
      </c>
      <c r="J317" s="472">
        <v>3.297005051014601E-3</v>
      </c>
      <c r="K317" s="463">
        <v>1.5552294106523754E-3</v>
      </c>
      <c r="L317" s="464">
        <v>50635352.181841984</v>
      </c>
      <c r="M317" s="464">
        <v>-1021058.6089321375</v>
      </c>
      <c r="N317" s="463">
        <v>-1.976634832543378E-2</v>
      </c>
      <c r="O317" s="462">
        <v>12896586.49843985</v>
      </c>
      <c r="P317" s="462">
        <v>80197.422137884423</v>
      </c>
      <c r="Q317" s="463">
        <v>6.257411636025687E-3</v>
      </c>
    </row>
    <row r="318" spans="1:17" x14ac:dyDescent="0.25">
      <c r="A318" s="478" t="s">
        <v>115</v>
      </c>
      <c r="B318" s="478" t="s">
        <v>451</v>
      </c>
      <c r="C318" s="248" t="s">
        <v>148</v>
      </c>
      <c r="D318" s="466">
        <v>8723450.3676020615</v>
      </c>
      <c r="E318" s="466">
        <v>-7166798.1020680889</v>
      </c>
      <c r="F318" s="467">
        <v>-0.45101863043535262</v>
      </c>
      <c r="G318" s="473">
        <v>0.468215597555803</v>
      </c>
      <c r="H318" s="473">
        <v>-0.43546222673882395</v>
      </c>
      <c r="I318" s="474">
        <v>2.082127332896996</v>
      </c>
      <c r="J318" s="474">
        <v>-9.114719091257939E-2</v>
      </c>
      <c r="K318" s="467">
        <v>-4.1940026404398138E-2</v>
      </c>
      <c r="L318" s="468">
        <v>18163334.447554599</v>
      </c>
      <c r="M318" s="468">
        <v>-16370537.72858363</v>
      </c>
      <c r="N318" s="467">
        <v>-0.47404292357041655</v>
      </c>
      <c r="O318" s="466">
        <v>4714981.6409159862</v>
      </c>
      <c r="P318" s="466">
        <v>-3633031.0705614034</v>
      </c>
      <c r="Q318" s="467">
        <v>-0.43519711770041708</v>
      </c>
    </row>
    <row r="319" spans="1:17" x14ac:dyDescent="0.25">
      <c r="A319" s="478" t="s">
        <v>115</v>
      </c>
      <c r="B319" s="478" t="s">
        <v>451</v>
      </c>
      <c r="C319" s="247" t="s">
        <v>149</v>
      </c>
      <c r="D319" s="462">
        <v>11730070.113119787</v>
      </c>
      <c r="E319" s="462">
        <v>1125377.2907940559</v>
      </c>
      <c r="F319" s="463">
        <v>0.10612068728901171</v>
      </c>
      <c r="G319" s="471">
        <v>0.62959053538990506</v>
      </c>
      <c r="H319" s="471">
        <v>2.6502059128269084E-2</v>
      </c>
      <c r="I319" s="472">
        <v>2.0145443668994401</v>
      </c>
      <c r="J319" s="472">
        <v>-9.3261772734068327E-2</v>
      </c>
      <c r="K319" s="463">
        <v>-4.4245896707694417E-2</v>
      </c>
      <c r="L319" s="464">
        <v>23630746.669720944</v>
      </c>
      <c r="M319" s="464">
        <v>1278110.0298953727</v>
      </c>
      <c r="N319" s="463">
        <v>5.7179385612978244E-2</v>
      </c>
      <c r="O319" s="462">
        <v>5895481.320731394</v>
      </c>
      <c r="P319" s="462">
        <v>530304.40399247222</v>
      </c>
      <c r="Q319" s="463">
        <v>9.8841923057181022E-2</v>
      </c>
    </row>
    <row r="320" spans="1:17" x14ac:dyDescent="0.25">
      <c r="A320" s="478" t="s">
        <v>115</v>
      </c>
      <c r="B320" s="478" t="s">
        <v>451</v>
      </c>
      <c r="C320" s="248" t="s">
        <v>150</v>
      </c>
      <c r="D320" s="466">
        <v>135297126.58047619</v>
      </c>
      <c r="E320" s="466">
        <v>-3295763.8948125541</v>
      </c>
      <c r="F320" s="467">
        <v>-2.3780180090840895E-2</v>
      </c>
      <c r="G320" s="473">
        <v>7.261831305274475</v>
      </c>
      <c r="H320" s="473">
        <v>-0.6199410890631869</v>
      </c>
      <c r="I320" s="474">
        <v>1.7970856738399257</v>
      </c>
      <c r="J320" s="474">
        <v>2.2566127746601605E-3</v>
      </c>
      <c r="K320" s="467">
        <v>1.2572856232452674E-3</v>
      </c>
      <c r="L320" s="468">
        <v>243140527.88948077</v>
      </c>
      <c r="M320" s="468">
        <v>-5610019.5926029086</v>
      </c>
      <c r="N320" s="467">
        <v>-2.2552792946142045E-2</v>
      </c>
      <c r="O320" s="466">
        <v>51821834.946059316</v>
      </c>
      <c r="P320" s="466">
        <v>-2135238.6495156512</v>
      </c>
      <c r="Q320" s="467">
        <v>-3.9572914304432598E-2</v>
      </c>
    </row>
    <row r="321" spans="1:17" x14ac:dyDescent="0.25">
      <c r="A321" s="478" t="s">
        <v>115</v>
      </c>
      <c r="B321" s="478" t="s">
        <v>451</v>
      </c>
      <c r="C321" s="247" t="s">
        <v>151</v>
      </c>
      <c r="D321" s="462">
        <v>3502514.9524085494</v>
      </c>
      <c r="E321" s="462">
        <v>-190411.53068456613</v>
      </c>
      <c r="F321" s="463">
        <v>-5.1561148470272697E-2</v>
      </c>
      <c r="G321" s="471">
        <v>0.18799122621028855</v>
      </c>
      <c r="H321" s="471">
        <v>-2.2025362006778459E-2</v>
      </c>
      <c r="I321" s="472">
        <v>2.0349554621584964</v>
      </c>
      <c r="J321" s="472">
        <v>0.11935750239275977</v>
      </c>
      <c r="K321" s="463">
        <v>6.2308221714412512E-2</v>
      </c>
      <c r="L321" s="464">
        <v>7127461.9336955836</v>
      </c>
      <c r="M321" s="464">
        <v>53299.497117554769</v>
      </c>
      <c r="N321" s="463">
        <v>7.5343897734043595E-3</v>
      </c>
      <c r="O321" s="462">
        <v>1724519.6669985205</v>
      </c>
      <c r="P321" s="462">
        <v>-109937.5119251525</v>
      </c>
      <c r="Q321" s="463">
        <v>-5.9929178608385883E-2</v>
      </c>
    </row>
    <row r="322" spans="1:17" x14ac:dyDescent="0.25">
      <c r="A322" s="478" t="s">
        <v>115</v>
      </c>
      <c r="B322" s="478" t="s">
        <v>451</v>
      </c>
      <c r="C322" s="248" t="s">
        <v>152</v>
      </c>
      <c r="D322" s="466">
        <v>2251727.7468744647</v>
      </c>
      <c r="E322" s="466">
        <v>-683096.31345249945</v>
      </c>
      <c r="F322" s="467">
        <v>-0.23275545634459491</v>
      </c>
      <c r="G322" s="473">
        <v>0.12085745984769307</v>
      </c>
      <c r="H322" s="473">
        <v>-4.6045872506482968E-2</v>
      </c>
      <c r="I322" s="474">
        <v>1.9954411587498664</v>
      </c>
      <c r="J322" s="474">
        <v>-9.6470508494551632E-2</v>
      </c>
      <c r="K322" s="467">
        <v>-4.6115957000052457E-2</v>
      </c>
      <c r="L322" s="468">
        <v>4493190.2244124077</v>
      </c>
      <c r="M322" s="468">
        <v>-1646202.4686952038</v>
      </c>
      <c r="N322" s="467">
        <v>-0.26813767272833239</v>
      </c>
      <c r="O322" s="466">
        <v>1125863.8734372323</v>
      </c>
      <c r="P322" s="466">
        <v>-341548.15672624973</v>
      </c>
      <c r="Q322" s="467">
        <v>-0.23275545634459491</v>
      </c>
    </row>
    <row r="323" spans="1:17" x14ac:dyDescent="0.25">
      <c r="A323" s="478" t="s">
        <v>115</v>
      </c>
      <c r="B323" s="478" t="s">
        <v>451</v>
      </c>
      <c r="C323" s="247" t="s">
        <v>153</v>
      </c>
      <c r="D323" s="462">
        <v>145326.68488777871</v>
      </c>
      <c r="E323" s="462">
        <v>88864.622364270908</v>
      </c>
      <c r="F323" s="463">
        <v>1.57388197300218</v>
      </c>
      <c r="G323" s="471">
        <v>7.8001499106642455E-3</v>
      </c>
      <c r="H323" s="471">
        <v>4.5891545688469208E-3</v>
      </c>
      <c r="I323" s="472">
        <v>2.8161675464760236</v>
      </c>
      <c r="J323" s="472">
        <v>0.23324302191916413</v>
      </c>
      <c r="K323" s="463">
        <v>9.0301911535405996E-2</v>
      </c>
      <c r="L323" s="464">
        <v>409264.29361791001</v>
      </c>
      <c r="M323" s="464">
        <v>263427.04761887895</v>
      </c>
      <c r="N323" s="463">
        <v>1.8063084352307994</v>
      </c>
      <c r="O323" s="462">
        <v>91544.368433246331</v>
      </c>
      <c r="P323" s="462">
        <v>55977.343702426122</v>
      </c>
      <c r="Q323" s="463">
        <v>1.5738551123147384</v>
      </c>
    </row>
    <row r="324" spans="1:17" x14ac:dyDescent="0.25">
      <c r="A324" s="478" t="s">
        <v>115</v>
      </c>
      <c r="B324" s="478" t="s">
        <v>451</v>
      </c>
      <c r="C324" s="247" t="s">
        <v>154</v>
      </c>
      <c r="D324" s="466">
        <v>21458449.104540545</v>
      </c>
      <c r="E324" s="466">
        <v>1097523.5431998707</v>
      </c>
      <c r="F324" s="467">
        <v>5.3903421035227425E-2</v>
      </c>
      <c r="G324" s="473">
        <v>1.1517438796255854</v>
      </c>
      <c r="H324" s="473">
        <v>-6.1811803265539034E-3</v>
      </c>
      <c r="I324" s="474">
        <v>2.1176396953638248</v>
      </c>
      <c r="J324" s="474">
        <v>6.561199171263965E-3</v>
      </c>
      <c r="K324" s="467">
        <v>3.1079844653324955E-3</v>
      </c>
      <c r="L324" s="468">
        <v>45441263.624719381</v>
      </c>
      <c r="M324" s="468">
        <v>2457751.50959564</v>
      </c>
      <c r="N324" s="467">
        <v>5.7178936495765796E-2</v>
      </c>
      <c r="O324" s="466">
        <v>11076276.234045547</v>
      </c>
      <c r="P324" s="466">
        <v>378799.06595466658</v>
      </c>
      <c r="Q324" s="467">
        <v>3.5410130818934835E-2</v>
      </c>
    </row>
    <row r="325" spans="1:17" x14ac:dyDescent="0.25">
      <c r="A325" s="478" t="s">
        <v>115</v>
      </c>
      <c r="B325" s="478" t="s">
        <v>451</v>
      </c>
      <c r="C325" s="248" t="s">
        <v>155</v>
      </c>
      <c r="D325" s="462">
        <v>759260006.02434301</v>
      </c>
      <c r="E325" s="462">
        <v>46964215.807918668</v>
      </c>
      <c r="F325" s="463">
        <v>6.5933586093003635E-2</v>
      </c>
      <c r="G325" s="471">
        <v>40.751922970891037</v>
      </c>
      <c r="H325" s="471">
        <v>0.24368855368798847</v>
      </c>
      <c r="I325" s="472">
        <v>2.1984497392858762</v>
      </c>
      <c r="J325" s="472">
        <v>0.13807634348676334</v>
      </c>
      <c r="K325" s="463">
        <v>6.7015204024807665E-2</v>
      </c>
      <c r="L325" s="464">
        <v>1669194962.2944098</v>
      </c>
      <c r="M325" s="464">
        <v>201599666.19278288</v>
      </c>
      <c r="N325" s="463">
        <v>0.13736734284192109</v>
      </c>
      <c r="O325" s="462">
        <v>385309544.73585445</v>
      </c>
      <c r="P325" s="462">
        <v>17031278.189640403</v>
      </c>
      <c r="Q325" s="463">
        <v>4.6245678164402899E-2</v>
      </c>
    </row>
    <row r="326" spans="1:17" x14ac:dyDescent="0.25">
      <c r="A326" s="478" t="s">
        <v>115</v>
      </c>
      <c r="B326" s="478" t="s">
        <v>451</v>
      </c>
      <c r="C326" s="247" t="s">
        <v>156</v>
      </c>
      <c r="D326" s="466">
        <v>25278903.753154326</v>
      </c>
      <c r="E326" s="466">
        <v>137690.46224636957</v>
      </c>
      <c r="F326" s="467">
        <v>5.4766832711356777E-3</v>
      </c>
      <c r="G326" s="473">
        <v>1.3567999504297412</v>
      </c>
      <c r="H326" s="473">
        <v>-7.2979890346182907E-2</v>
      </c>
      <c r="I326" s="474">
        <v>2.3184492163161927</v>
      </c>
      <c r="J326" s="474">
        <v>0.11333959303582519</v>
      </c>
      <c r="K326" s="467">
        <v>5.13986206577879E-2</v>
      </c>
      <c r="L326" s="468">
        <v>58607854.595833115</v>
      </c>
      <c r="M326" s="468">
        <v>3168723.2271077037</v>
      </c>
      <c r="N326" s="467">
        <v>5.7156797894839656E-2</v>
      </c>
      <c r="O326" s="466">
        <v>13590010.593686622</v>
      </c>
      <c r="P326" s="466">
        <v>965344.39567421377</v>
      </c>
      <c r="Q326" s="467">
        <v>7.6464944144518834E-2</v>
      </c>
    </row>
    <row r="327" spans="1:17" x14ac:dyDescent="0.25">
      <c r="A327" s="478" t="s">
        <v>115</v>
      </c>
      <c r="B327" s="478" t="s">
        <v>451</v>
      </c>
      <c r="C327" s="248" t="s">
        <v>157</v>
      </c>
      <c r="D327" s="462">
        <v>860.07483315467834</v>
      </c>
      <c r="E327" s="462">
        <v>-1326334.0251668431</v>
      </c>
      <c r="F327" s="463">
        <v>-0.999351960023666</v>
      </c>
      <c r="G327" s="471">
        <v>4.6162978520954351E-5</v>
      </c>
      <c r="H327" s="471">
        <v>-7.5431314859153137E-2</v>
      </c>
      <c r="I327" s="472">
        <v>1.9919783569867104</v>
      </c>
      <c r="J327" s="472">
        <v>-8.9747111955591485E-2</v>
      </c>
      <c r="K327" s="463">
        <v>-4.3111886410839198E-2</v>
      </c>
      <c r="L327" s="464">
        <v>1713.2504530330752</v>
      </c>
      <c r="M327" s="464">
        <v>-2761140.5097469189</v>
      </c>
      <c r="N327" s="463">
        <v>-0.99937989824951534</v>
      </c>
      <c r="O327" s="462">
        <v>430.03741657733917</v>
      </c>
      <c r="P327" s="462">
        <v>-663167.01258342154</v>
      </c>
      <c r="Q327" s="463">
        <v>-0.999351960023666</v>
      </c>
    </row>
    <row r="328" spans="1:17" x14ac:dyDescent="0.25">
      <c r="A328" s="478" t="s">
        <v>115</v>
      </c>
      <c r="B328" s="478" t="s">
        <v>451</v>
      </c>
      <c r="C328" s="248" t="s">
        <v>158</v>
      </c>
      <c r="D328" s="466">
        <v>160549791.53681055</v>
      </c>
      <c r="E328" s="466">
        <v>16232962.245081455</v>
      </c>
      <c r="F328" s="467">
        <v>0.11248142246991411</v>
      </c>
      <c r="G328" s="473">
        <v>8.6172229352100889</v>
      </c>
      <c r="H328" s="473">
        <v>0.40993035873623462</v>
      </c>
      <c r="I328" s="474">
        <v>2.0225194642071842</v>
      </c>
      <c r="J328" s="474">
        <v>7.5050418434807087E-2</v>
      </c>
      <c r="K328" s="467">
        <v>3.8537412750014557E-2</v>
      </c>
      <c r="L328" s="468">
        <v>324715078.35760522</v>
      </c>
      <c r="M328" s="468">
        <v>43662520.527946532</v>
      </c>
      <c r="N328" s="467">
        <v>0.15535357822436066</v>
      </c>
      <c r="O328" s="466">
        <v>71555676.276621982</v>
      </c>
      <c r="P328" s="466">
        <v>8748086.1865158677</v>
      </c>
      <c r="Q328" s="467">
        <v>0.13928390141964589</v>
      </c>
    </row>
    <row r="329" spans="1:17" x14ac:dyDescent="0.25">
      <c r="A329" s="478" t="s">
        <v>115</v>
      </c>
      <c r="B329" s="478" t="s">
        <v>451</v>
      </c>
      <c r="C329" s="247" t="s">
        <v>159</v>
      </c>
      <c r="D329" s="462">
        <v>31135.442513465881</v>
      </c>
      <c r="E329" s="462">
        <v>-2383294.6479832791</v>
      </c>
      <c r="F329" s="463">
        <v>-0.98710443402937376</v>
      </c>
      <c r="G329" s="471">
        <v>1.6711391946182493E-3</v>
      </c>
      <c r="H329" s="471">
        <v>-0.13563740794711623</v>
      </c>
      <c r="I329" s="472">
        <v>1.6521066890093061</v>
      </c>
      <c r="J329" s="472">
        <v>-0.43212404879617705</v>
      </c>
      <c r="K329" s="463">
        <v>-0.20733023506368914</v>
      </c>
      <c r="L329" s="464">
        <v>51439.072841761707</v>
      </c>
      <c r="M329" s="464">
        <v>-4980790.3360540289</v>
      </c>
      <c r="N329" s="463">
        <v>-0.98977807475334301</v>
      </c>
      <c r="O329" s="462">
        <v>15567.721256732941</v>
      </c>
      <c r="P329" s="462">
        <v>-1191647.3239916395</v>
      </c>
      <c r="Q329" s="463">
        <v>-0.98710443402937376</v>
      </c>
    </row>
    <row r="330" spans="1:17" x14ac:dyDescent="0.25">
      <c r="A330" s="478" t="s">
        <v>115</v>
      </c>
      <c r="B330" s="478" t="s">
        <v>451</v>
      </c>
      <c r="C330" s="248" t="s">
        <v>160</v>
      </c>
      <c r="D330" s="466">
        <v>472047614.99984217</v>
      </c>
      <c r="E330" s="466">
        <v>16142777.836097896</v>
      </c>
      <c r="F330" s="467">
        <v>3.5408217944175931E-2</v>
      </c>
      <c r="G330" s="473">
        <v>25.336311530215955</v>
      </c>
      <c r="H330" s="473">
        <v>-0.5909791675915379</v>
      </c>
      <c r="I330" s="474">
        <v>1.7539597959781903</v>
      </c>
      <c r="J330" s="474">
        <v>3.7544089797076907E-2</v>
      </c>
      <c r="K330" s="467">
        <v>2.1873541276669788E-2</v>
      </c>
      <c r="L330" s="468">
        <v>827952538.49711454</v>
      </c>
      <c r="M330" s="468">
        <v>45430315.465320945</v>
      </c>
      <c r="N330" s="467">
        <v>5.8056262337581085E-2</v>
      </c>
      <c r="O330" s="466">
        <v>169793858.37087497</v>
      </c>
      <c r="P330" s="466">
        <v>8056876.8391456008</v>
      </c>
      <c r="Q330" s="467">
        <v>4.9814685317130222E-2</v>
      </c>
    </row>
    <row r="331" spans="1:17" x14ac:dyDescent="0.25">
      <c r="A331" s="478" t="s">
        <v>115</v>
      </c>
      <c r="B331" s="478" t="s">
        <v>451</v>
      </c>
      <c r="C331" s="247" t="s">
        <v>161</v>
      </c>
      <c r="D331" s="462">
        <v>15955518.147040384</v>
      </c>
      <c r="E331" s="462">
        <v>5152141.1287419274</v>
      </c>
      <c r="F331" s="463">
        <v>0.47690098383268265</v>
      </c>
      <c r="G331" s="471">
        <v>0.85638390186457014</v>
      </c>
      <c r="H331" s="471">
        <v>0.24199626295729892</v>
      </c>
      <c r="I331" s="472">
        <v>2.034348447344922</v>
      </c>
      <c r="J331" s="472">
        <v>0.14323753264002237</v>
      </c>
      <c r="K331" s="463">
        <v>7.5742533939303081E-2</v>
      </c>
      <c r="L331" s="464">
        <v>32459083.569015335</v>
      </c>
      <c r="M331" s="464">
        <v>12028699.37403905</v>
      </c>
      <c r="N331" s="463">
        <v>0.58876520672561994</v>
      </c>
      <c r="O331" s="462">
        <v>7489556.3476963919</v>
      </c>
      <c r="P331" s="462">
        <v>2094101.4450366339</v>
      </c>
      <c r="Q331" s="463">
        <v>0.38812324128672077</v>
      </c>
    </row>
    <row r="332" spans="1:17" x14ac:dyDescent="0.25">
      <c r="A332" s="478" t="s">
        <v>115</v>
      </c>
      <c r="B332" s="478" t="s">
        <v>452</v>
      </c>
      <c r="C332" s="248" t="s">
        <v>284</v>
      </c>
      <c r="D332" s="466">
        <v>1080018712.9383621</v>
      </c>
      <c r="E332" s="466">
        <v>58283813.451983809</v>
      </c>
      <c r="F332" s="467">
        <v>5.7043968529686934E-2</v>
      </c>
      <c r="G332" s="473">
        <v>57.968072923063943</v>
      </c>
      <c r="H332" s="473">
        <v>-0.13795183394890387</v>
      </c>
      <c r="I332" s="474">
        <v>1.9399522464788572</v>
      </c>
      <c r="J332" s="474">
        <v>4.8334479095285321E-2</v>
      </c>
      <c r="K332" s="467">
        <v>2.5551926995346474E-2</v>
      </c>
      <c r="L332" s="468">
        <v>2095184728.4039795</v>
      </c>
      <c r="M332" s="468">
        <v>162452838.97967839</v>
      </c>
      <c r="N332" s="467">
        <v>8.4053478844428792E-2</v>
      </c>
      <c r="O332" s="466">
        <v>445294645.41429418</v>
      </c>
      <c r="P332" s="466">
        <v>29648579.926110327</v>
      </c>
      <c r="Q332" s="467">
        <v>7.1331313797683926E-2</v>
      </c>
    </row>
    <row r="333" spans="1:17" x14ac:dyDescent="0.25">
      <c r="A333" s="478" t="s">
        <v>115</v>
      </c>
      <c r="B333" s="478" t="s">
        <v>452</v>
      </c>
      <c r="C333" s="247" t="s">
        <v>33</v>
      </c>
      <c r="D333" s="462">
        <v>74093726.43238841</v>
      </c>
      <c r="E333" s="462">
        <v>18264039.040606275</v>
      </c>
      <c r="F333" s="463">
        <v>0.32713847943369739</v>
      </c>
      <c r="G333" s="471">
        <v>3.9768482578314051</v>
      </c>
      <c r="H333" s="471">
        <v>0.8018160656317006</v>
      </c>
      <c r="I333" s="472">
        <v>2.4608551963869116</v>
      </c>
      <c r="J333" s="472">
        <v>-2.6111750039063963E-3</v>
      </c>
      <c r="K333" s="463">
        <v>-1.0599596707432158E-3</v>
      </c>
      <c r="L333" s="464">
        <v>182333931.71081328</v>
      </c>
      <c r="M333" s="464">
        <v>44799374.295896053</v>
      </c>
      <c r="N333" s="463">
        <v>0.32573176616800625</v>
      </c>
      <c r="O333" s="462">
        <v>40567262.07341557</v>
      </c>
      <c r="P333" s="462">
        <v>8949118.7920332029</v>
      </c>
      <c r="Q333" s="463">
        <v>0.28303745455232632</v>
      </c>
    </row>
    <row r="334" spans="1:17" x14ac:dyDescent="0.25">
      <c r="A334" s="478" t="s">
        <v>115</v>
      </c>
      <c r="B334" s="478" t="s">
        <v>452</v>
      </c>
      <c r="C334" s="248" t="s">
        <v>145</v>
      </c>
      <c r="D334" s="466">
        <v>15052151.161299355</v>
      </c>
      <c r="E334" s="466">
        <v>1923861.5036676712</v>
      </c>
      <c r="F334" s="467">
        <v>0.14654319441750738</v>
      </c>
      <c r="G334" s="473">
        <v>0.80789729447676684</v>
      </c>
      <c r="H334" s="473">
        <v>6.129196246055113E-2</v>
      </c>
      <c r="I334" s="474">
        <v>2.0256203284204353</v>
      </c>
      <c r="J334" s="474">
        <v>2.5109465537883846E-2</v>
      </c>
      <c r="K334" s="467">
        <v>1.2551526714383058E-2</v>
      </c>
      <c r="L334" s="468">
        <v>30489943.378785234</v>
      </c>
      <c r="M334" s="468">
        <v>4226657.3076243997</v>
      </c>
      <c r="N334" s="467">
        <v>0.16093406195143278</v>
      </c>
      <c r="O334" s="466">
        <v>7599581.3913827408</v>
      </c>
      <c r="P334" s="466">
        <v>970406.17294106819</v>
      </c>
      <c r="Q334" s="467">
        <v>0.14638414900265415</v>
      </c>
    </row>
    <row r="335" spans="1:17" x14ac:dyDescent="0.25">
      <c r="A335" s="478" t="s">
        <v>115</v>
      </c>
      <c r="B335" s="478" t="s">
        <v>452</v>
      </c>
      <c r="C335" s="247" t="s">
        <v>146</v>
      </c>
      <c r="D335" s="462">
        <v>133900345.84058194</v>
      </c>
      <c r="E335" s="462">
        <v>13164274.293350667</v>
      </c>
      <c r="F335" s="463">
        <v>0.10903348207913885</v>
      </c>
      <c r="G335" s="471">
        <v>7.1868615970483827</v>
      </c>
      <c r="H335" s="471">
        <v>0.32060581395381238</v>
      </c>
      <c r="I335" s="472">
        <v>2.2118490809644729</v>
      </c>
      <c r="J335" s="472">
        <v>6.0754530455433109E-2</v>
      </c>
      <c r="K335" s="463">
        <v>2.824354254491325E-2</v>
      </c>
      <c r="L335" s="464">
        <v>296167356.88831621</v>
      </c>
      <c r="M335" s="464">
        <v>36452651.333197474</v>
      </c>
      <c r="N335" s="463">
        <v>0.14035651641397409</v>
      </c>
      <c r="O335" s="462">
        <v>58232200.551321357</v>
      </c>
      <c r="P335" s="462">
        <v>6974135.0064175203</v>
      </c>
      <c r="Q335" s="463">
        <v>0.1360592705221764</v>
      </c>
    </row>
    <row r="336" spans="1:17" x14ac:dyDescent="0.25">
      <c r="A336" s="478" t="s">
        <v>115</v>
      </c>
      <c r="B336" s="478" t="s">
        <v>452</v>
      </c>
      <c r="C336" s="248" t="s">
        <v>147</v>
      </c>
      <c r="D336" s="466">
        <v>23848099.780694555</v>
      </c>
      <c r="E336" s="466">
        <v>-518732.56183702871</v>
      </c>
      <c r="F336" s="467">
        <v>-2.1288469282549967E-2</v>
      </c>
      <c r="G336" s="473">
        <v>1.2800041060424701</v>
      </c>
      <c r="H336" s="473">
        <v>-0.10573671974009669</v>
      </c>
      <c r="I336" s="474">
        <v>2.1232447300825235</v>
      </c>
      <c r="J336" s="474">
        <v>3.2970050510119364E-3</v>
      </c>
      <c r="K336" s="467">
        <v>1.5552294106511181E-3</v>
      </c>
      <c r="L336" s="468">
        <v>50635352.181841895</v>
      </c>
      <c r="M336" s="468">
        <v>-1021058.6089321971</v>
      </c>
      <c r="N336" s="467">
        <v>-1.9766348325434946E-2</v>
      </c>
      <c r="O336" s="466">
        <v>12896586.498439832</v>
      </c>
      <c r="P336" s="466">
        <v>80197.422137858346</v>
      </c>
      <c r="Q336" s="467">
        <v>6.2574116360236487E-3</v>
      </c>
    </row>
    <row r="337" spans="1:17" x14ac:dyDescent="0.25">
      <c r="A337" s="478" t="s">
        <v>115</v>
      </c>
      <c r="B337" s="478" t="s">
        <v>452</v>
      </c>
      <c r="C337" s="247" t="s">
        <v>148</v>
      </c>
      <c r="D337" s="462">
        <v>8723450.3676020671</v>
      </c>
      <c r="E337" s="462">
        <v>-7166798.1020680796</v>
      </c>
      <c r="F337" s="463">
        <v>-0.45101863043535212</v>
      </c>
      <c r="G337" s="471">
        <v>0.46821559755580405</v>
      </c>
      <c r="H337" s="471">
        <v>-0.43546222673882234</v>
      </c>
      <c r="I337" s="472">
        <v>2.082127332896996</v>
      </c>
      <c r="J337" s="472">
        <v>-9.1147190912583831E-2</v>
      </c>
      <c r="K337" s="463">
        <v>-4.1940026404400102E-2</v>
      </c>
      <c r="L337" s="464">
        <v>18163334.447554611</v>
      </c>
      <c r="M337" s="464">
        <v>-16370537.728583686</v>
      </c>
      <c r="N337" s="463">
        <v>-0.47404292357041727</v>
      </c>
      <c r="O337" s="462">
        <v>4714981.6409159862</v>
      </c>
      <c r="P337" s="462">
        <v>-3633031.0705614109</v>
      </c>
      <c r="Q337" s="463">
        <v>-0.43519711770041758</v>
      </c>
    </row>
    <row r="338" spans="1:17" x14ac:dyDescent="0.25">
      <c r="A338" s="478" t="s">
        <v>115</v>
      </c>
      <c r="B338" s="478" t="s">
        <v>452</v>
      </c>
      <c r="C338" s="248" t="s">
        <v>149</v>
      </c>
      <c r="D338" s="466">
        <v>11730070.113119794</v>
      </c>
      <c r="E338" s="466">
        <v>1125377.2907940485</v>
      </c>
      <c r="F338" s="467">
        <v>0.10612068728901086</v>
      </c>
      <c r="G338" s="473">
        <v>0.6295905353899065</v>
      </c>
      <c r="H338" s="473">
        <v>2.6502059128269972E-2</v>
      </c>
      <c r="I338" s="474">
        <v>2.0145443668994405</v>
      </c>
      <c r="J338" s="474">
        <v>-9.3261772734063442E-2</v>
      </c>
      <c r="K338" s="467">
        <v>-4.4245896707692189E-2</v>
      </c>
      <c r="L338" s="468">
        <v>23630746.669720966</v>
      </c>
      <c r="M338" s="468">
        <v>1278110.0298954099</v>
      </c>
      <c r="N338" s="467">
        <v>5.7179385612979951E-2</v>
      </c>
      <c r="O338" s="466">
        <v>5895481.320731394</v>
      </c>
      <c r="P338" s="466">
        <v>530304.40399246849</v>
      </c>
      <c r="Q338" s="467">
        <v>9.8841923057180259E-2</v>
      </c>
    </row>
    <row r="339" spans="1:17" x14ac:dyDescent="0.25">
      <c r="A339" s="478" t="s">
        <v>115</v>
      </c>
      <c r="B339" s="478" t="s">
        <v>452</v>
      </c>
      <c r="C339" s="247" t="s">
        <v>150</v>
      </c>
      <c r="D339" s="462">
        <v>135297126.58047625</v>
      </c>
      <c r="E339" s="462">
        <v>-3295763.8948124945</v>
      </c>
      <c r="F339" s="463">
        <v>-2.3780180090840465E-2</v>
      </c>
      <c r="G339" s="471">
        <v>7.2618313052744892</v>
      </c>
      <c r="H339" s="471">
        <v>-0.61994108906316825</v>
      </c>
      <c r="I339" s="472">
        <v>1.7970856738399248</v>
      </c>
      <c r="J339" s="472">
        <v>2.2566127746570519E-3</v>
      </c>
      <c r="K339" s="463">
        <v>1.257285623243534E-3</v>
      </c>
      <c r="L339" s="464">
        <v>243140527.88948077</v>
      </c>
      <c r="M339" s="464">
        <v>-5610019.5926032364</v>
      </c>
      <c r="N339" s="463">
        <v>-2.2552792946143332E-2</v>
      </c>
      <c r="O339" s="462">
        <v>51821834.946059301</v>
      </c>
      <c r="P339" s="462">
        <v>-2135238.6495157257</v>
      </c>
      <c r="Q339" s="463">
        <v>-3.9572914304433937E-2</v>
      </c>
    </row>
    <row r="340" spans="1:17" x14ac:dyDescent="0.25">
      <c r="A340" s="478" t="s">
        <v>115</v>
      </c>
      <c r="B340" s="478" t="s">
        <v>452</v>
      </c>
      <c r="C340" s="248" t="s">
        <v>151</v>
      </c>
      <c r="D340" s="466">
        <v>3502514.9524085512</v>
      </c>
      <c r="E340" s="466">
        <v>-190411.53068456613</v>
      </c>
      <c r="F340" s="467">
        <v>-5.1561148470272669E-2</v>
      </c>
      <c r="G340" s="473">
        <v>0.18799122621028891</v>
      </c>
      <c r="H340" s="473">
        <v>-2.2025362006778099E-2</v>
      </c>
      <c r="I340" s="474">
        <v>2.0349554621584951</v>
      </c>
      <c r="J340" s="474">
        <v>0.11935750239276399</v>
      </c>
      <c r="K340" s="467">
        <v>6.2308221714414892E-2</v>
      </c>
      <c r="L340" s="468">
        <v>7127461.9336955836</v>
      </c>
      <c r="M340" s="468">
        <v>53299.497117571533</v>
      </c>
      <c r="N340" s="467">
        <v>7.5343897734067473E-3</v>
      </c>
      <c r="O340" s="466">
        <v>1724519.6669985219</v>
      </c>
      <c r="P340" s="466">
        <v>-109937.51192515204</v>
      </c>
      <c r="Q340" s="467">
        <v>-5.9929178608385598E-2</v>
      </c>
    </row>
    <row r="341" spans="1:17" x14ac:dyDescent="0.25">
      <c r="A341" s="478" t="s">
        <v>115</v>
      </c>
      <c r="B341" s="478" t="s">
        <v>452</v>
      </c>
      <c r="C341" s="247" t="s">
        <v>152</v>
      </c>
      <c r="D341" s="462">
        <v>2251727.7468744628</v>
      </c>
      <c r="E341" s="462">
        <v>-683096.31345250225</v>
      </c>
      <c r="F341" s="463">
        <v>-0.23275545634459577</v>
      </c>
      <c r="G341" s="471">
        <v>0.12085745984769315</v>
      </c>
      <c r="H341" s="471">
        <v>-4.6045872506482829E-2</v>
      </c>
      <c r="I341" s="472">
        <v>1.9954411587498615</v>
      </c>
      <c r="J341" s="472">
        <v>-9.6470508494556517E-2</v>
      </c>
      <c r="K341" s="463">
        <v>-4.6115957000054796E-2</v>
      </c>
      <c r="L341" s="464">
        <v>4493190.2244123928</v>
      </c>
      <c r="M341" s="464">
        <v>-1646202.4686952205</v>
      </c>
      <c r="N341" s="463">
        <v>-0.268137672728335</v>
      </c>
      <c r="O341" s="462">
        <v>1125863.8734372314</v>
      </c>
      <c r="P341" s="462">
        <v>-341548.15672625112</v>
      </c>
      <c r="Q341" s="463">
        <v>-0.23275545634459577</v>
      </c>
    </row>
    <row r="342" spans="1:17" x14ac:dyDescent="0.25">
      <c r="A342" s="478" t="s">
        <v>115</v>
      </c>
      <c r="B342" s="478" t="s">
        <v>452</v>
      </c>
      <c r="C342" s="248" t="s">
        <v>153</v>
      </c>
      <c r="D342" s="466">
        <v>145326.68488777877</v>
      </c>
      <c r="E342" s="466">
        <v>88864.622364270937</v>
      </c>
      <c r="F342" s="467">
        <v>1.5738819730021798</v>
      </c>
      <c r="G342" s="473">
        <v>7.8001499106642612E-3</v>
      </c>
      <c r="H342" s="473">
        <v>4.5891545688469364E-3</v>
      </c>
      <c r="I342" s="474">
        <v>2.8161675464760241</v>
      </c>
      <c r="J342" s="474">
        <v>0.2332430219191659</v>
      </c>
      <c r="K342" s="467">
        <v>9.0301911535406731E-2</v>
      </c>
      <c r="L342" s="468">
        <v>409264.29361791024</v>
      </c>
      <c r="M342" s="468">
        <v>263427.04761887918</v>
      </c>
      <c r="N342" s="467">
        <v>1.806308435230801</v>
      </c>
      <c r="O342" s="466">
        <v>91544.368433246418</v>
      </c>
      <c r="P342" s="466">
        <v>55977.343702426209</v>
      </c>
      <c r="Q342" s="467">
        <v>1.5738551123147411</v>
      </c>
    </row>
    <row r="343" spans="1:17" x14ac:dyDescent="0.25">
      <c r="A343" s="478" t="s">
        <v>115</v>
      </c>
      <c r="B343" s="478" t="s">
        <v>452</v>
      </c>
      <c r="C343" s="248" t="s">
        <v>154</v>
      </c>
      <c r="D343" s="462">
        <v>21458449.104540534</v>
      </c>
      <c r="E343" s="462">
        <v>1097523.5431998521</v>
      </c>
      <c r="F343" s="463">
        <v>5.3903421035226495E-2</v>
      </c>
      <c r="G343" s="471">
        <v>1.1517438796255866</v>
      </c>
      <c r="H343" s="471">
        <v>-6.1811803265525711E-3</v>
      </c>
      <c r="I343" s="472">
        <v>2.1176396953638217</v>
      </c>
      <c r="J343" s="472">
        <v>6.5611991712648532E-3</v>
      </c>
      <c r="K343" s="463">
        <v>3.1079844653329222E-3</v>
      </c>
      <c r="L343" s="464">
        <v>45441263.624719292</v>
      </c>
      <c r="M343" s="464">
        <v>2457751.5095956102</v>
      </c>
      <c r="N343" s="463">
        <v>5.7178936495765179E-2</v>
      </c>
      <c r="O343" s="462">
        <v>11076276.234045535</v>
      </c>
      <c r="P343" s="462">
        <v>378799.06595466286</v>
      </c>
      <c r="Q343" s="463">
        <v>3.5410130818934508E-2</v>
      </c>
    </row>
    <row r="344" spans="1:17" x14ac:dyDescent="0.25">
      <c r="A344" s="478" t="s">
        <v>115</v>
      </c>
      <c r="B344" s="478" t="s">
        <v>452</v>
      </c>
      <c r="C344" s="247" t="s">
        <v>155</v>
      </c>
      <c r="D344" s="466">
        <v>759260006.02434218</v>
      </c>
      <c r="E344" s="466">
        <v>46964215.807917953</v>
      </c>
      <c r="F344" s="467">
        <v>6.5933586093002636E-2</v>
      </c>
      <c r="G344" s="473">
        <v>40.751922970891059</v>
      </c>
      <c r="H344" s="473">
        <v>0.24368855368803821</v>
      </c>
      <c r="I344" s="474">
        <v>2.1984497392858802</v>
      </c>
      <c r="J344" s="474">
        <v>0.13807634348676423</v>
      </c>
      <c r="K344" s="467">
        <v>6.7015204024807998E-2</v>
      </c>
      <c r="L344" s="468">
        <v>1669194962.2944107</v>
      </c>
      <c r="M344" s="468">
        <v>201599666.19278193</v>
      </c>
      <c r="N344" s="467">
        <v>0.13736734284192026</v>
      </c>
      <c r="O344" s="466">
        <v>385309544.73585433</v>
      </c>
      <c r="P344" s="466">
        <v>17031278.189639688</v>
      </c>
      <c r="Q344" s="467">
        <v>4.6245678164400887E-2</v>
      </c>
    </row>
    <row r="345" spans="1:17" x14ac:dyDescent="0.25">
      <c r="A345" s="478" t="s">
        <v>115</v>
      </c>
      <c r="B345" s="478" t="s">
        <v>452</v>
      </c>
      <c r="C345" s="248" t="s">
        <v>156</v>
      </c>
      <c r="D345" s="462">
        <v>25278903.753154337</v>
      </c>
      <c r="E345" s="462">
        <v>137690.46224633604</v>
      </c>
      <c r="F345" s="463">
        <v>5.476683271134335E-3</v>
      </c>
      <c r="G345" s="471">
        <v>1.3567999504297437</v>
      </c>
      <c r="H345" s="471">
        <v>-7.2979890346182463E-2</v>
      </c>
      <c r="I345" s="472">
        <v>2.3184492163161918</v>
      </c>
      <c r="J345" s="472">
        <v>0.11333959303582875</v>
      </c>
      <c r="K345" s="463">
        <v>5.1398620657789613E-2</v>
      </c>
      <c r="L345" s="464">
        <v>58607854.595833115</v>
      </c>
      <c r="M345" s="464">
        <v>3168723.2271077186</v>
      </c>
      <c r="N345" s="463">
        <v>5.715679789483994E-2</v>
      </c>
      <c r="O345" s="462">
        <v>13590010.593686618</v>
      </c>
      <c r="P345" s="462">
        <v>965344.39567421377</v>
      </c>
      <c r="Q345" s="463">
        <v>7.6464944144518862E-2</v>
      </c>
    </row>
    <row r="346" spans="1:17" x14ac:dyDescent="0.25">
      <c r="A346" s="478" t="s">
        <v>115</v>
      </c>
      <c r="B346" s="478" t="s">
        <v>452</v>
      </c>
      <c r="C346" s="247" t="s">
        <v>157</v>
      </c>
      <c r="D346" s="466">
        <v>860.07483315467834</v>
      </c>
      <c r="E346" s="466">
        <v>-1326334.0251668426</v>
      </c>
      <c r="F346" s="467">
        <v>-0.999351960023666</v>
      </c>
      <c r="G346" s="473">
        <v>4.6162978520954419E-5</v>
      </c>
      <c r="H346" s="473">
        <v>-7.5431314859153067E-2</v>
      </c>
      <c r="I346" s="474">
        <v>1.9919783569867104</v>
      </c>
      <c r="J346" s="474">
        <v>-8.9747111955591041E-2</v>
      </c>
      <c r="K346" s="467">
        <v>-4.3111886410838997E-2</v>
      </c>
      <c r="L346" s="468">
        <v>1713.2504530330752</v>
      </c>
      <c r="M346" s="468">
        <v>-2761140.5097469171</v>
      </c>
      <c r="N346" s="467">
        <v>-0.99937989824951534</v>
      </c>
      <c r="O346" s="466">
        <v>430.03741657733917</v>
      </c>
      <c r="P346" s="466">
        <v>-663167.01258342131</v>
      </c>
      <c r="Q346" s="467">
        <v>-0.999351960023666</v>
      </c>
    </row>
    <row r="347" spans="1:17" x14ac:dyDescent="0.25">
      <c r="A347" s="478" t="s">
        <v>115</v>
      </c>
      <c r="B347" s="478" t="s">
        <v>452</v>
      </c>
      <c r="C347" s="247" t="s">
        <v>158</v>
      </c>
      <c r="D347" s="462">
        <v>160549791.53681076</v>
      </c>
      <c r="E347" s="462">
        <v>16232962.245081902</v>
      </c>
      <c r="F347" s="463">
        <v>0.11248142246991738</v>
      </c>
      <c r="G347" s="471">
        <v>8.617222935210112</v>
      </c>
      <c r="H347" s="471">
        <v>0.40993035873627548</v>
      </c>
      <c r="I347" s="472">
        <v>2.0225194642071811</v>
      </c>
      <c r="J347" s="472">
        <v>7.5050418434803312E-2</v>
      </c>
      <c r="K347" s="463">
        <v>3.8537412750012608E-2</v>
      </c>
      <c r="L347" s="464">
        <v>324715078.3576051</v>
      </c>
      <c r="M347" s="464">
        <v>43662520.52794677</v>
      </c>
      <c r="N347" s="463">
        <v>0.15535357822436172</v>
      </c>
      <c r="O347" s="462">
        <v>71555676.276621848</v>
      </c>
      <c r="P347" s="462">
        <v>8748086.1865157783</v>
      </c>
      <c r="Q347" s="463">
        <v>0.13928390141964456</v>
      </c>
    </row>
    <row r="348" spans="1:17" x14ac:dyDescent="0.25">
      <c r="A348" s="478" t="s">
        <v>115</v>
      </c>
      <c r="B348" s="478" t="s">
        <v>452</v>
      </c>
      <c r="C348" s="248" t="s">
        <v>159</v>
      </c>
      <c r="D348" s="466">
        <v>31135.442513465881</v>
      </c>
      <c r="E348" s="466">
        <v>-2383294.6479832791</v>
      </c>
      <c r="F348" s="467">
        <v>-0.98710443402937376</v>
      </c>
      <c r="G348" s="473">
        <v>1.6711391946182519E-3</v>
      </c>
      <c r="H348" s="473">
        <v>-0.13563740794711615</v>
      </c>
      <c r="I348" s="474">
        <v>1.6521066890092762</v>
      </c>
      <c r="J348" s="474">
        <v>-0.43212404879620658</v>
      </c>
      <c r="K348" s="467">
        <v>-0.20733023506370335</v>
      </c>
      <c r="L348" s="468">
        <v>51439.072841760775</v>
      </c>
      <c r="M348" s="468">
        <v>-4980790.336054028</v>
      </c>
      <c r="N348" s="467">
        <v>-0.98977807475334323</v>
      </c>
      <c r="O348" s="466">
        <v>15567.721256732941</v>
      </c>
      <c r="P348" s="466">
        <v>-1191647.3239916395</v>
      </c>
      <c r="Q348" s="467">
        <v>-0.98710443402937376</v>
      </c>
    </row>
    <row r="349" spans="1:17" x14ac:dyDescent="0.25">
      <c r="A349" s="478" t="s">
        <v>115</v>
      </c>
      <c r="B349" s="478" t="s">
        <v>452</v>
      </c>
      <c r="C349" s="247" t="s">
        <v>160</v>
      </c>
      <c r="D349" s="462">
        <v>472047614.99984169</v>
      </c>
      <c r="E349" s="462">
        <v>16142777.836097538</v>
      </c>
      <c r="F349" s="463">
        <v>3.5408217944175154E-2</v>
      </c>
      <c r="G349" s="471">
        <v>25.336311530215969</v>
      </c>
      <c r="H349" s="471">
        <v>-0.59097916759149882</v>
      </c>
      <c r="I349" s="472">
        <v>1.7539597959781943</v>
      </c>
      <c r="J349" s="472">
        <v>3.7544089797082458E-2</v>
      </c>
      <c r="K349" s="463">
        <v>2.1873541276673042E-2</v>
      </c>
      <c r="L349" s="464">
        <v>827952538.49711549</v>
      </c>
      <c r="M349" s="464">
        <v>45430315.465322733</v>
      </c>
      <c r="N349" s="463">
        <v>5.8056262337583431E-2</v>
      </c>
      <c r="O349" s="462">
        <v>169793858.37087506</v>
      </c>
      <c r="P349" s="462">
        <v>8056876.8391459286</v>
      </c>
      <c r="Q349" s="463">
        <v>4.9814685317132325E-2</v>
      </c>
    </row>
    <row r="350" spans="1:17" x14ac:dyDescent="0.25">
      <c r="A350" s="478" t="s">
        <v>115</v>
      </c>
      <c r="B350" s="478" t="s">
        <v>452</v>
      </c>
      <c r="C350" s="248" t="s">
        <v>161</v>
      </c>
      <c r="D350" s="466">
        <v>15955518.147040391</v>
      </c>
      <c r="E350" s="466">
        <v>5152141.1287419442</v>
      </c>
      <c r="F350" s="467">
        <v>0.47690098383268459</v>
      </c>
      <c r="G350" s="473">
        <v>0.85638390186457181</v>
      </c>
      <c r="H350" s="473">
        <v>0.24199626295730148</v>
      </c>
      <c r="I350" s="474">
        <v>2.0343484473449194</v>
      </c>
      <c r="J350" s="474">
        <v>0.14323753264002081</v>
      </c>
      <c r="K350" s="467">
        <v>7.5742533939302303E-2</v>
      </c>
      <c r="L350" s="468">
        <v>32459083.569015305</v>
      </c>
      <c r="M350" s="468">
        <v>12028699.37403905</v>
      </c>
      <c r="N350" s="467">
        <v>0.58876520672562072</v>
      </c>
      <c r="O350" s="466">
        <v>7489556.3476963891</v>
      </c>
      <c r="P350" s="466">
        <v>2094101.4450366311</v>
      </c>
      <c r="Q350" s="467">
        <v>0.38812324128672027</v>
      </c>
    </row>
  </sheetData>
  <mergeCells count="24">
    <mergeCell ref="A123:A179"/>
    <mergeCell ref="B123:B141"/>
    <mergeCell ref="B142:B160"/>
    <mergeCell ref="B161:B179"/>
    <mergeCell ref="A237:A293"/>
    <mergeCell ref="B237:B255"/>
    <mergeCell ref="B256:B274"/>
    <mergeCell ref="B275:B293"/>
    <mergeCell ref="A294:A350"/>
    <mergeCell ref="B294:B312"/>
    <mergeCell ref="B313:B331"/>
    <mergeCell ref="B332:B350"/>
    <mergeCell ref="A9:A65"/>
    <mergeCell ref="B9:B27"/>
    <mergeCell ref="B28:B46"/>
    <mergeCell ref="B47:B65"/>
    <mergeCell ref="A180:A236"/>
    <mergeCell ref="B180:B198"/>
    <mergeCell ref="B199:B217"/>
    <mergeCell ref="B218:B236"/>
    <mergeCell ref="A66:A122"/>
    <mergeCell ref="B66:B84"/>
    <mergeCell ref="B85:B103"/>
    <mergeCell ref="B104:B122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8:Q170"/>
  <sheetViews>
    <sheetView workbookViewId="0">
      <selection activeCell="E9" sqref="E9:R62"/>
    </sheetView>
  </sheetViews>
  <sheetFormatPr defaultRowHeight="12.5" x14ac:dyDescent="0.25"/>
  <cols>
    <col min="1" max="1" width="31.1796875" customWidth="1"/>
    <col min="2" max="2" width="41.81640625" customWidth="1"/>
    <col min="3" max="3" width="16.1796875" customWidth="1"/>
    <col min="4" max="4" width="13.7265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3.1796875" customWidth="1"/>
    <col min="14" max="14" width="12" customWidth="1"/>
    <col min="15" max="15" width="13.54296875" customWidth="1"/>
    <col min="16" max="16" width="11.6328125" customWidth="1"/>
    <col min="17" max="17" width="10.6328125" customWidth="1"/>
    <col min="18" max="100" width="9.1796875" customWidth="1"/>
  </cols>
  <sheetData>
    <row r="8" spans="1:17" ht="50" x14ac:dyDescent="0.25">
      <c r="A8" s="3" t="s">
        <v>2</v>
      </c>
      <c r="B8" s="3" t="s">
        <v>10</v>
      </c>
      <c r="C8" s="3" t="s">
        <v>4</v>
      </c>
      <c r="D8" s="3" t="s">
        <v>43</v>
      </c>
      <c r="E8" s="3" t="s">
        <v>47</v>
      </c>
      <c r="F8" s="3" t="s">
        <v>48</v>
      </c>
      <c r="G8" s="3" t="s">
        <v>101</v>
      </c>
      <c r="H8" s="3" t="s">
        <v>102</v>
      </c>
      <c r="I8" s="3" t="s">
        <v>103</v>
      </c>
      <c r="J8" s="3" t="s">
        <v>104</v>
      </c>
      <c r="K8" s="3" t="s">
        <v>105</v>
      </c>
      <c r="L8" s="256" t="s">
        <v>49</v>
      </c>
      <c r="M8" s="256" t="s">
        <v>50</v>
      </c>
      <c r="N8" s="256" t="s">
        <v>51</v>
      </c>
      <c r="O8" s="3" t="s">
        <v>106</v>
      </c>
      <c r="P8" s="3" t="s">
        <v>107</v>
      </c>
      <c r="Q8" s="3" t="s">
        <v>108</v>
      </c>
    </row>
    <row r="9" spans="1:17" x14ac:dyDescent="0.25">
      <c r="A9" s="478" t="s">
        <v>109</v>
      </c>
      <c r="B9" s="478" t="s">
        <v>444</v>
      </c>
      <c r="C9" s="247" t="s">
        <v>33</v>
      </c>
      <c r="D9" s="462">
        <v>3183202.1460954547</v>
      </c>
      <c r="E9" s="462">
        <v>454136.22989699198</v>
      </c>
      <c r="F9" s="463">
        <v>0.16640720445829141</v>
      </c>
      <c r="G9" s="471">
        <v>0.86233261882216894</v>
      </c>
      <c r="H9" s="471">
        <v>0.10041010424885943</v>
      </c>
      <c r="I9" s="472">
        <v>3.3377333500771793</v>
      </c>
      <c r="J9" s="472">
        <v>3.5017933439869253E-2</v>
      </c>
      <c r="K9" s="463">
        <v>1.0602770454719674E-2</v>
      </c>
      <c r="L9" s="464">
        <v>10624679.963060049</v>
      </c>
      <c r="M9" s="464">
        <v>1611351.8886119612</v>
      </c>
      <c r="N9" s="463">
        <v>0.17877435230389402</v>
      </c>
      <c r="O9" s="462">
        <v>1758559.8594568968</v>
      </c>
      <c r="P9" s="462">
        <v>221883.36273443699</v>
      </c>
      <c r="Q9" s="463">
        <v>0.14439172018813762</v>
      </c>
    </row>
    <row r="10" spans="1:17" x14ac:dyDescent="0.25">
      <c r="A10" s="478" t="s">
        <v>109</v>
      </c>
      <c r="B10" s="478" t="s">
        <v>444</v>
      </c>
      <c r="C10" s="248" t="s">
        <v>162</v>
      </c>
      <c r="D10" s="466">
        <v>18410349.894689292</v>
      </c>
      <c r="E10" s="466">
        <v>-1391149.4018044248</v>
      </c>
      <c r="F10" s="467">
        <v>-7.0254750964779622E-2</v>
      </c>
      <c r="G10" s="473">
        <v>4.9873820478518205</v>
      </c>
      <c r="H10" s="473">
        <v>-0.54095936990415172</v>
      </c>
      <c r="I10" s="474">
        <v>1.6152311529268066</v>
      </c>
      <c r="J10" s="474">
        <v>1.8377806813853148E-2</v>
      </c>
      <c r="K10" s="467">
        <v>1.1508763067433992E-2</v>
      </c>
      <c r="L10" s="468">
        <v>29736970.686184898</v>
      </c>
      <c r="M10" s="468">
        <v>-1883119.7234743871</v>
      </c>
      <c r="N10" s="467">
        <v>-5.955453318056083E-2</v>
      </c>
      <c r="O10" s="466">
        <v>8744786.2429443598</v>
      </c>
      <c r="P10" s="466">
        <v>-797615.30569368228</v>
      </c>
      <c r="Q10" s="467">
        <v>-8.3586432789293327E-2</v>
      </c>
    </row>
    <row r="11" spans="1:17" x14ac:dyDescent="0.25">
      <c r="A11" s="478" t="s">
        <v>109</v>
      </c>
      <c r="B11" s="478" t="s">
        <v>444</v>
      </c>
      <c r="C11" s="247" t="s">
        <v>163</v>
      </c>
      <c r="D11" s="462">
        <v>162412.9007743597</v>
      </c>
      <c r="E11" s="462">
        <v>40658.734317421913</v>
      </c>
      <c r="F11" s="463">
        <v>0.3339412153242588</v>
      </c>
      <c r="G11" s="471">
        <v>4.399781591849268E-2</v>
      </c>
      <c r="H11" s="471">
        <v>1.0005511036436057E-2</v>
      </c>
      <c r="I11" s="472">
        <v>2.2141844798776145</v>
      </c>
      <c r="J11" s="472">
        <v>0.31893209782978493</v>
      </c>
      <c r="K11" s="463">
        <v>0.16827948660071185</v>
      </c>
      <c r="L11" s="464">
        <v>359612.12422649027</v>
      </c>
      <c r="M11" s="464">
        <v>128857.25022473099</v>
      </c>
      <c r="N11" s="463">
        <v>0.55841615819455492</v>
      </c>
      <c r="O11" s="462">
        <v>92536.236591696739</v>
      </c>
      <c r="P11" s="462">
        <v>31656.714953422546</v>
      </c>
      <c r="Q11" s="463">
        <v>0.51998954823456378</v>
      </c>
    </row>
    <row r="12" spans="1:17" x14ac:dyDescent="0.25">
      <c r="A12" s="478" t="s">
        <v>109</v>
      </c>
      <c r="B12" s="478" t="s">
        <v>444</v>
      </c>
      <c r="C12" s="248" t="s">
        <v>164</v>
      </c>
      <c r="D12" s="466">
        <v>347382587.47030348</v>
      </c>
      <c r="E12" s="466">
        <v>11853351.113855124</v>
      </c>
      <c r="F12" s="467">
        <v>3.5327327187854224E-2</v>
      </c>
      <c r="G12" s="473">
        <v>94.106287517407665</v>
      </c>
      <c r="H12" s="473">
        <v>0.43054375461893812</v>
      </c>
      <c r="I12" s="474">
        <v>2.3658517792024223</v>
      </c>
      <c r="J12" s="474">
        <v>9.985096782009828E-2</v>
      </c>
      <c r="K12" s="467">
        <v>4.4064842041775965E-2</v>
      </c>
      <c r="L12" s="468">
        <v>821855712.63055861</v>
      </c>
      <c r="M12" s="468">
        <v>61546190.804355145</v>
      </c>
      <c r="N12" s="467">
        <v>8.0948862321921278E-2</v>
      </c>
      <c r="O12" s="466">
        <v>183726492.57804835</v>
      </c>
      <c r="P12" s="466">
        <v>7348218.3810770512</v>
      </c>
      <c r="Q12" s="467">
        <v>4.166169793038621E-2</v>
      </c>
    </row>
    <row r="13" spans="1:17" x14ac:dyDescent="0.25">
      <c r="A13" s="478" t="s">
        <v>109</v>
      </c>
      <c r="B13" s="478" t="s">
        <v>451</v>
      </c>
      <c r="C13" s="247" t="s">
        <v>33</v>
      </c>
      <c r="D13" s="462">
        <v>25175570.05366059</v>
      </c>
      <c r="E13" s="462">
        <v>5609604.489423342</v>
      </c>
      <c r="F13" s="463">
        <v>0.28670215487226453</v>
      </c>
      <c r="G13" s="471">
        <v>0.59568427362863408</v>
      </c>
      <c r="H13" s="471">
        <v>0.11544731036753153</v>
      </c>
      <c r="I13" s="472">
        <v>3.3535768577916976</v>
      </c>
      <c r="J13" s="472">
        <v>0.11696038024245814</v>
      </c>
      <c r="K13" s="463">
        <v>3.6136620156806576E-2</v>
      </c>
      <c r="L13" s="464">
        <v>84428209.113669842</v>
      </c>
      <c r="M13" s="464">
        <v>21100682.569298565</v>
      </c>
      <c r="N13" s="463">
        <v>0.33319922189782814</v>
      </c>
      <c r="O13" s="462">
        <v>14142889.907385567</v>
      </c>
      <c r="P13" s="462">
        <v>2735688.8016354907</v>
      </c>
      <c r="Q13" s="463">
        <v>0.23982121260722758</v>
      </c>
    </row>
    <row r="14" spans="1:17" x14ac:dyDescent="0.25">
      <c r="A14" s="478" t="s">
        <v>109</v>
      </c>
      <c r="B14" s="478" t="s">
        <v>451</v>
      </c>
      <c r="C14" s="248" t="s">
        <v>162</v>
      </c>
      <c r="D14" s="466">
        <v>236534891.59413564</v>
      </c>
      <c r="E14" s="466">
        <v>-5266816.357781142</v>
      </c>
      <c r="F14" s="467">
        <v>-2.1781551513393234E-2</v>
      </c>
      <c r="G14" s="473">
        <v>5.5967000861056242</v>
      </c>
      <c r="H14" s="473">
        <v>-0.33820343587669832</v>
      </c>
      <c r="I14" s="474">
        <v>1.6114601844633252</v>
      </c>
      <c r="J14" s="474">
        <v>2.2616124163470364E-2</v>
      </c>
      <c r="K14" s="467">
        <v>1.4234325903073291E-2</v>
      </c>
      <c r="L14" s="468">
        <v>381166560.04029846</v>
      </c>
      <c r="M14" s="468">
        <v>-3018647.4094647169</v>
      </c>
      <c r="N14" s="467">
        <v>-7.8572713132361843E-3</v>
      </c>
      <c r="O14" s="466">
        <v>112665812.79816112</v>
      </c>
      <c r="P14" s="466">
        <v>-2601630.1337268203</v>
      </c>
      <c r="Q14" s="467">
        <v>-2.2570381259035436E-2</v>
      </c>
    </row>
    <row r="15" spans="1:17" x14ac:dyDescent="0.25">
      <c r="A15" s="478" t="s">
        <v>109</v>
      </c>
      <c r="B15" s="478" t="s">
        <v>451</v>
      </c>
      <c r="C15" s="247" t="s">
        <v>163</v>
      </c>
      <c r="D15" s="462">
        <v>1850229.1906678169</v>
      </c>
      <c r="E15" s="462">
        <v>-526351.03862094739</v>
      </c>
      <c r="F15" s="463">
        <v>-0.22147412998485969</v>
      </c>
      <c r="G15" s="471">
        <v>4.3778648473113663E-2</v>
      </c>
      <c r="H15" s="471">
        <v>-1.4553339718980637E-2</v>
      </c>
      <c r="I15" s="472">
        <v>2.1327448070606452</v>
      </c>
      <c r="J15" s="472">
        <v>0.38707758005918169</v>
      </c>
      <c r="K15" s="463">
        <v>0.22173617862097675</v>
      </c>
      <c r="L15" s="464">
        <v>3946066.698268807</v>
      </c>
      <c r="M15" s="464">
        <v>-202651.52034021262</v>
      </c>
      <c r="N15" s="463">
        <v>-4.8846778610131189E-2</v>
      </c>
      <c r="O15" s="462">
        <v>1047483.7334698077</v>
      </c>
      <c r="P15" s="462">
        <v>-143833.61568042741</v>
      </c>
      <c r="Q15" s="463">
        <v>-0.12073492909594888</v>
      </c>
    </row>
    <row r="16" spans="1:17" x14ac:dyDescent="0.25">
      <c r="A16" s="478" t="s">
        <v>109</v>
      </c>
      <c r="B16" s="478" t="s">
        <v>451</v>
      </c>
      <c r="C16" s="248" t="s">
        <v>164</v>
      </c>
      <c r="D16" s="466">
        <v>3962767108.6689048</v>
      </c>
      <c r="E16" s="466">
        <v>152279876.48865414</v>
      </c>
      <c r="F16" s="467">
        <v>3.9963360906348971E-2</v>
      </c>
      <c r="G16" s="473">
        <v>93.763836991792303</v>
      </c>
      <c r="H16" s="473">
        <v>0.23730946522783825</v>
      </c>
      <c r="I16" s="474">
        <v>2.3066607500525582</v>
      </c>
      <c r="J16" s="474">
        <v>6.4564203109370943E-2</v>
      </c>
      <c r="K16" s="467">
        <v>2.8796352769641431E-2</v>
      </c>
      <c r="L16" s="468">
        <v>9140759351.165823</v>
      </c>
      <c r="M16" s="468">
        <v>597279085.72338009</v>
      </c>
      <c r="N16" s="467">
        <v>6.9910512714510112E-2</v>
      </c>
      <c r="O16" s="466">
        <v>2035849560.158258</v>
      </c>
      <c r="P16" s="466">
        <v>81074285.20878005</v>
      </c>
      <c r="Q16" s="467">
        <v>4.1474990116639084E-2</v>
      </c>
    </row>
    <row r="17" spans="1:17" x14ac:dyDescent="0.25">
      <c r="A17" s="478" t="s">
        <v>109</v>
      </c>
      <c r="B17" s="478" t="s">
        <v>452</v>
      </c>
      <c r="C17" s="247" t="s">
        <v>33</v>
      </c>
      <c r="D17" s="462">
        <v>25175570.053660583</v>
      </c>
      <c r="E17" s="462">
        <v>5609604.4894233309</v>
      </c>
      <c r="F17" s="463">
        <v>0.28670215487226391</v>
      </c>
      <c r="G17" s="471">
        <v>0.59568427362863385</v>
      </c>
      <c r="H17" s="471">
        <v>0.11544731036753125</v>
      </c>
      <c r="I17" s="472">
        <v>3.353576857791698</v>
      </c>
      <c r="J17" s="472">
        <v>0.11696038024245858</v>
      </c>
      <c r="K17" s="463">
        <v>3.6136620156806715E-2</v>
      </c>
      <c r="L17" s="464">
        <v>84428209.113669828</v>
      </c>
      <c r="M17" s="464">
        <v>21100682.569298536</v>
      </c>
      <c r="N17" s="463">
        <v>0.33319922189782758</v>
      </c>
      <c r="O17" s="462">
        <v>14142889.907385565</v>
      </c>
      <c r="P17" s="462">
        <v>2735688.8016354889</v>
      </c>
      <c r="Q17" s="463">
        <v>0.23982121260722741</v>
      </c>
    </row>
    <row r="18" spans="1:17" x14ac:dyDescent="0.25">
      <c r="A18" s="478" t="s">
        <v>109</v>
      </c>
      <c r="B18" s="478" t="s">
        <v>452</v>
      </c>
      <c r="C18" s="248" t="s">
        <v>162</v>
      </c>
      <c r="D18" s="466">
        <v>236534891.59413564</v>
      </c>
      <c r="E18" s="466">
        <v>-5266816.3577810526</v>
      </c>
      <c r="F18" s="467">
        <v>-2.1781551513392873E-2</v>
      </c>
      <c r="G18" s="473">
        <v>5.5967000861056233</v>
      </c>
      <c r="H18" s="473">
        <v>-0.33820343587669743</v>
      </c>
      <c r="I18" s="474">
        <v>1.611460184463325</v>
      </c>
      <c r="J18" s="474">
        <v>2.2616124163468143E-2</v>
      </c>
      <c r="K18" s="467">
        <v>1.4234325903071875E-2</v>
      </c>
      <c r="L18" s="468">
        <v>381166560.0402984</v>
      </c>
      <c r="M18" s="468">
        <v>-3018647.4094650745</v>
      </c>
      <c r="N18" s="467">
        <v>-7.8572713132371106E-3</v>
      </c>
      <c r="O18" s="466">
        <v>112665812.79816121</v>
      </c>
      <c r="P18" s="466">
        <v>-2601630.1337267905</v>
      </c>
      <c r="Q18" s="467">
        <v>-2.2570381259035169E-2</v>
      </c>
    </row>
    <row r="19" spans="1:17" x14ac:dyDescent="0.25">
      <c r="A19" s="478" t="s">
        <v>109</v>
      </c>
      <c r="B19" s="478" t="s">
        <v>452</v>
      </c>
      <c r="C19" s="247" t="s">
        <v>163</v>
      </c>
      <c r="D19" s="462">
        <v>1850229.1906678169</v>
      </c>
      <c r="E19" s="462">
        <v>-526351.03862094693</v>
      </c>
      <c r="F19" s="463">
        <v>-0.22147412998485952</v>
      </c>
      <c r="G19" s="471">
        <v>4.3778648473113656E-2</v>
      </c>
      <c r="H19" s="471">
        <v>-1.455333971898063E-2</v>
      </c>
      <c r="I19" s="472">
        <v>2.1327448070606452</v>
      </c>
      <c r="J19" s="472">
        <v>0.38707758005918103</v>
      </c>
      <c r="K19" s="463">
        <v>0.2217361786209763</v>
      </c>
      <c r="L19" s="464">
        <v>3946066.698268807</v>
      </c>
      <c r="M19" s="464">
        <v>-202651.52034021309</v>
      </c>
      <c r="N19" s="463">
        <v>-4.8846778610131293E-2</v>
      </c>
      <c r="O19" s="462">
        <v>1047483.7334698077</v>
      </c>
      <c r="P19" s="462">
        <v>-143833.61568042717</v>
      </c>
      <c r="Q19" s="463">
        <v>-0.12073492909594871</v>
      </c>
    </row>
    <row r="20" spans="1:17" x14ac:dyDescent="0.25">
      <c r="A20" s="478" t="s">
        <v>109</v>
      </c>
      <c r="B20" s="478" t="s">
        <v>452</v>
      </c>
      <c r="C20" s="248" t="s">
        <v>164</v>
      </c>
      <c r="D20" s="466">
        <v>3962767108.6689057</v>
      </c>
      <c r="E20" s="466">
        <v>152279876.48865414</v>
      </c>
      <c r="F20" s="467">
        <v>3.9963360906348964E-2</v>
      </c>
      <c r="G20" s="473">
        <v>93.763836991792303</v>
      </c>
      <c r="H20" s="473">
        <v>0.23730946522782403</v>
      </c>
      <c r="I20" s="474">
        <v>2.3066607500525569</v>
      </c>
      <c r="J20" s="474">
        <v>6.4564203109370055E-2</v>
      </c>
      <c r="K20" s="467">
        <v>2.8796352769641043E-2</v>
      </c>
      <c r="L20" s="468">
        <v>9140759351.1658211</v>
      </c>
      <c r="M20" s="468">
        <v>597279085.72337723</v>
      </c>
      <c r="N20" s="467">
        <v>6.9910512714509765E-2</v>
      </c>
      <c r="O20" s="466">
        <v>2035849560.1582592</v>
      </c>
      <c r="P20" s="466">
        <v>81074285.208781242</v>
      </c>
      <c r="Q20" s="467">
        <v>4.1474990116639694E-2</v>
      </c>
    </row>
    <row r="21" spans="1:17" x14ac:dyDescent="0.25">
      <c r="A21" s="478" t="s">
        <v>111</v>
      </c>
      <c r="B21" s="478" t="s">
        <v>444</v>
      </c>
      <c r="C21" s="247" t="s">
        <v>33</v>
      </c>
      <c r="D21" s="462">
        <v>3180786.2846290469</v>
      </c>
      <c r="E21" s="462">
        <v>452144.14292642428</v>
      </c>
      <c r="F21" s="463">
        <v>0.16570298318573012</v>
      </c>
      <c r="G21" s="471">
        <v>0.86836039166616985</v>
      </c>
      <c r="H21" s="471">
        <v>0.10038130766554476</v>
      </c>
      <c r="I21" s="472">
        <v>3.3370054511735092</v>
      </c>
      <c r="J21" s="472">
        <v>3.4616117577014993E-2</v>
      </c>
      <c r="K21" s="463">
        <v>1.0482143103131945E-2</v>
      </c>
      <c r="L21" s="464">
        <v>10614301.170825062</v>
      </c>
      <c r="M21" s="464">
        <v>1603262.4668644276</v>
      </c>
      <c r="N21" s="463">
        <v>0.17792204867123068</v>
      </c>
      <c r="O21" s="462">
        <v>1757099.2271894217</v>
      </c>
      <c r="P21" s="462">
        <v>220797.5518579483</v>
      </c>
      <c r="Q21" s="463">
        <v>0.1437201790529252</v>
      </c>
    </row>
    <row r="22" spans="1:17" x14ac:dyDescent="0.25">
      <c r="A22" s="478" t="s">
        <v>111</v>
      </c>
      <c r="B22" s="478" t="s">
        <v>444</v>
      </c>
      <c r="C22" s="248" t="s">
        <v>162</v>
      </c>
      <c r="D22" s="466">
        <v>18359459.603289865</v>
      </c>
      <c r="E22" s="466">
        <v>-1394580.9505395591</v>
      </c>
      <c r="F22" s="467">
        <v>-7.0597250559415917E-2</v>
      </c>
      <c r="G22" s="473">
        <v>5.0121655796033115</v>
      </c>
      <c r="H22" s="473">
        <v>-0.54762906623283669</v>
      </c>
      <c r="I22" s="474">
        <v>1.6119222658967571</v>
      </c>
      <c r="J22" s="474">
        <v>1.8050525777459692E-2</v>
      </c>
      <c r="K22" s="467">
        <v>1.1324955028130841E-2</v>
      </c>
      <c r="L22" s="468">
        <v>29594021.724374976</v>
      </c>
      <c r="M22" s="468">
        <v>-1891385.2675442994</v>
      </c>
      <c r="N22" s="467">
        <v>-6.0071806218980214E-2</v>
      </c>
      <c r="O22" s="466">
        <v>8711575.9690005779</v>
      </c>
      <c r="P22" s="466">
        <v>-797840.44905477948</v>
      </c>
      <c r="Q22" s="467">
        <v>-8.3900043281303169E-2</v>
      </c>
    </row>
    <row r="23" spans="1:17" x14ac:dyDescent="0.25">
      <c r="A23" s="478" t="s">
        <v>111</v>
      </c>
      <c r="B23" s="478" t="s">
        <v>444</v>
      </c>
      <c r="C23" s="247" t="s">
        <v>163</v>
      </c>
      <c r="D23" s="462">
        <v>162395.04133474827</v>
      </c>
      <c r="E23" s="462">
        <v>40664.358236432076</v>
      </c>
      <c r="F23" s="463">
        <v>0.3340518364099655</v>
      </c>
      <c r="G23" s="471">
        <v>4.4334139133944281E-2</v>
      </c>
      <c r="H23" s="471">
        <v>1.0072915548838574E-2</v>
      </c>
      <c r="I23" s="472">
        <v>2.2140085654118491</v>
      </c>
      <c r="J23" s="472">
        <v>0.31913436647764026</v>
      </c>
      <c r="K23" s="463">
        <v>0.1684198173457323</v>
      </c>
      <c r="L23" s="464">
        <v>359544.01249554398</v>
      </c>
      <c r="M23" s="464">
        <v>128879.68187390806</v>
      </c>
      <c r="N23" s="463">
        <v>0.55873260302787087</v>
      </c>
      <c r="O23" s="462">
        <v>92527.306871891022</v>
      </c>
      <c r="P23" s="462">
        <v>31659.526912927628</v>
      </c>
      <c r="Q23" s="463">
        <v>0.52013605448189904</v>
      </c>
    </row>
    <row r="24" spans="1:17" x14ac:dyDescent="0.25">
      <c r="A24" s="478" t="s">
        <v>111</v>
      </c>
      <c r="B24" s="478" t="s">
        <v>444</v>
      </c>
      <c r="C24" s="248" t="s">
        <v>164</v>
      </c>
      <c r="D24" s="466">
        <v>344595305.77072245</v>
      </c>
      <c r="E24" s="466">
        <v>11898097.197835743</v>
      </c>
      <c r="F24" s="467">
        <v>3.5762539904897125E-2</v>
      </c>
      <c r="G24" s="473">
        <v>94.075139889596684</v>
      </c>
      <c r="H24" s="473">
        <v>0.43717484301849652</v>
      </c>
      <c r="I24" s="474">
        <v>2.3633044917239152</v>
      </c>
      <c r="J24" s="474">
        <v>0.10043638851210446</v>
      </c>
      <c r="K24" s="467">
        <v>4.4384552669927899E-2</v>
      </c>
      <c r="L24" s="468">
        <v>814383633.95492435</v>
      </c>
      <c r="M24" s="468">
        <v>61533732.647732019</v>
      </c>
      <c r="N24" s="467">
        <v>8.1734396910844304E-2</v>
      </c>
      <c r="O24" s="466">
        <v>182017842.63764477</v>
      </c>
      <c r="P24" s="466">
        <v>7411535.3443292081</v>
      </c>
      <c r="Q24" s="467">
        <v>4.2447122668248211E-2</v>
      </c>
    </row>
    <row r="25" spans="1:17" x14ac:dyDescent="0.25">
      <c r="A25" s="478" t="s">
        <v>111</v>
      </c>
      <c r="B25" s="478" t="s">
        <v>451</v>
      </c>
      <c r="C25" s="247" t="s">
        <v>33</v>
      </c>
      <c r="D25" s="462">
        <v>25152003.566963632</v>
      </c>
      <c r="E25" s="462">
        <v>5599333.9473498538</v>
      </c>
      <c r="F25" s="463">
        <v>0.28637183854081083</v>
      </c>
      <c r="G25" s="471">
        <v>0.59999637389395422</v>
      </c>
      <c r="H25" s="471">
        <v>0.11584462549897018</v>
      </c>
      <c r="I25" s="472">
        <v>3.3524894193759791</v>
      </c>
      <c r="J25" s="472">
        <v>0.11638933670443974</v>
      </c>
      <c r="K25" s="463">
        <v>3.5965926186175105E-2</v>
      </c>
      <c r="L25" s="464">
        <v>84321825.834352463</v>
      </c>
      <c r="M25" s="464">
        <v>21047430.061871022</v>
      </c>
      <c r="N25" s="463">
        <v>0.33263739313374407</v>
      </c>
      <c r="O25" s="462">
        <v>14126099.530747751</v>
      </c>
      <c r="P25" s="462">
        <v>2730686.5823498834</v>
      </c>
      <c r="Q25" s="463">
        <v>0.23963033149525337</v>
      </c>
    </row>
    <row r="26" spans="1:17" x14ac:dyDescent="0.25">
      <c r="A26" s="478" t="s">
        <v>111</v>
      </c>
      <c r="B26" s="478" t="s">
        <v>451</v>
      </c>
      <c r="C26" s="248" t="s">
        <v>162</v>
      </c>
      <c r="D26" s="466">
        <v>235944566.65454102</v>
      </c>
      <c r="E26" s="466">
        <v>-5294892.0005745888</v>
      </c>
      <c r="F26" s="467">
        <v>-2.1948697904120039E-2</v>
      </c>
      <c r="G26" s="473">
        <v>5.6284138182394088</v>
      </c>
      <c r="H26" s="473">
        <v>-0.34501630470258249</v>
      </c>
      <c r="I26" s="474">
        <v>1.6081477277593619</v>
      </c>
      <c r="J26" s="474">
        <v>2.1732463221736387E-2</v>
      </c>
      <c r="K26" s="467">
        <v>1.3699101179583331E-2</v>
      </c>
      <c r="L26" s="468">
        <v>379433718.74266744</v>
      </c>
      <c r="M26" s="468">
        <v>-3272240.8766013384</v>
      </c>
      <c r="N26" s="467">
        <v>-8.5502741578853247E-3</v>
      </c>
      <c r="O26" s="466">
        <v>112257297.85737953</v>
      </c>
      <c r="P26" s="466">
        <v>-2649825.733082667</v>
      </c>
      <c r="Q26" s="467">
        <v>-2.3060587109697821E-2</v>
      </c>
    </row>
    <row r="27" spans="1:17" x14ac:dyDescent="0.25">
      <c r="A27" s="478" t="s">
        <v>111</v>
      </c>
      <c r="B27" s="478" t="s">
        <v>451</v>
      </c>
      <c r="C27" s="247" t="s">
        <v>163</v>
      </c>
      <c r="D27" s="462">
        <v>1850003.4903971641</v>
      </c>
      <c r="E27" s="462">
        <v>-521806.64842343191</v>
      </c>
      <c r="F27" s="463">
        <v>-0.22000354913859377</v>
      </c>
      <c r="G27" s="471">
        <v>4.4131489683287166E-2</v>
      </c>
      <c r="H27" s="471">
        <v>-1.459788323155186E-2</v>
      </c>
      <c r="I27" s="472">
        <v>2.1325510106016727</v>
      </c>
      <c r="J27" s="472">
        <v>0.38936107086111305</v>
      </c>
      <c r="K27" s="463">
        <v>0.22336124250410827</v>
      </c>
      <c r="L27" s="464">
        <v>3945226.8130630944</v>
      </c>
      <c r="M27" s="464">
        <v>-189288.75990362884</v>
      </c>
      <c r="N27" s="463">
        <v>-4.5782572725395404E-2</v>
      </c>
      <c r="O27" s="462">
        <v>1047370.8833344813</v>
      </c>
      <c r="P27" s="462">
        <v>-141561.42058166966</v>
      </c>
      <c r="Q27" s="463">
        <v>-0.11906600578972344</v>
      </c>
    </row>
    <row r="28" spans="1:17" x14ac:dyDescent="0.25">
      <c r="A28" s="478" t="s">
        <v>111</v>
      </c>
      <c r="B28" s="478" t="s">
        <v>451</v>
      </c>
      <c r="C28" s="248" t="s">
        <v>164</v>
      </c>
      <c r="D28" s="466">
        <v>3929079355.3329682</v>
      </c>
      <c r="E28" s="466">
        <v>153701723.9942646</v>
      </c>
      <c r="F28" s="467">
        <v>4.0711615897285433E-2</v>
      </c>
      <c r="G28" s="473">
        <v>93.727458318183096</v>
      </c>
      <c r="H28" s="473">
        <v>0.24376956243496295</v>
      </c>
      <c r="I28" s="474">
        <v>2.3038560697761175</v>
      </c>
      <c r="J28" s="474">
        <v>6.504638190970935E-2</v>
      </c>
      <c r="K28" s="467">
        <v>2.9054002339832082E-2</v>
      </c>
      <c r="L28" s="468">
        <v>9052033321.4158936</v>
      </c>
      <c r="M28" s="468">
        <v>599681305.02067184</v>
      </c>
      <c r="N28" s="467">
        <v>7.0948453620655674E-2</v>
      </c>
      <c r="O28" s="466">
        <v>2015072854.8585312</v>
      </c>
      <c r="P28" s="466">
        <v>82600420.296824932</v>
      </c>
      <c r="Q28" s="467">
        <v>4.2743388634963422E-2</v>
      </c>
    </row>
    <row r="29" spans="1:17" x14ac:dyDescent="0.25">
      <c r="A29" s="478" t="s">
        <v>111</v>
      </c>
      <c r="B29" s="478" t="s">
        <v>452</v>
      </c>
      <c r="C29" s="247" t="s">
        <v>33</v>
      </c>
      <c r="D29" s="462">
        <v>25152003.566963624</v>
      </c>
      <c r="E29" s="462">
        <v>5599333.9473498426</v>
      </c>
      <c r="F29" s="463">
        <v>0.28637183854081022</v>
      </c>
      <c r="G29" s="471">
        <v>0.5999963738939541</v>
      </c>
      <c r="H29" s="471">
        <v>0.11584462549896984</v>
      </c>
      <c r="I29" s="472">
        <v>3.3524894193759796</v>
      </c>
      <c r="J29" s="472">
        <v>0.11638933670443974</v>
      </c>
      <c r="K29" s="463">
        <v>3.5965926186175098E-2</v>
      </c>
      <c r="L29" s="464">
        <v>84321825.834352449</v>
      </c>
      <c r="M29" s="464">
        <v>21047430.061870985</v>
      </c>
      <c r="N29" s="463">
        <v>0.33263739313374335</v>
      </c>
      <c r="O29" s="462">
        <v>14126099.530747749</v>
      </c>
      <c r="P29" s="462">
        <v>2730686.5823498815</v>
      </c>
      <c r="Q29" s="463">
        <v>0.2396303314952532</v>
      </c>
    </row>
    <row r="30" spans="1:17" x14ac:dyDescent="0.25">
      <c r="A30" s="478" t="s">
        <v>111</v>
      </c>
      <c r="B30" s="478" t="s">
        <v>452</v>
      </c>
      <c r="C30" s="248" t="s">
        <v>162</v>
      </c>
      <c r="D30" s="466">
        <v>235944566.65454099</v>
      </c>
      <c r="E30" s="466">
        <v>-5294892.0005744994</v>
      </c>
      <c r="F30" s="467">
        <v>-2.1948697904119678E-2</v>
      </c>
      <c r="G30" s="473">
        <v>5.6284138182394079</v>
      </c>
      <c r="H30" s="473">
        <v>-0.34501630470258249</v>
      </c>
      <c r="I30" s="474">
        <v>1.6081477277593625</v>
      </c>
      <c r="J30" s="474">
        <v>2.1732463221736387E-2</v>
      </c>
      <c r="K30" s="467">
        <v>1.3699101179583324E-2</v>
      </c>
      <c r="L30" s="468">
        <v>379433718.74266756</v>
      </c>
      <c r="M30" s="468">
        <v>-3272240.8766012192</v>
      </c>
      <c r="N30" s="467">
        <v>-8.5502741578850124E-3</v>
      </c>
      <c r="O30" s="466">
        <v>112257297.85737962</v>
      </c>
      <c r="P30" s="466">
        <v>-2649825.733082667</v>
      </c>
      <c r="Q30" s="467">
        <v>-2.3060587109697803E-2</v>
      </c>
    </row>
    <row r="31" spans="1:17" x14ac:dyDescent="0.25">
      <c r="A31" s="478" t="s">
        <v>111</v>
      </c>
      <c r="B31" s="478" t="s">
        <v>452</v>
      </c>
      <c r="C31" s="247" t="s">
        <v>163</v>
      </c>
      <c r="D31" s="462">
        <v>1850003.4903971641</v>
      </c>
      <c r="E31" s="462">
        <v>-521806.64842343144</v>
      </c>
      <c r="F31" s="463">
        <v>-0.2200035491385936</v>
      </c>
      <c r="G31" s="471">
        <v>4.4131489683287159E-2</v>
      </c>
      <c r="H31" s="471">
        <v>-1.4597883231551874E-2</v>
      </c>
      <c r="I31" s="472">
        <v>2.1325510106016727</v>
      </c>
      <c r="J31" s="472">
        <v>0.38936107086111238</v>
      </c>
      <c r="K31" s="463">
        <v>0.2233612425041078</v>
      </c>
      <c r="L31" s="464">
        <v>3945226.8130630944</v>
      </c>
      <c r="M31" s="464">
        <v>-189288.75990362978</v>
      </c>
      <c r="N31" s="463">
        <v>-4.5782572725395619E-2</v>
      </c>
      <c r="O31" s="462">
        <v>1047370.8833344813</v>
      </c>
      <c r="P31" s="462">
        <v>-141561.42058166943</v>
      </c>
      <c r="Q31" s="463">
        <v>-0.11906600578972328</v>
      </c>
    </row>
    <row r="32" spans="1:17" x14ac:dyDescent="0.25">
      <c r="A32" s="478" t="s">
        <v>111</v>
      </c>
      <c r="B32" s="478" t="s">
        <v>452</v>
      </c>
      <c r="C32" s="248" t="s">
        <v>164</v>
      </c>
      <c r="D32" s="466">
        <v>3929079355.3329701</v>
      </c>
      <c r="E32" s="466">
        <v>153701723.99426699</v>
      </c>
      <c r="F32" s="467">
        <v>4.0711615897286071E-2</v>
      </c>
      <c r="G32" s="473">
        <v>93.727458318183139</v>
      </c>
      <c r="H32" s="473">
        <v>0.24376956243497716</v>
      </c>
      <c r="I32" s="474">
        <v>2.303856069776117</v>
      </c>
      <c r="J32" s="474">
        <v>6.504638190970935E-2</v>
      </c>
      <c r="K32" s="467">
        <v>2.9054002339832085E-2</v>
      </c>
      <c r="L32" s="468">
        <v>9052033321.4158955</v>
      </c>
      <c r="M32" s="468">
        <v>599681305.02067566</v>
      </c>
      <c r="N32" s="467">
        <v>7.0948453620656146E-2</v>
      </c>
      <c r="O32" s="466">
        <v>2015072854.858531</v>
      </c>
      <c r="P32" s="466">
        <v>82600420.296824932</v>
      </c>
      <c r="Q32" s="467">
        <v>4.2743388634963429E-2</v>
      </c>
    </row>
    <row r="33" spans="1:17" x14ac:dyDescent="0.25">
      <c r="A33" s="478" t="s">
        <v>112</v>
      </c>
      <c r="B33" s="478" t="s">
        <v>444</v>
      </c>
      <c r="C33" s="247" t="s">
        <v>33</v>
      </c>
      <c r="D33" s="462">
        <v>2461298.3663143516</v>
      </c>
      <c r="E33" s="462">
        <v>401671.24115022994</v>
      </c>
      <c r="F33" s="463">
        <v>0.19502133966031485</v>
      </c>
      <c r="G33" s="471">
        <v>1.2216197574957135</v>
      </c>
      <c r="H33" s="471">
        <v>0.18503469660636407</v>
      </c>
      <c r="I33" s="472">
        <v>3.5545251896530283</v>
      </c>
      <c r="J33" s="472">
        <v>2.4981108484559478E-2</v>
      </c>
      <c r="K33" s="463">
        <v>7.0777153961169362E-3</v>
      </c>
      <c r="L33" s="464">
        <v>8748747.0423162095</v>
      </c>
      <c r="M33" s="464">
        <v>1479202.3132791547</v>
      </c>
      <c r="N33" s="463">
        <v>0.20347936059471694</v>
      </c>
      <c r="O33" s="462">
        <v>1384341.2598407269</v>
      </c>
      <c r="P33" s="462">
        <v>197694.59916055202</v>
      </c>
      <c r="Q33" s="463">
        <v>0.16659938102150418</v>
      </c>
    </row>
    <row r="34" spans="1:17" x14ac:dyDescent="0.25">
      <c r="A34" s="478" t="s">
        <v>112</v>
      </c>
      <c r="B34" s="478" t="s">
        <v>444</v>
      </c>
      <c r="C34" s="248" t="s">
        <v>162</v>
      </c>
      <c r="D34" s="466">
        <v>7737917.3140846323</v>
      </c>
      <c r="E34" s="466">
        <v>-602321.69299300108</v>
      </c>
      <c r="F34" s="467">
        <v>-7.2218756858390173E-2</v>
      </c>
      <c r="G34" s="473">
        <v>3.8405716276117099</v>
      </c>
      <c r="H34" s="473">
        <v>-0.35696833161483621</v>
      </c>
      <c r="I34" s="474">
        <v>1.9058826424320721</v>
      </c>
      <c r="J34" s="474">
        <v>-6.8951846758333879E-3</v>
      </c>
      <c r="K34" s="467">
        <v>-3.6048016544915806E-3</v>
      </c>
      <c r="L34" s="468">
        <v>14747562.297488501</v>
      </c>
      <c r="M34" s="468">
        <v>-1205461.948030049</v>
      </c>
      <c r="N34" s="467">
        <v>-7.5563224218673258E-2</v>
      </c>
      <c r="O34" s="466">
        <v>4228537.8135112524</v>
      </c>
      <c r="P34" s="466">
        <v>-397865.84004799556</v>
      </c>
      <c r="Q34" s="467">
        <v>-8.5998946447723809E-2</v>
      </c>
    </row>
    <row r="35" spans="1:17" x14ac:dyDescent="0.25">
      <c r="A35" s="478" t="s">
        <v>112</v>
      </c>
      <c r="B35" s="478" t="s">
        <v>444</v>
      </c>
      <c r="C35" s="247" t="s">
        <v>163</v>
      </c>
      <c r="D35" s="462">
        <v>22659.572409033775</v>
      </c>
      <c r="E35" s="462">
        <v>22657.94680249691</v>
      </c>
      <c r="F35" s="463">
        <v>13938.149416026428</v>
      </c>
      <c r="G35" s="471">
        <v>1.1246658158202749E-2</v>
      </c>
      <c r="H35" s="471">
        <v>1.1245840010378606E-2</v>
      </c>
      <c r="I35" s="472">
        <v>3.5686508424922123</v>
      </c>
      <c r="J35" s="472">
        <v>-0.94465534081949309</v>
      </c>
      <c r="K35" s="463">
        <v>-0.20930451036369491</v>
      </c>
      <c r="L35" s="464">
        <v>80864.102168011668</v>
      </c>
      <c r="M35" s="464">
        <v>80856.765307977199</v>
      </c>
      <c r="N35" s="463">
        <v>11020.622572618631</v>
      </c>
      <c r="O35" s="462">
        <v>22659.572409033775</v>
      </c>
      <c r="P35" s="462">
        <v>22656.321195960045</v>
      </c>
      <c r="Q35" s="463">
        <v>6968.5747080132141</v>
      </c>
    </row>
    <row r="36" spans="1:17" x14ac:dyDescent="0.25">
      <c r="A36" s="478" t="s">
        <v>112</v>
      </c>
      <c r="B36" s="478" t="s">
        <v>444</v>
      </c>
      <c r="C36" s="248" t="s">
        <v>164</v>
      </c>
      <c r="D36" s="466">
        <v>191256395.8059333</v>
      </c>
      <c r="E36" s="466">
        <v>2962764.7980322838</v>
      </c>
      <c r="F36" s="467">
        <v>1.5734811539684861E-2</v>
      </c>
      <c r="G36" s="473">
        <v>94.926561956734403</v>
      </c>
      <c r="H36" s="473">
        <v>0.16068779499815378</v>
      </c>
      <c r="I36" s="474">
        <v>2.52413750609829</v>
      </c>
      <c r="J36" s="474">
        <v>9.7599733134329014E-2</v>
      </c>
      <c r="K36" s="467">
        <v>4.0221806650515543E-2</v>
      </c>
      <c r="L36" s="468">
        <v>482757441.93493593</v>
      </c>
      <c r="M36" s="468">
        <v>25855833.885725975</v>
      </c>
      <c r="N36" s="467">
        <v>5.6589500737631915E-2</v>
      </c>
      <c r="O36" s="466">
        <v>110601622.0059588</v>
      </c>
      <c r="P36" s="466">
        <v>3048840.4007613361</v>
      </c>
      <c r="Q36" s="467">
        <v>2.8347387722178648E-2</v>
      </c>
    </row>
    <row r="37" spans="1:17" x14ac:dyDescent="0.25">
      <c r="A37" s="478" t="s">
        <v>112</v>
      </c>
      <c r="B37" s="478" t="s">
        <v>451</v>
      </c>
      <c r="C37" s="247" t="s">
        <v>33</v>
      </c>
      <c r="D37" s="462">
        <v>19269947.981036969</v>
      </c>
      <c r="E37" s="462">
        <v>5888077.3481213115</v>
      </c>
      <c r="F37" s="463">
        <v>0.44000405545980165</v>
      </c>
      <c r="G37" s="471">
        <v>0.83188012993307958</v>
      </c>
      <c r="H37" s="471">
        <v>0.2414839487195205</v>
      </c>
      <c r="I37" s="472">
        <v>3.5774837223199789</v>
      </c>
      <c r="J37" s="472">
        <v>2.8151365301058995E-2</v>
      </c>
      <c r="K37" s="463">
        <v>7.931453712805665E-3</v>
      </c>
      <c r="L37" s="464">
        <v>68937925.232112497</v>
      </c>
      <c r="M37" s="464">
        <v>21441218.797263704</v>
      </c>
      <c r="N37" s="463">
        <v>0.45142538097193358</v>
      </c>
      <c r="O37" s="462">
        <v>11028489.134035686</v>
      </c>
      <c r="P37" s="462">
        <v>2868095.1274956781</v>
      </c>
      <c r="Q37" s="463">
        <v>0.35146527547531314</v>
      </c>
    </row>
    <row r="38" spans="1:17" x14ac:dyDescent="0.25">
      <c r="A38" s="478" t="s">
        <v>112</v>
      </c>
      <c r="B38" s="478" t="s">
        <v>451</v>
      </c>
      <c r="C38" s="248" t="s">
        <v>162</v>
      </c>
      <c r="D38" s="466">
        <v>100707664.96413466</v>
      </c>
      <c r="E38" s="466">
        <v>-3617252.7606105655</v>
      </c>
      <c r="F38" s="467">
        <v>-3.4672951002506044E-2</v>
      </c>
      <c r="G38" s="473">
        <v>4.3475314774105129</v>
      </c>
      <c r="H38" s="473">
        <v>-0.25519072187653613</v>
      </c>
      <c r="I38" s="474">
        <v>1.911264662743476</v>
      </c>
      <c r="J38" s="474">
        <v>3.1431278167962651E-2</v>
      </c>
      <c r="K38" s="467">
        <v>1.6720246818608432E-2</v>
      </c>
      <c r="L38" s="468">
        <v>192479001.3133598</v>
      </c>
      <c r="M38" s="468">
        <v>-3634461.8687099814</v>
      </c>
      <c r="N38" s="467">
        <v>-1.8532444482589058E-2</v>
      </c>
      <c r="O38" s="466">
        <v>54933506.678664237</v>
      </c>
      <c r="P38" s="466">
        <v>-1562320.1244023368</v>
      </c>
      <c r="Q38" s="467">
        <v>-2.7653726174293895E-2</v>
      </c>
    </row>
    <row r="39" spans="1:17" x14ac:dyDescent="0.25">
      <c r="A39" s="478" t="s">
        <v>112</v>
      </c>
      <c r="B39" s="478" t="s">
        <v>451</v>
      </c>
      <c r="C39" s="247" t="s">
        <v>163</v>
      </c>
      <c r="D39" s="462">
        <v>244651.8366256445</v>
      </c>
      <c r="E39" s="462">
        <v>-658445.75255668024</v>
      </c>
      <c r="F39" s="463">
        <v>-0.72909701060418608</v>
      </c>
      <c r="G39" s="471">
        <v>1.0561575041135928E-2</v>
      </c>
      <c r="H39" s="471">
        <v>-2.9282284053191981E-2</v>
      </c>
      <c r="I39" s="472">
        <v>3.476453514084513</v>
      </c>
      <c r="J39" s="472">
        <v>1.9786575296398643</v>
      </c>
      <c r="K39" s="463">
        <v>1.3210460905151304</v>
      </c>
      <c r="L39" s="464">
        <v>850520.73716445197</v>
      </c>
      <c r="M39" s="464">
        <v>-502135.20547447703</v>
      </c>
      <c r="N39" s="463">
        <v>-0.37122167555398411</v>
      </c>
      <c r="O39" s="462">
        <v>244651.4910436506</v>
      </c>
      <c r="P39" s="462">
        <v>-209924.53805336473</v>
      </c>
      <c r="Q39" s="463">
        <v>-0.46180292099952053</v>
      </c>
    </row>
    <row r="40" spans="1:17" x14ac:dyDescent="0.25">
      <c r="A40" s="478" t="s">
        <v>112</v>
      </c>
      <c r="B40" s="478" t="s">
        <v>451</v>
      </c>
      <c r="C40" s="248" t="s">
        <v>164</v>
      </c>
      <c r="D40" s="466">
        <v>2196210991.3637867</v>
      </c>
      <c r="E40" s="466">
        <v>48229212.471397877</v>
      </c>
      <c r="F40" s="467">
        <v>2.2453268898895113E-2</v>
      </c>
      <c r="G40" s="473">
        <v>94.810026817615181</v>
      </c>
      <c r="H40" s="473">
        <v>4.2989057210107262E-2</v>
      </c>
      <c r="I40" s="474">
        <v>2.4614286552725724</v>
      </c>
      <c r="J40" s="474">
        <v>5.6267649444079915E-2</v>
      </c>
      <c r="K40" s="467">
        <v>2.3394545856898968E-2</v>
      </c>
      <c r="L40" s="468">
        <v>5405816667.1674089</v>
      </c>
      <c r="M40" s="468">
        <v>239574651.34531689</v>
      </c>
      <c r="N40" s="467">
        <v>4.6373098784686713E-2</v>
      </c>
      <c r="O40" s="466">
        <v>1225479320.0193691</v>
      </c>
      <c r="P40" s="466">
        <v>35408099.415674686</v>
      </c>
      <c r="Q40" s="467">
        <v>2.9752924701189742E-2</v>
      </c>
    </row>
    <row r="41" spans="1:17" x14ac:dyDescent="0.25">
      <c r="A41" s="478" t="s">
        <v>112</v>
      </c>
      <c r="B41" s="478" t="s">
        <v>452</v>
      </c>
      <c r="C41" s="247" t="s">
        <v>33</v>
      </c>
      <c r="D41" s="462">
        <v>19269947.981036972</v>
      </c>
      <c r="E41" s="462">
        <v>5888077.3481213097</v>
      </c>
      <c r="F41" s="463">
        <v>0.44000405545980131</v>
      </c>
      <c r="G41" s="471">
        <v>0.83188012993307969</v>
      </c>
      <c r="H41" s="471">
        <v>0.24148394871952039</v>
      </c>
      <c r="I41" s="472">
        <v>3.5774837223199798</v>
      </c>
      <c r="J41" s="472">
        <v>2.8151365301062548E-2</v>
      </c>
      <c r="K41" s="463">
        <v>7.9314537128066728E-3</v>
      </c>
      <c r="L41" s="464">
        <v>68937925.232112527</v>
      </c>
      <c r="M41" s="464">
        <v>21441218.797263749</v>
      </c>
      <c r="N41" s="463">
        <v>0.45142538097193463</v>
      </c>
      <c r="O41" s="462">
        <v>11028489.134035684</v>
      </c>
      <c r="P41" s="462">
        <v>2868095.1274956763</v>
      </c>
      <c r="Q41" s="463">
        <v>0.35146527547531292</v>
      </c>
    </row>
    <row r="42" spans="1:17" x14ac:dyDescent="0.25">
      <c r="A42" s="478" t="s">
        <v>112</v>
      </c>
      <c r="B42" s="478" t="s">
        <v>452</v>
      </c>
      <c r="C42" s="248" t="s">
        <v>162</v>
      </c>
      <c r="D42" s="466">
        <v>100707664.96413474</v>
      </c>
      <c r="E42" s="466">
        <v>-3617252.7606104761</v>
      </c>
      <c r="F42" s="467">
        <v>-3.4672951002505191E-2</v>
      </c>
      <c r="G42" s="473">
        <v>4.3475314774105156</v>
      </c>
      <c r="H42" s="473">
        <v>-0.25519072187653258</v>
      </c>
      <c r="I42" s="474">
        <v>1.9112646627434748</v>
      </c>
      <c r="J42" s="474">
        <v>3.1431278167961318E-2</v>
      </c>
      <c r="K42" s="467">
        <v>1.6720246818607724E-2</v>
      </c>
      <c r="L42" s="468">
        <v>192479001.31335983</v>
      </c>
      <c r="M42" s="468">
        <v>-3634461.8687099516</v>
      </c>
      <c r="N42" s="467">
        <v>-1.8532444482588905E-2</v>
      </c>
      <c r="O42" s="466">
        <v>54933506.678664222</v>
      </c>
      <c r="P42" s="466">
        <v>-1562320.124402374</v>
      </c>
      <c r="Q42" s="467">
        <v>-2.7653726174294544E-2</v>
      </c>
    </row>
    <row r="43" spans="1:17" x14ac:dyDescent="0.25">
      <c r="A43" s="478" t="s">
        <v>112</v>
      </c>
      <c r="B43" s="478" t="s">
        <v>452</v>
      </c>
      <c r="C43" s="247" t="s">
        <v>163</v>
      </c>
      <c r="D43" s="462">
        <v>244651.8366256445</v>
      </c>
      <c r="E43" s="462">
        <v>-658445.75255668035</v>
      </c>
      <c r="F43" s="463">
        <v>-0.72909701060418608</v>
      </c>
      <c r="G43" s="471">
        <v>1.0561575041135926E-2</v>
      </c>
      <c r="H43" s="471">
        <v>-2.9282284053191991E-2</v>
      </c>
      <c r="I43" s="472">
        <v>3.476453514084513</v>
      </c>
      <c r="J43" s="472">
        <v>1.9786575296398645</v>
      </c>
      <c r="K43" s="463">
        <v>1.3210460905151309</v>
      </c>
      <c r="L43" s="464">
        <v>850520.73716445197</v>
      </c>
      <c r="M43" s="464">
        <v>-502135.20547447703</v>
      </c>
      <c r="N43" s="463">
        <v>-0.37122167555398411</v>
      </c>
      <c r="O43" s="462">
        <v>244651.4910436506</v>
      </c>
      <c r="P43" s="462">
        <v>-209924.53805336478</v>
      </c>
      <c r="Q43" s="463">
        <v>-0.46180292099952064</v>
      </c>
    </row>
    <row r="44" spans="1:17" x14ac:dyDescent="0.25">
      <c r="A44" s="478" t="s">
        <v>112</v>
      </c>
      <c r="B44" s="478" t="s">
        <v>452</v>
      </c>
      <c r="C44" s="248" t="s">
        <v>164</v>
      </c>
      <c r="D44" s="466">
        <v>2196210991.3637877</v>
      </c>
      <c r="E44" s="466">
        <v>48229212.47139883</v>
      </c>
      <c r="F44" s="467">
        <v>2.2453268898895557E-2</v>
      </c>
      <c r="G44" s="473">
        <v>94.810026817615196</v>
      </c>
      <c r="H44" s="473">
        <v>4.2989057210121473E-2</v>
      </c>
      <c r="I44" s="474">
        <v>2.4614286552725715</v>
      </c>
      <c r="J44" s="474">
        <v>5.6267649444078138E-2</v>
      </c>
      <c r="K44" s="467">
        <v>2.3394545856898222E-2</v>
      </c>
      <c r="L44" s="468">
        <v>5405816667.1674089</v>
      </c>
      <c r="M44" s="468">
        <v>239574651.34531498</v>
      </c>
      <c r="N44" s="467">
        <v>4.6373098784686324E-2</v>
      </c>
      <c r="O44" s="466">
        <v>1225479320.0193694</v>
      </c>
      <c r="P44" s="466">
        <v>35408099.415674925</v>
      </c>
      <c r="Q44" s="467">
        <v>2.9752924701189943E-2</v>
      </c>
    </row>
    <row r="45" spans="1:17" x14ac:dyDescent="0.25">
      <c r="A45" s="478" t="s">
        <v>113</v>
      </c>
      <c r="B45" s="478" t="s">
        <v>444</v>
      </c>
      <c r="C45" s="247" t="s">
        <v>33</v>
      </c>
      <c r="D45" s="462">
        <v>270.04132461547852</v>
      </c>
      <c r="E45" s="462">
        <v>182.97992372512817</v>
      </c>
      <c r="F45" s="463">
        <v>2.1017341997009975</v>
      </c>
      <c r="G45" s="471">
        <v>2.3789524205367917E-2</v>
      </c>
      <c r="H45" s="471">
        <v>1.6467379492550213E-2</v>
      </c>
      <c r="I45" s="472">
        <v>3.3112000385917653</v>
      </c>
      <c r="J45" s="472">
        <v>-0.65501761954877979</v>
      </c>
      <c r="K45" s="463">
        <v>-0.16514918645586063</v>
      </c>
      <c r="L45" s="464">
        <v>894.16084448814388</v>
      </c>
      <c r="M45" s="464">
        <v>548.85637893438343</v>
      </c>
      <c r="N45" s="463">
        <v>1.5894853200180579</v>
      </c>
      <c r="O45" s="462">
        <v>135.02066230773926</v>
      </c>
      <c r="P45" s="462">
        <v>91.489961862564087</v>
      </c>
      <c r="Q45" s="463">
        <v>2.1017341997009975</v>
      </c>
    </row>
    <row r="46" spans="1:17" x14ac:dyDescent="0.25">
      <c r="A46" s="478" t="s">
        <v>113</v>
      </c>
      <c r="B46" s="478" t="s">
        <v>444</v>
      </c>
      <c r="C46" s="248" t="s">
        <v>162</v>
      </c>
      <c r="D46" s="466">
        <v>3669.3322700088265</v>
      </c>
      <c r="E46" s="466">
        <v>-22694.373956462485</v>
      </c>
      <c r="F46" s="467">
        <v>-0.86081879996354538</v>
      </c>
      <c r="G46" s="473">
        <v>0.32325300203296775</v>
      </c>
      <c r="H46" s="473">
        <v>-1.8940197523942124</v>
      </c>
      <c r="I46" s="474">
        <v>4.2554303253501757</v>
      </c>
      <c r="J46" s="474">
        <v>1.1915001569342878</v>
      </c>
      <c r="K46" s="467">
        <v>0.38887967135044621</v>
      </c>
      <c r="L46" s="468">
        <v>15614.587815581561</v>
      </c>
      <c r="M46" s="468">
        <v>-65161.96704295768</v>
      </c>
      <c r="N46" s="467">
        <v>-0.80669406063520832</v>
      </c>
      <c r="O46" s="466">
        <v>3839.1687617301941</v>
      </c>
      <c r="P46" s="466">
        <v>-10946.364747920565</v>
      </c>
      <c r="Q46" s="467">
        <v>-0.74034289941419384</v>
      </c>
    </row>
    <row r="47" spans="1:17" x14ac:dyDescent="0.25">
      <c r="A47" s="478" t="s">
        <v>113</v>
      </c>
      <c r="B47" s="478" t="s">
        <v>444</v>
      </c>
      <c r="C47" s="247" t="s">
        <v>163</v>
      </c>
      <c r="D47" s="461"/>
      <c r="E47" s="461"/>
      <c r="F47" s="461"/>
      <c r="G47" s="461"/>
      <c r="H47" s="461"/>
      <c r="I47" s="461"/>
      <c r="J47" s="461"/>
      <c r="K47" s="461"/>
      <c r="L47" s="461"/>
      <c r="M47" s="461"/>
      <c r="N47" s="461"/>
      <c r="O47" s="461"/>
      <c r="P47" s="461"/>
      <c r="Q47" s="461"/>
    </row>
    <row r="48" spans="1:17" x14ac:dyDescent="0.25">
      <c r="A48" s="478" t="s">
        <v>113</v>
      </c>
      <c r="B48" s="478" t="s">
        <v>444</v>
      </c>
      <c r="C48" s="248" t="s">
        <v>164</v>
      </c>
      <c r="D48" s="466">
        <v>1131187.6776414225</v>
      </c>
      <c r="E48" s="466">
        <v>-31376.581133875297</v>
      </c>
      <c r="F48" s="467">
        <v>-2.6989115566763533E-2</v>
      </c>
      <c r="G48" s="473">
        <v>99.652957473761631</v>
      </c>
      <c r="H48" s="473">
        <v>1.8775523729016328</v>
      </c>
      <c r="I48" s="474">
        <v>2.9206804990436388</v>
      </c>
      <c r="J48" s="474">
        <v>1.4780857059518926E-2</v>
      </c>
      <c r="K48" s="467">
        <v>5.0864994943275819E-3</v>
      </c>
      <c r="L48" s="468">
        <v>3303837.7908457648</v>
      </c>
      <c r="M48" s="468">
        <v>-74457.272512906697</v>
      </c>
      <c r="N48" s="467">
        <v>-2.2039896195118588E-2</v>
      </c>
      <c r="O48" s="466">
        <v>688046.33669173717</v>
      </c>
      <c r="P48" s="466">
        <v>-16458.01657451014</v>
      </c>
      <c r="Q48" s="467">
        <v>-2.3361128285732967E-2</v>
      </c>
    </row>
    <row r="49" spans="1:17" x14ac:dyDescent="0.25">
      <c r="A49" s="478" t="s">
        <v>113</v>
      </c>
      <c r="B49" s="478" t="s">
        <v>451</v>
      </c>
      <c r="C49" s="247" t="s">
        <v>33</v>
      </c>
      <c r="D49" s="462">
        <v>1961.3721556663513</v>
      </c>
      <c r="E49" s="462">
        <v>-8283.34157538414</v>
      </c>
      <c r="F49" s="463">
        <v>-0.80854788067706873</v>
      </c>
      <c r="G49" s="471">
        <v>1.573335409726271E-2</v>
      </c>
      <c r="H49" s="471">
        <v>-5.986009563839139E-2</v>
      </c>
      <c r="I49" s="472">
        <v>3.5085796724695304</v>
      </c>
      <c r="J49" s="472">
        <v>1.2454010953461889</v>
      </c>
      <c r="K49" s="463">
        <v>0.55028847830876026</v>
      </c>
      <c r="L49" s="464">
        <v>6881.6304755187039</v>
      </c>
      <c r="M49" s="464">
        <v>-16303.986169356107</v>
      </c>
      <c r="N49" s="463">
        <v>-0.70319398526586563</v>
      </c>
      <c r="O49" s="462">
        <v>980.68607783317566</v>
      </c>
      <c r="P49" s="462">
        <v>-4141.67078769207</v>
      </c>
      <c r="Q49" s="463">
        <v>-0.80854788067706873</v>
      </c>
    </row>
    <row r="50" spans="1:17" x14ac:dyDescent="0.25">
      <c r="A50" s="478" t="s">
        <v>113</v>
      </c>
      <c r="B50" s="478" t="s">
        <v>451</v>
      </c>
      <c r="C50" s="248" t="s">
        <v>162</v>
      </c>
      <c r="D50" s="466">
        <v>137781.33133105229</v>
      </c>
      <c r="E50" s="466">
        <v>-140551.68752233096</v>
      </c>
      <c r="F50" s="467">
        <v>-0.50497669339177109</v>
      </c>
      <c r="G50" s="473">
        <v>1.1052275151154336</v>
      </c>
      <c r="H50" s="473">
        <v>-0.94852953684551311</v>
      </c>
      <c r="I50" s="474">
        <v>3.160211087496922</v>
      </c>
      <c r="J50" s="474">
        <v>0.22290527714568098</v>
      </c>
      <c r="K50" s="467">
        <v>7.588766425346298E-2</v>
      </c>
      <c r="L50" s="468">
        <v>435418.09092247853</v>
      </c>
      <c r="M50" s="468">
        <v>-382131.10256816557</v>
      </c>
      <c r="N50" s="467">
        <v>-0.46741053090224671</v>
      </c>
      <c r="O50" s="466">
        <v>85381.519222134986</v>
      </c>
      <c r="P50" s="466">
        <v>-60081.794604921684</v>
      </c>
      <c r="Q50" s="467">
        <v>-0.41303743895422151</v>
      </c>
    </row>
    <row r="51" spans="1:17" x14ac:dyDescent="0.25">
      <c r="A51" s="478" t="s">
        <v>113</v>
      </c>
      <c r="B51" s="478" t="s">
        <v>451</v>
      </c>
      <c r="C51" s="247" t="s">
        <v>163</v>
      </c>
      <c r="D51" s="461"/>
      <c r="E51" s="461"/>
      <c r="F51" s="461"/>
      <c r="G51" s="461"/>
      <c r="H51" s="461"/>
      <c r="I51" s="461"/>
      <c r="J51" s="461"/>
      <c r="K51" s="461"/>
      <c r="L51" s="461"/>
      <c r="M51" s="461"/>
      <c r="N51" s="461"/>
      <c r="O51" s="461"/>
      <c r="P51" s="461"/>
      <c r="Q51" s="461"/>
    </row>
    <row r="52" spans="1:17" x14ac:dyDescent="0.25">
      <c r="A52" s="478" t="s">
        <v>113</v>
      </c>
      <c r="B52" s="478" t="s">
        <v>451</v>
      </c>
      <c r="C52" s="248" t="s">
        <v>164</v>
      </c>
      <c r="D52" s="466">
        <v>12326589.291212307</v>
      </c>
      <c r="E52" s="466">
        <v>-937215.84386662208</v>
      </c>
      <c r="F52" s="467">
        <v>-7.0659651157566936E-2</v>
      </c>
      <c r="G52" s="473">
        <v>98.879039130787319</v>
      </c>
      <c r="H52" s="473">
        <v>1.0083896324838264</v>
      </c>
      <c r="I52" s="474">
        <v>2.9362215412307031</v>
      </c>
      <c r="J52" s="474">
        <v>3.8281285022748079E-2</v>
      </c>
      <c r="K52" s="467">
        <v>1.3209825475436244E-2</v>
      </c>
      <c r="L52" s="468">
        <v>36193597.006761283</v>
      </c>
      <c r="M52" s="468">
        <v>-2244117.8446817398</v>
      </c>
      <c r="N52" s="467">
        <v>-5.8383227342077321E-2</v>
      </c>
      <c r="O52" s="466">
        <v>7230759.3310794104</v>
      </c>
      <c r="P52" s="466">
        <v>-659819.84961152636</v>
      </c>
      <c r="Q52" s="467">
        <v>-8.3621218988103402E-2</v>
      </c>
    </row>
    <row r="53" spans="1:17" x14ac:dyDescent="0.25">
      <c r="A53" s="478" t="s">
        <v>113</v>
      </c>
      <c r="B53" s="478" t="s">
        <v>452</v>
      </c>
      <c r="C53" s="247" t="s">
        <v>33</v>
      </c>
      <c r="D53" s="462">
        <v>1961.3721556663513</v>
      </c>
      <c r="E53" s="462">
        <v>-8283.34157538414</v>
      </c>
      <c r="F53" s="463">
        <v>-0.80854788067706873</v>
      </c>
      <c r="G53" s="471">
        <v>1.5733354097262713E-2</v>
      </c>
      <c r="H53" s="471">
        <v>-5.9860095638391383E-2</v>
      </c>
      <c r="I53" s="472">
        <v>3.5085796724695304</v>
      </c>
      <c r="J53" s="472">
        <v>1.2454010953461889</v>
      </c>
      <c r="K53" s="463">
        <v>0.55028847830876026</v>
      </c>
      <c r="L53" s="464">
        <v>6881.6304755187039</v>
      </c>
      <c r="M53" s="464">
        <v>-16303.986169356107</v>
      </c>
      <c r="N53" s="463">
        <v>-0.70319398526586563</v>
      </c>
      <c r="O53" s="462">
        <v>980.68607783317566</v>
      </c>
      <c r="P53" s="462">
        <v>-4141.67078769207</v>
      </c>
      <c r="Q53" s="463">
        <v>-0.80854788067706873</v>
      </c>
    </row>
    <row r="54" spans="1:17" x14ac:dyDescent="0.25">
      <c r="A54" s="478" t="s">
        <v>113</v>
      </c>
      <c r="B54" s="478" t="s">
        <v>452</v>
      </c>
      <c r="C54" s="248" t="s">
        <v>162</v>
      </c>
      <c r="D54" s="466">
        <v>137781.33133105235</v>
      </c>
      <c r="E54" s="466">
        <v>-140551.68752233085</v>
      </c>
      <c r="F54" s="467">
        <v>-0.50497669339177076</v>
      </c>
      <c r="G54" s="473">
        <v>1.105227515115434</v>
      </c>
      <c r="H54" s="473">
        <v>-0.94852953684551267</v>
      </c>
      <c r="I54" s="474">
        <v>3.1602110874969225</v>
      </c>
      <c r="J54" s="474">
        <v>0.22290527714568098</v>
      </c>
      <c r="K54" s="467">
        <v>7.5887664253462966E-2</v>
      </c>
      <c r="L54" s="468">
        <v>435418.09092247876</v>
      </c>
      <c r="M54" s="468">
        <v>-382131.10256816534</v>
      </c>
      <c r="N54" s="467">
        <v>-0.46741053090224643</v>
      </c>
      <c r="O54" s="466">
        <v>85381.519222134986</v>
      </c>
      <c r="P54" s="466">
        <v>-60081.794604921655</v>
      </c>
      <c r="Q54" s="467">
        <v>-0.4130374389542214</v>
      </c>
    </row>
    <row r="55" spans="1:17" x14ac:dyDescent="0.25">
      <c r="A55" s="478" t="s">
        <v>113</v>
      </c>
      <c r="B55" s="478" t="s">
        <v>452</v>
      </c>
      <c r="C55" s="247" t="s">
        <v>163</v>
      </c>
      <c r="D55" s="461"/>
      <c r="E55" s="461"/>
      <c r="F55" s="461"/>
      <c r="G55" s="461"/>
      <c r="H55" s="461"/>
      <c r="I55" s="461"/>
      <c r="J55" s="461"/>
      <c r="K55" s="461"/>
      <c r="L55" s="461"/>
      <c r="M55" s="461"/>
      <c r="N55" s="461"/>
      <c r="O55" s="461"/>
      <c r="P55" s="461"/>
      <c r="Q55" s="461"/>
    </row>
    <row r="56" spans="1:17" x14ac:dyDescent="0.25">
      <c r="A56" s="478" t="s">
        <v>113</v>
      </c>
      <c r="B56" s="478" t="s">
        <v>452</v>
      </c>
      <c r="C56" s="248" t="s">
        <v>164</v>
      </c>
      <c r="D56" s="466">
        <v>12326589.291212305</v>
      </c>
      <c r="E56" s="466">
        <v>-937215.84386661276</v>
      </c>
      <c r="F56" s="467">
        <v>-7.0659651157566283E-2</v>
      </c>
      <c r="G56" s="473">
        <v>98.879039130787305</v>
      </c>
      <c r="H56" s="473">
        <v>1.008389632483869</v>
      </c>
      <c r="I56" s="474">
        <v>2.9362215412307036</v>
      </c>
      <c r="J56" s="474">
        <v>3.8281285022745859E-2</v>
      </c>
      <c r="K56" s="467">
        <v>1.3209825475435465E-2</v>
      </c>
      <c r="L56" s="468">
        <v>36193597.006761283</v>
      </c>
      <c r="M56" s="468">
        <v>-2244117.8446817398</v>
      </c>
      <c r="N56" s="467">
        <v>-5.8383227342077321E-2</v>
      </c>
      <c r="O56" s="466">
        <v>7230759.3310794095</v>
      </c>
      <c r="P56" s="466">
        <v>-659819.84961153101</v>
      </c>
      <c r="Q56" s="467">
        <v>-8.3621218988103957E-2</v>
      </c>
    </row>
    <row r="57" spans="1:17" x14ac:dyDescent="0.25">
      <c r="A57" s="478" t="s">
        <v>114</v>
      </c>
      <c r="B57" s="478" t="s">
        <v>444</v>
      </c>
      <c r="C57" s="247" t="s">
        <v>33</v>
      </c>
      <c r="D57" s="462">
        <v>2415.8614664077759</v>
      </c>
      <c r="E57" s="462">
        <v>1992.0869705677032</v>
      </c>
      <c r="F57" s="463">
        <v>4.7008184544439713</v>
      </c>
      <c r="G57" s="471">
        <v>8.5047405780345392E-2</v>
      </c>
      <c r="H57" s="471">
        <v>7.033267524790783E-2</v>
      </c>
      <c r="I57" s="472">
        <v>4.2961040520343996</v>
      </c>
      <c r="J57" s="472">
        <v>-1.1062278719630418</v>
      </c>
      <c r="K57" s="463">
        <v>-0.20476858651522681</v>
      </c>
      <c r="L57" s="464">
        <v>10378.792234988212</v>
      </c>
      <c r="M57" s="464">
        <v>8089.4217475354671</v>
      </c>
      <c r="N57" s="463">
        <v>3.533469917547559</v>
      </c>
      <c r="O57" s="462">
        <v>1460.6322674751282</v>
      </c>
      <c r="P57" s="462">
        <v>1085.8108764886856</v>
      </c>
      <c r="Q57" s="463">
        <v>2.8968754254688731</v>
      </c>
    </row>
    <row r="58" spans="1:17" x14ac:dyDescent="0.25">
      <c r="A58" s="478" t="s">
        <v>114</v>
      </c>
      <c r="B58" s="478" t="s">
        <v>444</v>
      </c>
      <c r="C58" s="248" t="s">
        <v>162</v>
      </c>
      <c r="D58" s="466">
        <v>50890.291399426758</v>
      </c>
      <c r="E58" s="466">
        <v>3431.5487351366974</v>
      </c>
      <c r="F58" s="467">
        <v>7.2305934428362723E-2</v>
      </c>
      <c r="G58" s="473">
        <v>1.791529573656657</v>
      </c>
      <c r="H58" s="473">
        <v>0.14361867630791192</v>
      </c>
      <c r="I58" s="474">
        <v>2.8089633185226353</v>
      </c>
      <c r="J58" s="474">
        <v>-2.8941989941691393E-2</v>
      </c>
      <c r="K58" s="467">
        <v>-1.0198363509652388E-2</v>
      </c>
      <c r="L58" s="468">
        <v>142948.9618099177</v>
      </c>
      <c r="M58" s="468">
        <v>8265.5440698865277</v>
      </c>
      <c r="N58" s="467">
        <v>6.1370168715504818E-2</v>
      </c>
      <c r="O58" s="466">
        <v>33210.273943781853</v>
      </c>
      <c r="P58" s="466">
        <v>225.14336109653232</v>
      </c>
      <c r="Q58" s="467">
        <v>6.8256016307758809E-3</v>
      </c>
    </row>
    <row r="59" spans="1:17" x14ac:dyDescent="0.25">
      <c r="A59" s="478" t="s">
        <v>114</v>
      </c>
      <c r="B59" s="478" t="s">
        <v>444</v>
      </c>
      <c r="C59" s="247" t="s">
        <v>163</v>
      </c>
      <c r="D59" s="462">
        <v>17.859439611434937</v>
      </c>
      <c r="E59" s="462">
        <v>-5.6239190101623535</v>
      </c>
      <c r="F59" s="463">
        <v>-0.23948529257608492</v>
      </c>
      <c r="G59" s="471">
        <v>6.2871941490162599E-4</v>
      </c>
      <c r="H59" s="471">
        <v>-1.8669372936603993E-4</v>
      </c>
      <c r="I59" s="472">
        <v>3.8137664130677558</v>
      </c>
      <c r="J59" s="472">
        <v>-4.1873726929317456E-2</v>
      </c>
      <c r="K59" s="463">
        <v>-1.0860382558769928E-2</v>
      </c>
      <c r="L59" s="464">
        <v>68.111730946302416</v>
      </c>
      <c r="M59" s="464">
        <v>-22.431649177074434</v>
      </c>
      <c r="N59" s="463">
        <v>-0.24774477324027958</v>
      </c>
      <c r="O59" s="462">
        <v>8.9297198057174683</v>
      </c>
      <c r="P59" s="462">
        <v>-2.8119595050811768</v>
      </c>
      <c r="Q59" s="463">
        <v>-0.23948529257608492</v>
      </c>
    </row>
    <row r="60" spans="1:17" x14ac:dyDescent="0.25">
      <c r="A60" s="478" t="s">
        <v>114</v>
      </c>
      <c r="B60" s="478" t="s">
        <v>444</v>
      </c>
      <c r="C60" s="248" t="s">
        <v>164</v>
      </c>
      <c r="D60" s="466">
        <v>2787281.6995810494</v>
      </c>
      <c r="E60" s="466">
        <v>-44746.08398066368</v>
      </c>
      <c r="F60" s="467">
        <v>-1.5800015889811843E-2</v>
      </c>
      <c r="G60" s="473">
        <v>98.122794301148133</v>
      </c>
      <c r="H60" s="473">
        <v>-0.21376465782641674</v>
      </c>
      <c r="I60" s="474">
        <v>2.6807762834869542</v>
      </c>
      <c r="J60" s="474">
        <v>4.6755331323424354E-2</v>
      </c>
      <c r="K60" s="467">
        <v>1.7750554066405775E-2</v>
      </c>
      <c r="L60" s="468">
        <v>7472078.6756340861</v>
      </c>
      <c r="M60" s="468">
        <v>12458.156623291783</v>
      </c>
      <c r="N60" s="467">
        <v>1.6700791402916881E-3</v>
      </c>
      <c r="O60" s="466">
        <v>1708649.9404035807</v>
      </c>
      <c r="P60" s="466">
        <v>-63316.963252181886</v>
      </c>
      <c r="Q60" s="467">
        <v>-3.5732587962874492E-2</v>
      </c>
    </row>
    <row r="61" spans="1:17" x14ac:dyDescent="0.25">
      <c r="A61" s="478" t="s">
        <v>114</v>
      </c>
      <c r="B61" s="478" t="s">
        <v>451</v>
      </c>
      <c r="C61" s="247" t="s">
        <v>33</v>
      </c>
      <c r="D61" s="462">
        <v>23566.486696958542</v>
      </c>
      <c r="E61" s="462">
        <v>10270.542073488235</v>
      </c>
      <c r="F61" s="463">
        <v>0.77245674258889729</v>
      </c>
      <c r="G61" s="471">
        <v>6.8704168823480655E-2</v>
      </c>
      <c r="H61" s="471">
        <v>3.1450103672816428E-2</v>
      </c>
      <c r="I61" s="472">
        <v>4.5141764525771357</v>
      </c>
      <c r="J61" s="472">
        <v>0.51816312712619483</v>
      </c>
      <c r="K61" s="463">
        <v>0.12967001982350029</v>
      </c>
      <c r="L61" s="464">
        <v>106383.27931738258</v>
      </c>
      <c r="M61" s="464">
        <v>53252.507427537443</v>
      </c>
      <c r="N61" s="463">
        <v>1.0022912435366966</v>
      </c>
      <c r="O61" s="462">
        <v>16790.376637816429</v>
      </c>
      <c r="P61" s="462">
        <v>5002.219285607338</v>
      </c>
      <c r="Q61" s="463">
        <v>0.42434276504376028</v>
      </c>
    </row>
    <row r="62" spans="1:17" x14ac:dyDescent="0.25">
      <c r="A62" s="478" t="s">
        <v>114</v>
      </c>
      <c r="B62" s="478" t="s">
        <v>451</v>
      </c>
      <c r="C62" s="248" t="s">
        <v>162</v>
      </c>
      <c r="D62" s="466">
        <v>590324.9395946908</v>
      </c>
      <c r="E62" s="466">
        <v>28075.642793523381</v>
      </c>
      <c r="F62" s="467">
        <v>4.9934509395130444E-2</v>
      </c>
      <c r="G62" s="473">
        <v>1.720994089282684</v>
      </c>
      <c r="H62" s="473">
        <v>0.14562110698465669</v>
      </c>
      <c r="I62" s="474">
        <v>2.9354024900604125</v>
      </c>
      <c r="J62" s="474">
        <v>0.30445597058832874</v>
      </c>
      <c r="K62" s="467">
        <v>0.11572107921426687</v>
      </c>
      <c r="L62" s="468">
        <v>1732841.2976310181</v>
      </c>
      <c r="M62" s="468">
        <v>253593.46713636001</v>
      </c>
      <c r="N62" s="467">
        <v>0.17143406392663679</v>
      </c>
      <c r="O62" s="466">
        <v>408514.94078159338</v>
      </c>
      <c r="P62" s="466">
        <v>48195.599355869344</v>
      </c>
      <c r="Q62" s="467">
        <v>0.13375801355865974</v>
      </c>
    </row>
    <row r="63" spans="1:17" x14ac:dyDescent="0.25">
      <c r="A63" s="478" t="s">
        <v>114</v>
      </c>
      <c r="B63" s="478" t="s">
        <v>451</v>
      </c>
      <c r="C63" s="247" t="s">
        <v>163</v>
      </c>
      <c r="D63" s="462">
        <v>225.700270652771</v>
      </c>
      <c r="E63" s="462">
        <v>-4544.3901975154877</v>
      </c>
      <c r="F63" s="463">
        <v>-0.95268427880793605</v>
      </c>
      <c r="G63" s="471">
        <v>6.5799156649151735E-4</v>
      </c>
      <c r="H63" s="471">
        <v>-1.2707381568563011E-2</v>
      </c>
      <c r="I63" s="472">
        <v>3.7212414645458773</v>
      </c>
      <c r="J63" s="472">
        <v>0.74380408949542653</v>
      </c>
      <c r="K63" s="463">
        <v>0.24981351269657628</v>
      </c>
      <c r="L63" s="464">
        <v>839.88520571231845</v>
      </c>
      <c r="M63" s="464">
        <v>-13362.760436583758</v>
      </c>
      <c r="N63" s="463">
        <v>-0.94086417229117469</v>
      </c>
      <c r="O63" s="462">
        <v>112.8501353263855</v>
      </c>
      <c r="P63" s="462">
        <v>-2272.1950987577438</v>
      </c>
      <c r="Q63" s="463">
        <v>-0.95268427880793605</v>
      </c>
    </row>
    <row r="64" spans="1:17" x14ac:dyDescent="0.25">
      <c r="A64" s="478" t="s">
        <v>114</v>
      </c>
      <c r="B64" s="478" t="s">
        <v>451</v>
      </c>
      <c r="C64" s="248" t="s">
        <v>164</v>
      </c>
      <c r="D64" s="466">
        <v>33687275.497089282</v>
      </c>
      <c r="E64" s="466">
        <v>-1422325.344456628</v>
      </c>
      <c r="F64" s="467">
        <v>-4.0511008680382411E-2</v>
      </c>
      <c r="G64" s="473">
        <v>98.209643750327274</v>
      </c>
      <c r="H64" s="473">
        <v>-0.16436382908898395</v>
      </c>
      <c r="I64" s="474">
        <v>2.6337858193680446</v>
      </c>
      <c r="J64" s="474">
        <v>3.8249360309256186E-2</v>
      </c>
      <c r="K64" s="467">
        <v>1.4736591418610409E-2</v>
      </c>
      <c r="L64" s="468">
        <v>88725068.497378349</v>
      </c>
      <c r="M64" s="468">
        <v>-2403180.5498551726</v>
      </c>
      <c r="N64" s="467">
        <v>-2.6371411444650474E-2</v>
      </c>
      <c r="O64" s="466">
        <v>20776462.921639774</v>
      </c>
      <c r="P64" s="466">
        <v>-1526377.4661327451</v>
      </c>
      <c r="Q64" s="467">
        <v>-6.8438702855515121E-2</v>
      </c>
    </row>
    <row r="65" spans="1:17" x14ac:dyDescent="0.25">
      <c r="A65" s="478" t="s">
        <v>114</v>
      </c>
      <c r="B65" s="478" t="s">
        <v>452</v>
      </c>
      <c r="C65" s="247" t="s">
        <v>33</v>
      </c>
      <c r="D65" s="462">
        <v>23566.486696958542</v>
      </c>
      <c r="E65" s="462">
        <v>10270.542073488235</v>
      </c>
      <c r="F65" s="463">
        <v>0.77245674258889729</v>
      </c>
      <c r="G65" s="471">
        <v>6.8704168823480696E-2</v>
      </c>
      <c r="H65" s="471">
        <v>3.1450103672816448E-2</v>
      </c>
      <c r="I65" s="472">
        <v>4.5141764525771357</v>
      </c>
      <c r="J65" s="472">
        <v>0.51816312712619483</v>
      </c>
      <c r="K65" s="463">
        <v>0.12967001982350029</v>
      </c>
      <c r="L65" s="464">
        <v>106383.27931738258</v>
      </c>
      <c r="M65" s="464">
        <v>53252.507427537443</v>
      </c>
      <c r="N65" s="463">
        <v>1.0022912435366966</v>
      </c>
      <c r="O65" s="462">
        <v>16790.376637816429</v>
      </c>
      <c r="P65" s="462">
        <v>5002.219285607338</v>
      </c>
      <c r="Q65" s="463">
        <v>0.42434276504376028</v>
      </c>
    </row>
    <row r="66" spans="1:17" x14ac:dyDescent="0.25">
      <c r="A66" s="478" t="s">
        <v>114</v>
      </c>
      <c r="B66" s="478" t="s">
        <v>452</v>
      </c>
      <c r="C66" s="248" t="s">
        <v>162</v>
      </c>
      <c r="D66" s="466">
        <v>590324.93959469092</v>
      </c>
      <c r="E66" s="466">
        <v>28075.642793523613</v>
      </c>
      <c r="F66" s="467">
        <v>4.9934509395130867E-2</v>
      </c>
      <c r="G66" s="473">
        <v>1.7209940892826856</v>
      </c>
      <c r="H66" s="473">
        <v>0.1456211069846578</v>
      </c>
      <c r="I66" s="474">
        <v>2.9354024900604121</v>
      </c>
      <c r="J66" s="474">
        <v>0.30445597058832741</v>
      </c>
      <c r="K66" s="467">
        <v>0.11572107921426633</v>
      </c>
      <c r="L66" s="468">
        <v>1732841.2976310181</v>
      </c>
      <c r="M66" s="468">
        <v>253593.46713635977</v>
      </c>
      <c r="N66" s="467">
        <v>0.1714340639266366</v>
      </c>
      <c r="O66" s="466">
        <v>408514.94078159344</v>
      </c>
      <c r="P66" s="466">
        <v>48195.599355869403</v>
      </c>
      <c r="Q66" s="467">
        <v>0.13375801355865991</v>
      </c>
    </row>
    <row r="67" spans="1:17" x14ac:dyDescent="0.25">
      <c r="A67" s="478" t="s">
        <v>114</v>
      </c>
      <c r="B67" s="478" t="s">
        <v>452</v>
      </c>
      <c r="C67" s="247" t="s">
        <v>163</v>
      </c>
      <c r="D67" s="462">
        <v>225.700270652771</v>
      </c>
      <c r="E67" s="462">
        <v>-4544.3901975154877</v>
      </c>
      <c r="F67" s="463">
        <v>-0.95268427880793605</v>
      </c>
      <c r="G67" s="471">
        <v>6.5799156649151778E-4</v>
      </c>
      <c r="H67" s="471">
        <v>-1.270738156856302E-2</v>
      </c>
      <c r="I67" s="472">
        <v>3.7212414645458773</v>
      </c>
      <c r="J67" s="472">
        <v>0.74380408949542653</v>
      </c>
      <c r="K67" s="463">
        <v>0.24981351269657628</v>
      </c>
      <c r="L67" s="464">
        <v>839.88520571231845</v>
      </c>
      <c r="M67" s="464">
        <v>-13362.760436583758</v>
      </c>
      <c r="N67" s="463">
        <v>-0.94086417229117469</v>
      </c>
      <c r="O67" s="462">
        <v>112.8501353263855</v>
      </c>
      <c r="P67" s="462">
        <v>-2272.1950987577438</v>
      </c>
      <c r="Q67" s="463">
        <v>-0.95268427880793605</v>
      </c>
    </row>
    <row r="68" spans="1:17" x14ac:dyDescent="0.25">
      <c r="A68" s="478" t="s">
        <v>114</v>
      </c>
      <c r="B68" s="478" t="s">
        <v>452</v>
      </c>
      <c r="C68" s="248" t="s">
        <v>164</v>
      </c>
      <c r="D68" s="466">
        <v>33687275.497089289</v>
      </c>
      <c r="E68" s="466">
        <v>-1422325.3444566205</v>
      </c>
      <c r="F68" s="467">
        <v>-4.0511008680382196E-2</v>
      </c>
      <c r="G68" s="473">
        <v>98.209643750327359</v>
      </c>
      <c r="H68" s="473">
        <v>-0.16436382908896974</v>
      </c>
      <c r="I68" s="474">
        <v>2.6337858193680459</v>
      </c>
      <c r="J68" s="474">
        <v>3.8249360309257074E-2</v>
      </c>
      <c r="K68" s="467">
        <v>1.4736591418610749E-2</v>
      </c>
      <c r="L68" s="468">
        <v>88725068.497378409</v>
      </c>
      <c r="M68" s="468">
        <v>-2403180.5498551279</v>
      </c>
      <c r="N68" s="467">
        <v>-2.6371411444649977E-2</v>
      </c>
      <c r="O68" s="466">
        <v>20776462.921639763</v>
      </c>
      <c r="P68" s="466">
        <v>-1526377.4661327526</v>
      </c>
      <c r="Q68" s="467">
        <v>-6.8438702855515468E-2</v>
      </c>
    </row>
    <row r="69" spans="1:17" x14ac:dyDescent="0.25">
      <c r="A69" s="478" t="s">
        <v>115</v>
      </c>
      <c r="B69" s="478" t="s">
        <v>444</v>
      </c>
      <c r="C69" s="247" t="s">
        <v>33</v>
      </c>
      <c r="D69" s="462">
        <v>719217.87699007988</v>
      </c>
      <c r="E69" s="462">
        <v>50289.921852469211</v>
      </c>
      <c r="F69" s="463">
        <v>7.5179877692693617E-2</v>
      </c>
      <c r="G69" s="471">
        <v>0.4393926507941785</v>
      </c>
      <c r="H69" s="471">
        <v>8.9900040027034445E-3</v>
      </c>
      <c r="I69" s="472">
        <v>2.5926218289622445</v>
      </c>
      <c r="J69" s="472">
        <v>-1.0272334879123157E-2</v>
      </c>
      <c r="K69" s="463">
        <v>-3.9465050180769474E-3</v>
      </c>
      <c r="L69" s="464">
        <v>1864659.9676643636</v>
      </c>
      <c r="M69" s="464">
        <v>123511.29720633663</v>
      </c>
      <c r="N69" s="463">
        <v>7.0936674910044142E-2</v>
      </c>
      <c r="O69" s="462">
        <v>372622.94668638706</v>
      </c>
      <c r="P69" s="462">
        <v>23011.462735533714</v>
      </c>
      <c r="Q69" s="463">
        <v>6.5820099716085281E-2</v>
      </c>
    </row>
    <row r="70" spans="1:17" x14ac:dyDescent="0.25">
      <c r="A70" s="478" t="s">
        <v>115</v>
      </c>
      <c r="B70" s="478" t="s">
        <v>444</v>
      </c>
      <c r="C70" s="248" t="s">
        <v>162</v>
      </c>
      <c r="D70" s="466">
        <v>10617872.956935223</v>
      </c>
      <c r="E70" s="466">
        <v>-769564.88359009661</v>
      </c>
      <c r="F70" s="467">
        <v>-6.7580161083416759E-2</v>
      </c>
      <c r="G70" s="473">
        <v>6.486790016772539</v>
      </c>
      <c r="H70" s="473">
        <v>-0.8401326347516207</v>
      </c>
      <c r="I70" s="474">
        <v>1.3967811537417112</v>
      </c>
      <c r="J70" s="474">
        <v>3.9881875086295926E-2</v>
      </c>
      <c r="K70" s="467">
        <v>2.9391920029477686E-2</v>
      </c>
      <c r="L70" s="468">
        <v>14830844.839070896</v>
      </c>
      <c r="M70" s="468">
        <v>-620761.35247129016</v>
      </c>
      <c r="N70" s="467">
        <v>-4.0174551744082049E-2</v>
      </c>
      <c r="O70" s="466">
        <v>4479198.9867275953</v>
      </c>
      <c r="P70" s="466">
        <v>-389028.24425885919</v>
      </c>
      <c r="Q70" s="467">
        <v>-7.9911685671260238E-2</v>
      </c>
    </row>
    <row r="71" spans="1:17" x14ac:dyDescent="0.25">
      <c r="A71" s="478" t="s">
        <v>115</v>
      </c>
      <c r="B71" s="478" t="s">
        <v>444</v>
      </c>
      <c r="C71" s="247" t="s">
        <v>163</v>
      </c>
      <c r="D71" s="462">
        <v>139735.46892571449</v>
      </c>
      <c r="E71" s="462">
        <v>18006.411433935165</v>
      </c>
      <c r="F71" s="463">
        <v>0.14792204757809108</v>
      </c>
      <c r="G71" s="471">
        <v>8.5368759684047904E-2</v>
      </c>
      <c r="H71" s="471">
        <v>7.0456635516469718E-3</v>
      </c>
      <c r="I71" s="472">
        <v>1.9943391071001653</v>
      </c>
      <c r="J71" s="472">
        <v>9.949987549617223E-2</v>
      </c>
      <c r="K71" s="463">
        <v>5.2510985542528046E-2</v>
      </c>
      <c r="L71" s="464">
        <v>278679.91032753233</v>
      </c>
      <c r="M71" s="464">
        <v>48022.916565930907</v>
      </c>
      <c r="N71" s="463">
        <v>0.20820056562241346</v>
      </c>
      <c r="O71" s="462">
        <v>69867.734462857246</v>
      </c>
      <c r="P71" s="462">
        <v>9003.2057169675827</v>
      </c>
      <c r="Q71" s="463">
        <v>0.14792204757809108</v>
      </c>
    </row>
    <row r="72" spans="1:17" x14ac:dyDescent="0.25">
      <c r="A72" s="478" t="s">
        <v>115</v>
      </c>
      <c r="B72" s="478" t="s">
        <v>444</v>
      </c>
      <c r="C72" s="248" t="s">
        <v>164</v>
      </c>
      <c r="D72" s="466">
        <v>152207722.28714773</v>
      </c>
      <c r="E72" s="466">
        <v>8966708.9809373617</v>
      </c>
      <c r="F72" s="467">
        <v>6.2598754183405381E-2</v>
      </c>
      <c r="G72" s="473">
        <v>92.988448572749348</v>
      </c>
      <c r="H72" s="473">
        <v>0.82409696719707881</v>
      </c>
      <c r="I72" s="474">
        <v>2.1570676526500074</v>
      </c>
      <c r="J72" s="474">
        <v>0.11456605731998648</v>
      </c>
      <c r="K72" s="467">
        <v>5.6091049124235938E-2</v>
      </c>
      <c r="L72" s="468">
        <v>328322354.22914201</v>
      </c>
      <c r="M72" s="468">
        <v>35752356.0345186</v>
      </c>
      <c r="N72" s="467">
        <v>0.1222010331036589</v>
      </c>
      <c r="O72" s="466">
        <v>70728174.294994235</v>
      </c>
      <c r="P72" s="466">
        <v>4379152.9601424113</v>
      </c>
      <c r="Q72" s="467">
        <v>6.6001771722322744E-2</v>
      </c>
    </row>
    <row r="73" spans="1:17" x14ac:dyDescent="0.25">
      <c r="A73" s="478" t="s">
        <v>115</v>
      </c>
      <c r="B73" s="478" t="s">
        <v>451</v>
      </c>
      <c r="C73" s="247" t="s">
        <v>33</v>
      </c>
      <c r="D73" s="462">
        <v>5880094.2137709893</v>
      </c>
      <c r="E73" s="462">
        <v>-280460.05919607729</v>
      </c>
      <c r="F73" s="463">
        <v>-4.5525134065737431E-2</v>
      </c>
      <c r="G73" s="471">
        <v>0.31560354102662286</v>
      </c>
      <c r="H73" s="471">
        <v>-3.4746945466394008E-2</v>
      </c>
      <c r="I73" s="472">
        <v>2.6150973798603272</v>
      </c>
      <c r="J73" s="472">
        <v>5.777818049548511E-2</v>
      </c>
      <c r="K73" s="463">
        <v>2.2593261142306913E-2</v>
      </c>
      <c r="L73" s="464">
        <v>15377018.971764384</v>
      </c>
      <c r="M73" s="464">
        <v>-377484.74922341108</v>
      </c>
      <c r="N73" s="463">
        <v>-2.3960434165916276E-2</v>
      </c>
      <c r="O73" s="462">
        <v>3096629.7106342316</v>
      </c>
      <c r="P73" s="462">
        <v>-133266.87435810268</v>
      </c>
      <c r="Q73" s="463">
        <v>-4.1260415264477879E-2</v>
      </c>
    </row>
    <row r="74" spans="1:17" x14ac:dyDescent="0.25">
      <c r="A74" s="478" t="s">
        <v>115</v>
      </c>
      <c r="B74" s="478" t="s">
        <v>451</v>
      </c>
      <c r="C74" s="248" t="s">
        <v>162</v>
      </c>
      <c r="D74" s="466">
        <v>135099120.35907525</v>
      </c>
      <c r="E74" s="466">
        <v>-1537087.5524416566</v>
      </c>
      <c r="F74" s="467">
        <v>-1.1249489252783173E-2</v>
      </c>
      <c r="G74" s="473">
        <v>7.2512036754529916</v>
      </c>
      <c r="H74" s="473">
        <v>-0.51929225612580332</v>
      </c>
      <c r="I74" s="474">
        <v>1.3806107607706262</v>
      </c>
      <c r="J74" s="474">
        <v>2.0978858778638809E-2</v>
      </c>
      <c r="K74" s="467">
        <v>1.542980769126028E-2</v>
      </c>
      <c r="L74" s="468">
        <v>186519299.33838525</v>
      </c>
      <c r="M74" s="468">
        <v>744352.09467688203</v>
      </c>
      <c r="N74" s="467">
        <v>4.0067409826816192E-3</v>
      </c>
      <c r="O74" s="466">
        <v>57238409.659493193</v>
      </c>
      <c r="P74" s="466">
        <v>-1027423.8140753582</v>
      </c>
      <c r="Q74" s="467">
        <v>-1.7633383971782265E-2</v>
      </c>
    </row>
    <row r="75" spans="1:17" x14ac:dyDescent="0.25">
      <c r="A75" s="478" t="s">
        <v>115</v>
      </c>
      <c r="B75" s="478" t="s">
        <v>451</v>
      </c>
      <c r="C75" s="247" t="s">
        <v>163</v>
      </c>
      <c r="D75" s="462">
        <v>1605351.6537715197</v>
      </c>
      <c r="E75" s="462">
        <v>136639.10413324833</v>
      </c>
      <c r="F75" s="463">
        <v>9.3033251582756021E-2</v>
      </c>
      <c r="G75" s="471">
        <v>8.6164379022476881E-2</v>
      </c>
      <c r="H75" s="471">
        <v>2.6387523524692424E-3</v>
      </c>
      <c r="I75" s="472">
        <v>1.9277434128703954</v>
      </c>
      <c r="J75" s="472">
        <v>3.3663028650257942E-2</v>
      </c>
      <c r="K75" s="463">
        <v>1.7772756072397766E-2</v>
      </c>
      <c r="L75" s="464">
        <v>3094706.0758986427</v>
      </c>
      <c r="M75" s="464">
        <v>312846.44557084795</v>
      </c>
      <c r="N75" s="463">
        <v>0.1124594649421561</v>
      </c>
      <c r="O75" s="462">
        <v>802719.39229083061</v>
      </c>
      <c r="P75" s="462">
        <v>68363.117471694946</v>
      </c>
      <c r="Q75" s="463">
        <v>9.3092576200199381E-2</v>
      </c>
    </row>
    <row r="76" spans="1:17" x14ac:dyDescent="0.25">
      <c r="A76" s="478" t="s">
        <v>115</v>
      </c>
      <c r="B76" s="478" t="s">
        <v>451</v>
      </c>
      <c r="C76" s="248" t="s">
        <v>164</v>
      </c>
      <c r="D76" s="466">
        <v>1720542252.5168164</v>
      </c>
      <c r="E76" s="466">
        <v>106410205.20558071</v>
      </c>
      <c r="F76" s="467">
        <v>6.5924101676089683E-2</v>
      </c>
      <c r="G76" s="473">
        <v>92.347028404497209</v>
      </c>
      <c r="H76" s="473">
        <v>0.55140044923905407</v>
      </c>
      <c r="I76" s="474">
        <v>2.0981896917750862</v>
      </c>
      <c r="J76" s="474">
        <v>8.6165773947836755E-2</v>
      </c>
      <c r="K76" s="467">
        <v>4.2825422294624466E-2</v>
      </c>
      <c r="L76" s="468">
        <v>3610024018.4942718</v>
      </c>
      <c r="M76" s="468">
        <v>362351732.77260017</v>
      </c>
      <c r="N76" s="467">
        <v>0.11157275146438653</v>
      </c>
      <c r="O76" s="466">
        <v>782363017.8861692</v>
      </c>
      <c r="P76" s="466">
        <v>47852383.108848929</v>
      </c>
      <c r="Q76" s="467">
        <v>6.514865931567651E-2</v>
      </c>
    </row>
    <row r="77" spans="1:17" x14ac:dyDescent="0.25">
      <c r="A77" s="478" t="s">
        <v>115</v>
      </c>
      <c r="B77" s="478" t="s">
        <v>452</v>
      </c>
      <c r="C77" s="247" t="s">
        <v>33</v>
      </c>
      <c r="D77" s="462">
        <v>5880094.2137709856</v>
      </c>
      <c r="E77" s="462">
        <v>-280460.0591960866</v>
      </c>
      <c r="F77" s="463">
        <v>-4.5525134065738902E-2</v>
      </c>
      <c r="G77" s="471">
        <v>0.31560354102662241</v>
      </c>
      <c r="H77" s="471">
        <v>-3.4746945466394397E-2</v>
      </c>
      <c r="I77" s="472">
        <v>2.6150973798603339</v>
      </c>
      <c r="J77" s="472">
        <v>5.7778180495493991E-2</v>
      </c>
      <c r="K77" s="463">
        <v>2.2593261142310403E-2</v>
      </c>
      <c r="L77" s="464">
        <v>15377018.971764414</v>
      </c>
      <c r="M77" s="464">
        <v>-377484.74922338128</v>
      </c>
      <c r="N77" s="463">
        <v>-2.3960434165914386E-2</v>
      </c>
      <c r="O77" s="462">
        <v>3096629.7106342316</v>
      </c>
      <c r="P77" s="462">
        <v>-133266.87435810082</v>
      </c>
      <c r="Q77" s="463">
        <v>-4.1260415264477324E-2</v>
      </c>
    </row>
    <row r="78" spans="1:17" x14ac:dyDescent="0.25">
      <c r="A78" s="478" t="s">
        <v>115</v>
      </c>
      <c r="B78" s="478" t="s">
        <v>452</v>
      </c>
      <c r="C78" s="248" t="s">
        <v>162</v>
      </c>
      <c r="D78" s="466">
        <v>135099120.35907522</v>
      </c>
      <c r="E78" s="466">
        <v>-1537087.5524417758</v>
      </c>
      <c r="F78" s="467">
        <v>-1.1249489252784038E-2</v>
      </c>
      <c r="G78" s="473">
        <v>7.2512036754529845</v>
      </c>
      <c r="H78" s="473">
        <v>-0.51929225612580598</v>
      </c>
      <c r="I78" s="474">
        <v>1.3806107607706262</v>
      </c>
      <c r="J78" s="474">
        <v>2.0978858778639475E-2</v>
      </c>
      <c r="K78" s="467">
        <v>1.5429807691260776E-2</v>
      </c>
      <c r="L78" s="468">
        <v>186519299.33838522</v>
      </c>
      <c r="M78" s="468">
        <v>744352.09467682242</v>
      </c>
      <c r="N78" s="467">
        <v>4.0067409826812974E-3</v>
      </c>
      <c r="O78" s="466">
        <v>57238409.6594932</v>
      </c>
      <c r="P78" s="466">
        <v>-1027423.8140754029</v>
      </c>
      <c r="Q78" s="467">
        <v>-1.7633383971783014E-2</v>
      </c>
    </row>
    <row r="79" spans="1:17" x14ac:dyDescent="0.25">
      <c r="A79" s="478" t="s">
        <v>115</v>
      </c>
      <c r="B79" s="478" t="s">
        <v>452</v>
      </c>
      <c r="C79" s="247" t="s">
        <v>163</v>
      </c>
      <c r="D79" s="462">
        <v>1605351.6537715197</v>
      </c>
      <c r="E79" s="462">
        <v>136639.10413324833</v>
      </c>
      <c r="F79" s="463">
        <v>9.3033251582756021E-2</v>
      </c>
      <c r="G79" s="471">
        <v>8.6164379022476811E-2</v>
      </c>
      <c r="H79" s="471">
        <v>2.6387523524692702E-3</v>
      </c>
      <c r="I79" s="472">
        <v>1.9277434128703954</v>
      </c>
      <c r="J79" s="472">
        <v>3.3663028650257942E-2</v>
      </c>
      <c r="K79" s="463">
        <v>1.7772756072397766E-2</v>
      </c>
      <c r="L79" s="464">
        <v>3094706.0758986427</v>
      </c>
      <c r="M79" s="464">
        <v>312846.44557084795</v>
      </c>
      <c r="N79" s="463">
        <v>0.1124594649421561</v>
      </c>
      <c r="O79" s="462">
        <v>802719.39229083061</v>
      </c>
      <c r="P79" s="462">
        <v>68363.117471694946</v>
      </c>
      <c r="Q79" s="463">
        <v>9.3092576200199381E-2</v>
      </c>
    </row>
    <row r="80" spans="1:17" x14ac:dyDescent="0.25">
      <c r="A80" s="478" t="s">
        <v>115</v>
      </c>
      <c r="B80" s="478" t="s">
        <v>452</v>
      </c>
      <c r="C80" s="248" t="s">
        <v>164</v>
      </c>
      <c r="D80" s="466">
        <v>1720542252.5168169</v>
      </c>
      <c r="E80" s="466">
        <v>106410205.20558023</v>
      </c>
      <c r="F80" s="467">
        <v>6.592410167608935E-2</v>
      </c>
      <c r="G80" s="473">
        <v>92.347028404497152</v>
      </c>
      <c r="H80" s="473">
        <v>0.55140044923905407</v>
      </c>
      <c r="I80" s="474">
        <v>2.098189691775088</v>
      </c>
      <c r="J80" s="474">
        <v>8.6165773947836755E-2</v>
      </c>
      <c r="K80" s="467">
        <v>4.2825422294624431E-2</v>
      </c>
      <c r="L80" s="468">
        <v>3610024018.4942756</v>
      </c>
      <c r="M80" s="468">
        <v>362351732.77259922</v>
      </c>
      <c r="N80" s="467">
        <v>0.11157275146438607</v>
      </c>
      <c r="O80" s="466">
        <v>782363017.88616967</v>
      </c>
      <c r="P80" s="466">
        <v>47852383.108848929</v>
      </c>
      <c r="Q80" s="467">
        <v>6.5148659315676469E-2</v>
      </c>
    </row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</sheetData>
  <mergeCells count="24">
    <mergeCell ref="A69:A80"/>
    <mergeCell ref="B69:B72"/>
    <mergeCell ref="B73:B76"/>
    <mergeCell ref="B77:B80"/>
    <mergeCell ref="A45:A56"/>
    <mergeCell ref="B45:B48"/>
    <mergeCell ref="B49:B52"/>
    <mergeCell ref="B53:B56"/>
    <mergeCell ref="A57:A68"/>
    <mergeCell ref="B57:B60"/>
    <mergeCell ref="B61:B64"/>
    <mergeCell ref="B65:B68"/>
    <mergeCell ref="A33:A44"/>
    <mergeCell ref="B33:B36"/>
    <mergeCell ref="B37:B40"/>
    <mergeCell ref="B41:B44"/>
    <mergeCell ref="A9:A20"/>
    <mergeCell ref="B9:B12"/>
    <mergeCell ref="B13:B16"/>
    <mergeCell ref="B17:B20"/>
    <mergeCell ref="A21:A32"/>
    <mergeCell ref="B21:B24"/>
    <mergeCell ref="B25:B28"/>
    <mergeCell ref="B29:B32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8:Q44"/>
  <sheetViews>
    <sheetView workbookViewId="0">
      <selection activeCell="E9" sqref="E9:R62"/>
    </sheetView>
  </sheetViews>
  <sheetFormatPr defaultRowHeight="12.5" x14ac:dyDescent="0.25"/>
  <cols>
    <col min="1" max="1" width="31.1796875" customWidth="1"/>
    <col min="2" max="2" width="41.81640625" customWidth="1"/>
    <col min="3" max="3" width="16.08984375" customWidth="1"/>
    <col min="4" max="4" width="13.7265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2.7265625" customWidth="1"/>
    <col min="14" max="14" width="12" customWidth="1"/>
    <col min="15" max="15" width="13.54296875" customWidth="1"/>
    <col min="16" max="16" width="11.6328125" customWidth="1"/>
    <col min="17" max="17" width="10.6328125" customWidth="1"/>
    <col min="18" max="100" width="9.1796875" customWidth="1"/>
  </cols>
  <sheetData>
    <row r="8" spans="1:17" ht="50" x14ac:dyDescent="0.25">
      <c r="A8" s="19" t="s">
        <v>2</v>
      </c>
      <c r="B8" s="19" t="s">
        <v>10</v>
      </c>
      <c r="C8" s="19" t="s">
        <v>15</v>
      </c>
      <c r="D8" s="18" t="s">
        <v>43</v>
      </c>
      <c r="E8" s="18" t="s">
        <v>47</v>
      </c>
      <c r="F8" s="18" t="s">
        <v>48</v>
      </c>
      <c r="G8" s="18" t="s">
        <v>101</v>
      </c>
      <c r="H8" s="18" t="s">
        <v>102</v>
      </c>
      <c r="I8" s="18" t="s">
        <v>103</v>
      </c>
      <c r="J8" s="18" t="s">
        <v>104</v>
      </c>
      <c r="K8" s="18" t="s">
        <v>105</v>
      </c>
      <c r="L8" s="22" t="s">
        <v>49</v>
      </c>
      <c r="M8" s="22" t="s">
        <v>50</v>
      </c>
      <c r="N8" s="22" t="s">
        <v>51</v>
      </c>
      <c r="O8" s="18" t="s">
        <v>106</v>
      </c>
      <c r="P8" s="18" t="s">
        <v>107</v>
      </c>
      <c r="Q8" s="18" t="s">
        <v>108</v>
      </c>
    </row>
    <row r="9" spans="1:17" x14ac:dyDescent="0.25">
      <c r="A9" s="481" t="s">
        <v>109</v>
      </c>
      <c r="B9" s="481" t="s">
        <v>21</v>
      </c>
      <c r="C9" s="20" t="s">
        <v>35</v>
      </c>
      <c r="D9" s="462">
        <v>54313224.371293418</v>
      </c>
      <c r="E9" s="462">
        <v>2914754.9527637511</v>
      </c>
      <c r="F9" s="463">
        <v>5.6708983472432986E-2</v>
      </c>
      <c r="G9" s="471">
        <v>14.713506355926235</v>
      </c>
      <c r="H9" s="471">
        <v>0.36366935413738943</v>
      </c>
      <c r="I9" s="472">
        <v>2.4060196750336655</v>
      </c>
      <c r="J9" s="472">
        <v>6.375414846739913E-2</v>
      </c>
      <c r="K9" s="463">
        <v>2.7219009862157667E-2</v>
      </c>
      <c r="L9" s="464">
        <v>130678686.45184995</v>
      </c>
      <c r="M9" s="464">
        <v>10289823.414557412</v>
      </c>
      <c r="N9" s="463">
        <v>8.5471555714999661E-2</v>
      </c>
      <c r="O9" s="462">
        <v>28290503.483154893</v>
      </c>
      <c r="P9" s="462">
        <v>1971736.2587633394</v>
      </c>
      <c r="Q9" s="463">
        <v>7.4917500578673954E-2</v>
      </c>
    </row>
    <row r="10" spans="1:17" x14ac:dyDescent="0.25">
      <c r="A10" s="481" t="s">
        <v>109</v>
      </c>
      <c r="B10" s="481" t="s">
        <v>21</v>
      </c>
      <c r="C10" s="21" t="s">
        <v>165</v>
      </c>
      <c r="D10" s="466">
        <v>314825328.04057127</v>
      </c>
      <c r="E10" s="466">
        <v>8042241.7235019803</v>
      </c>
      <c r="F10" s="467">
        <v>2.6214749385466734E-2</v>
      </c>
      <c r="G10" s="473">
        <v>85.286493644074483</v>
      </c>
      <c r="H10" s="473">
        <v>-0.36366935413715851</v>
      </c>
      <c r="I10" s="474">
        <v>2.3247757526607291</v>
      </c>
      <c r="J10" s="474">
        <v>0.10566765149439306</v>
      </c>
      <c r="K10" s="467">
        <v>4.7617171709145416E-2</v>
      </c>
      <c r="L10" s="468">
        <v>731898288.95218003</v>
      </c>
      <c r="M10" s="468">
        <v>51113456.805160284</v>
      </c>
      <c r="N10" s="467">
        <v>7.5080193317412239E-2</v>
      </c>
      <c r="O10" s="466">
        <v>166031871.43388641</v>
      </c>
      <c r="P10" s="466">
        <v>4832406.894307971</v>
      </c>
      <c r="Q10" s="467">
        <v>2.9977809840190234E-2</v>
      </c>
    </row>
    <row r="11" spans="1:17" x14ac:dyDescent="0.25">
      <c r="A11" s="481" t="s">
        <v>109</v>
      </c>
      <c r="B11" s="481" t="s">
        <v>99</v>
      </c>
      <c r="C11" s="20" t="s">
        <v>35</v>
      </c>
      <c r="D11" s="462">
        <v>689507245.27533436</v>
      </c>
      <c r="E11" s="462">
        <v>53092952.568763971</v>
      </c>
      <c r="F11" s="463">
        <v>8.342514173113233E-2</v>
      </c>
      <c r="G11" s="471">
        <v>16.314570899013148</v>
      </c>
      <c r="H11" s="471">
        <v>0.69409634068125925</v>
      </c>
      <c r="I11" s="472">
        <v>2.4089839095457108</v>
      </c>
      <c r="J11" s="472">
        <v>3.8891325674804467E-2</v>
      </c>
      <c r="K11" s="463">
        <v>1.6409201032681172E-2</v>
      </c>
      <c r="L11" s="464">
        <v>1661011859.3834684</v>
      </c>
      <c r="M11" s="464">
        <v>152651063.97017765</v>
      </c>
      <c r="N11" s="463">
        <v>0.10120328268565962</v>
      </c>
      <c r="O11" s="462">
        <v>357437151.5291037</v>
      </c>
      <c r="P11" s="462">
        <v>31699869.400672078</v>
      </c>
      <c r="Q11" s="463">
        <v>9.7317289545546901E-2</v>
      </c>
    </row>
    <row r="12" spans="1:17" x14ac:dyDescent="0.25">
      <c r="A12" s="481" t="s">
        <v>109</v>
      </c>
      <c r="B12" s="481" t="s">
        <v>99</v>
      </c>
      <c r="C12" s="21" t="s">
        <v>165</v>
      </c>
      <c r="D12" s="466">
        <v>3536820554.2320743</v>
      </c>
      <c r="E12" s="466">
        <v>99003361.012935162</v>
      </c>
      <c r="F12" s="467">
        <v>2.8798320401739966E-2</v>
      </c>
      <c r="G12" s="473">
        <v>83.685429100987434</v>
      </c>
      <c r="H12" s="473">
        <v>-0.69409634068105674</v>
      </c>
      <c r="I12" s="474">
        <v>2.2475803354294075</v>
      </c>
      <c r="J12" s="474">
        <v>6.9808656059993091E-2</v>
      </c>
      <c r="K12" s="467">
        <v>3.2055084893108064E-2</v>
      </c>
      <c r="L12" s="468">
        <v>7949288327.6345482</v>
      </c>
      <c r="M12" s="468">
        <v>462507405.39265633</v>
      </c>
      <c r="N12" s="467">
        <v>6.1776537900104601E-2</v>
      </c>
      <c r="O12" s="466">
        <v>1806268595.068172</v>
      </c>
      <c r="P12" s="466">
        <v>49364640.860337496</v>
      </c>
      <c r="Q12" s="467">
        <v>2.8097518217833017E-2</v>
      </c>
    </row>
    <row r="13" spans="1:17" x14ac:dyDescent="0.25">
      <c r="A13" s="481" t="s">
        <v>109</v>
      </c>
      <c r="B13" s="481" t="s">
        <v>100</v>
      </c>
      <c r="C13" s="20" t="s">
        <v>35</v>
      </c>
      <c r="D13" s="462">
        <v>689507245.27533436</v>
      </c>
      <c r="E13" s="462">
        <v>53092952.568763971</v>
      </c>
      <c r="F13" s="463">
        <v>8.342514173113233E-2</v>
      </c>
      <c r="G13" s="471">
        <v>16.314570899013148</v>
      </c>
      <c r="H13" s="471">
        <v>0.6940963406812557</v>
      </c>
      <c r="I13" s="472">
        <v>2.4089839095457108</v>
      </c>
      <c r="J13" s="472">
        <v>3.8891325674804467E-2</v>
      </c>
      <c r="K13" s="463">
        <v>1.6409201032681172E-2</v>
      </c>
      <c r="L13" s="464">
        <v>1661011859.3834684</v>
      </c>
      <c r="M13" s="464">
        <v>152651063.97017765</v>
      </c>
      <c r="N13" s="463">
        <v>0.10120328268565962</v>
      </c>
      <c r="O13" s="462">
        <v>357437151.5291037</v>
      </c>
      <c r="P13" s="462">
        <v>31699869.400672019</v>
      </c>
      <c r="Q13" s="463">
        <v>9.7317289545546692E-2</v>
      </c>
    </row>
    <row r="14" spans="1:17" x14ac:dyDescent="0.25">
      <c r="A14" s="481" t="s">
        <v>109</v>
      </c>
      <c r="B14" s="481" t="s">
        <v>100</v>
      </c>
      <c r="C14" s="21" t="s">
        <v>165</v>
      </c>
      <c r="D14" s="466">
        <v>3536820554.2320733</v>
      </c>
      <c r="E14" s="466">
        <v>99003361.012934685</v>
      </c>
      <c r="F14" s="467">
        <v>2.8798320401739831E-2</v>
      </c>
      <c r="G14" s="473">
        <v>83.68542910098742</v>
      </c>
      <c r="H14" s="473">
        <v>-0.69409634068107096</v>
      </c>
      <c r="I14" s="474">
        <v>2.2475803354294093</v>
      </c>
      <c r="J14" s="474">
        <v>6.9808656059995311E-2</v>
      </c>
      <c r="K14" s="467">
        <v>3.2055084893109091E-2</v>
      </c>
      <c r="L14" s="468">
        <v>7949288327.634553</v>
      </c>
      <c r="M14" s="468">
        <v>462507405.39266491</v>
      </c>
      <c r="N14" s="467">
        <v>6.1776537900105781E-2</v>
      </c>
      <c r="O14" s="466">
        <v>1806268595.0681725</v>
      </c>
      <c r="P14" s="466">
        <v>49364640.860338449</v>
      </c>
      <c r="Q14" s="467">
        <v>2.8097518217833569E-2</v>
      </c>
    </row>
    <row r="15" spans="1:17" x14ac:dyDescent="0.25">
      <c r="A15" s="481" t="s">
        <v>111</v>
      </c>
      <c r="B15" s="481" t="s">
        <v>21</v>
      </c>
      <c r="C15" s="20" t="s">
        <v>35</v>
      </c>
      <c r="D15" s="462">
        <v>53921274.746065341</v>
      </c>
      <c r="E15" s="462">
        <v>2885887.8105681911</v>
      </c>
      <c r="F15" s="463">
        <v>5.6546799855081355E-2</v>
      </c>
      <c r="G15" s="471">
        <v>14.720605242767244</v>
      </c>
      <c r="H15" s="471">
        <v>0.35664409472011549</v>
      </c>
      <c r="I15" s="472">
        <v>2.4082101031348313</v>
      </c>
      <c r="J15" s="472">
        <v>6.3311756520132434E-2</v>
      </c>
      <c r="K15" s="463">
        <v>2.6999787266486348E-2</v>
      </c>
      <c r="L15" s="464">
        <v>129853758.6173836</v>
      </c>
      <c r="M15" s="464">
        <v>10180964.17349492</v>
      </c>
      <c r="N15" s="463">
        <v>8.5073338688255479E-2</v>
      </c>
      <c r="O15" s="462">
        <v>28099189.306219697</v>
      </c>
      <c r="P15" s="462">
        <v>1955422.1035503112</v>
      </c>
      <c r="Q15" s="463">
        <v>7.4794963112686172E-2</v>
      </c>
    </row>
    <row r="16" spans="1:17" x14ac:dyDescent="0.25">
      <c r="A16" s="481" t="s">
        <v>111</v>
      </c>
      <c r="B16" s="481" t="s">
        <v>21</v>
      </c>
      <c r="C16" s="21" t="s">
        <v>165</v>
      </c>
      <c r="D16" s="466">
        <v>312376671.95391273</v>
      </c>
      <c r="E16" s="466">
        <v>8110436.9378914833</v>
      </c>
      <c r="F16" s="467">
        <v>2.6655724508716602E-2</v>
      </c>
      <c r="G16" s="473">
        <v>85.27939475723349</v>
      </c>
      <c r="H16" s="473">
        <v>-0.35664409471985437</v>
      </c>
      <c r="I16" s="474">
        <v>2.3212288475632898</v>
      </c>
      <c r="J16" s="474">
        <v>0.10637836685082824</v>
      </c>
      <c r="K16" s="467">
        <v>4.802959286741966E-2</v>
      </c>
      <c r="L16" s="468">
        <v>725097742.24523664</v>
      </c>
      <c r="M16" s="468">
        <v>51193525.355431199</v>
      </c>
      <c r="N16" s="467">
        <v>7.5965580971876001E-2</v>
      </c>
      <c r="O16" s="466">
        <v>164479855.83448696</v>
      </c>
      <c r="P16" s="466">
        <v>4910729.8704950511</v>
      </c>
      <c r="Q16" s="467">
        <v>3.0774937450012717E-2</v>
      </c>
    </row>
    <row r="17" spans="1:17" x14ac:dyDescent="0.25">
      <c r="A17" s="481" t="s">
        <v>111</v>
      </c>
      <c r="B17" s="481" t="s">
        <v>99</v>
      </c>
      <c r="C17" s="20" t="s">
        <v>35</v>
      </c>
      <c r="D17" s="462">
        <v>684975780.05665314</v>
      </c>
      <c r="E17" s="462">
        <v>52612818.219961882</v>
      </c>
      <c r="F17" s="463">
        <v>8.3200347577518666E-2</v>
      </c>
      <c r="G17" s="471">
        <v>16.33997002047931</v>
      </c>
      <c r="H17" s="471">
        <v>0.6817688873538188</v>
      </c>
      <c r="I17" s="472">
        <v>2.411532831267575</v>
      </c>
      <c r="J17" s="472">
        <v>3.9161755164322631E-2</v>
      </c>
      <c r="K17" s="463">
        <v>1.6507432399086541E-2</v>
      </c>
      <c r="L17" s="464">
        <v>1651841582.2297366</v>
      </c>
      <c r="M17" s="464">
        <v>151641981.96938539</v>
      </c>
      <c r="N17" s="463">
        <v>0.10108120408982163</v>
      </c>
      <c r="O17" s="462">
        <v>355253934.83434415</v>
      </c>
      <c r="P17" s="462">
        <v>31603526.354110181</v>
      </c>
      <c r="Q17" s="463">
        <v>9.7647107885668799E-2</v>
      </c>
    </row>
    <row r="18" spans="1:17" x14ac:dyDescent="0.25">
      <c r="A18" s="481" t="s">
        <v>111</v>
      </c>
      <c r="B18" s="481" t="s">
        <v>99</v>
      </c>
      <c r="C18" s="21" t="s">
        <v>165</v>
      </c>
      <c r="D18" s="466">
        <v>3507050148.9882541</v>
      </c>
      <c r="E18" s="466">
        <v>100871541.07267523</v>
      </c>
      <c r="F18" s="467">
        <v>2.961428412422679E-2</v>
      </c>
      <c r="G18" s="473">
        <v>83.660029979521269</v>
      </c>
      <c r="H18" s="473">
        <v>-0.68176888735365537</v>
      </c>
      <c r="I18" s="474">
        <v>2.2434502434605905</v>
      </c>
      <c r="J18" s="474">
        <v>7.0262005504560854E-2</v>
      </c>
      <c r="K18" s="467">
        <v>3.2331302129007047E-2</v>
      </c>
      <c r="L18" s="468">
        <v>7867892510.5761986</v>
      </c>
      <c r="M18" s="468">
        <v>465625223.47661972</v>
      </c>
      <c r="N18" s="467">
        <v>6.2903054620588428E-2</v>
      </c>
      <c r="O18" s="466">
        <v>1787249688.2956495</v>
      </c>
      <c r="P18" s="466">
        <v>50936193.371401072</v>
      </c>
      <c r="Q18" s="467">
        <v>2.933582761425425E-2</v>
      </c>
    </row>
    <row r="19" spans="1:17" x14ac:dyDescent="0.25">
      <c r="A19" s="481" t="s">
        <v>111</v>
      </c>
      <c r="B19" s="481" t="s">
        <v>100</v>
      </c>
      <c r="C19" s="20" t="s">
        <v>35</v>
      </c>
      <c r="D19" s="462">
        <v>684975780.05665326</v>
      </c>
      <c r="E19" s="462">
        <v>52612818.219961882</v>
      </c>
      <c r="F19" s="463">
        <v>8.3200347577518652E-2</v>
      </c>
      <c r="G19" s="471">
        <v>16.339970020479317</v>
      </c>
      <c r="H19" s="471">
        <v>0.68176888735383123</v>
      </c>
      <c r="I19" s="472">
        <v>2.4115328312675759</v>
      </c>
      <c r="J19" s="472">
        <v>3.9161755164325296E-2</v>
      </c>
      <c r="K19" s="463">
        <v>1.6507432399087679E-2</v>
      </c>
      <c r="L19" s="464">
        <v>1651841582.2297373</v>
      </c>
      <c r="M19" s="464">
        <v>151641981.96938705</v>
      </c>
      <c r="N19" s="463">
        <v>0.10108120408982281</v>
      </c>
      <c r="O19" s="462">
        <v>355253934.83434397</v>
      </c>
      <c r="P19" s="462">
        <v>31603526.354110003</v>
      </c>
      <c r="Q19" s="463">
        <v>9.7647107885668244E-2</v>
      </c>
    </row>
    <row r="20" spans="1:17" x14ac:dyDescent="0.25">
      <c r="A20" s="481" t="s">
        <v>111</v>
      </c>
      <c r="B20" s="481" t="s">
        <v>100</v>
      </c>
      <c r="C20" s="21" t="s">
        <v>165</v>
      </c>
      <c r="D20" s="466">
        <v>3507050148.9882565</v>
      </c>
      <c r="E20" s="466">
        <v>100871541.07267904</v>
      </c>
      <c r="F20" s="467">
        <v>2.9614284124227921E-2</v>
      </c>
      <c r="G20" s="473">
        <v>83.66002997952134</v>
      </c>
      <c r="H20" s="473">
        <v>-0.68176888735351326</v>
      </c>
      <c r="I20" s="474">
        <v>2.2434502434605874</v>
      </c>
      <c r="J20" s="474">
        <v>7.0262005504556857E-2</v>
      </c>
      <c r="K20" s="467">
        <v>3.2331302129005195E-2</v>
      </c>
      <c r="L20" s="468">
        <v>7867892510.5761929</v>
      </c>
      <c r="M20" s="468">
        <v>465625223.476614</v>
      </c>
      <c r="N20" s="467">
        <v>6.2903054620587651E-2</v>
      </c>
      <c r="O20" s="466">
        <v>1787249688.2956488</v>
      </c>
      <c r="P20" s="466">
        <v>50936193.371400595</v>
      </c>
      <c r="Q20" s="467">
        <v>2.9335827614253979E-2</v>
      </c>
    </row>
    <row r="21" spans="1:17" x14ac:dyDescent="0.25">
      <c r="A21" s="481" t="s">
        <v>112</v>
      </c>
      <c r="B21" s="481" t="s">
        <v>21</v>
      </c>
      <c r="C21" s="20" t="s">
        <v>35</v>
      </c>
      <c r="D21" s="462">
        <v>28700859.764336254</v>
      </c>
      <c r="E21" s="462">
        <v>811325.113606859</v>
      </c>
      <c r="F21" s="463">
        <v>2.9090665146169457E-2</v>
      </c>
      <c r="G21" s="471">
        <v>14.245138998621083</v>
      </c>
      <c r="H21" s="471">
        <v>0.20867840782444702</v>
      </c>
      <c r="I21" s="472">
        <v>2.479335006069189</v>
      </c>
      <c r="J21" s="472">
        <v>5.9573793901316563E-2</v>
      </c>
      <c r="K21" s="463">
        <v>2.4619699498341901E-2</v>
      </c>
      <c r="L21" s="464">
        <v>71159046.318001568</v>
      </c>
      <c r="M21" s="464">
        <v>3673032.1447547227</v>
      </c>
      <c r="N21" s="463">
        <v>5.4426568078616872E-2</v>
      </c>
      <c r="O21" s="462">
        <v>15802098.57442224</v>
      </c>
      <c r="P21" s="462">
        <v>662801.20557337813</v>
      </c>
      <c r="Q21" s="463">
        <v>4.3780182753869454E-2</v>
      </c>
    </row>
    <row r="22" spans="1:17" x14ac:dyDescent="0.25">
      <c r="A22" s="481" t="s">
        <v>112</v>
      </c>
      <c r="B22" s="481" t="s">
        <v>21</v>
      </c>
      <c r="C22" s="21" t="s">
        <v>165</v>
      </c>
      <c r="D22" s="466">
        <v>172777411.29440507</v>
      </c>
      <c r="E22" s="466">
        <v>1973447.179385066</v>
      </c>
      <c r="F22" s="467">
        <v>1.1553872239499895E-2</v>
      </c>
      <c r="G22" s="473">
        <v>85.754861001378927</v>
      </c>
      <c r="H22" s="473">
        <v>-0.20867840782452163</v>
      </c>
      <c r="I22" s="474">
        <v>2.518706385277341</v>
      </c>
      <c r="J22" s="474">
        <v>0.10284810982474557</v>
      </c>
      <c r="K22" s="467">
        <v>4.2572079194288681E-2</v>
      </c>
      <c r="L22" s="468">
        <v>435175569.05890745</v>
      </c>
      <c r="M22" s="468">
        <v>22537398.871528208</v>
      </c>
      <c r="N22" s="467">
        <v>5.461782379776927E-2</v>
      </c>
      <c r="O22" s="466">
        <v>100435062.07729757</v>
      </c>
      <c r="P22" s="466">
        <v>2208524.2754964828</v>
      </c>
      <c r="Q22" s="467">
        <v>2.2483987778870767E-2</v>
      </c>
    </row>
    <row r="23" spans="1:17" x14ac:dyDescent="0.25">
      <c r="A23" s="481" t="s">
        <v>112</v>
      </c>
      <c r="B23" s="481" t="s">
        <v>99</v>
      </c>
      <c r="C23" s="20" t="s">
        <v>35</v>
      </c>
      <c r="D23" s="462">
        <v>362339540.95942044</v>
      </c>
      <c r="E23" s="462">
        <v>12483691.739785492</v>
      </c>
      <c r="F23" s="463">
        <v>3.5682386810541485E-2</v>
      </c>
      <c r="G23" s="471">
        <v>15.642131712542115</v>
      </c>
      <c r="H23" s="471">
        <v>0.20680409500893759</v>
      </c>
      <c r="I23" s="472">
        <v>2.4945437321495003</v>
      </c>
      <c r="J23" s="472">
        <v>3.3658924041967797E-2</v>
      </c>
      <c r="K23" s="463">
        <v>1.3677569925693578E-2</v>
      </c>
      <c r="L23" s="464">
        <v>903871830.81024945</v>
      </c>
      <c r="M23" s="464">
        <v>42916886.438090324</v>
      </c>
      <c r="N23" s="463">
        <v>4.9848005076952008E-2</v>
      </c>
      <c r="O23" s="462">
        <v>199000190.93669274</v>
      </c>
      <c r="P23" s="462">
        <v>8910446.4946996868</v>
      </c>
      <c r="Q23" s="463">
        <v>4.6874945941224933E-2</v>
      </c>
    </row>
    <row r="24" spans="1:17" x14ac:dyDescent="0.25">
      <c r="A24" s="481" t="s">
        <v>112</v>
      </c>
      <c r="B24" s="481" t="s">
        <v>99</v>
      </c>
      <c r="C24" s="21" t="s">
        <v>165</v>
      </c>
      <c r="D24" s="466">
        <v>1954093715.1861503</v>
      </c>
      <c r="E24" s="466">
        <v>37357899.566559076</v>
      </c>
      <c r="F24" s="467">
        <v>1.9490374866545191E-2</v>
      </c>
      <c r="G24" s="473">
        <v>84.357868287457265</v>
      </c>
      <c r="H24" s="473">
        <v>-0.20680409500933195</v>
      </c>
      <c r="I24" s="474">
        <v>2.4380674512255642</v>
      </c>
      <c r="J24" s="474">
        <v>6.4109673669976441E-2</v>
      </c>
      <c r="K24" s="467">
        <v>2.7005397600621508E-2</v>
      </c>
      <c r="L24" s="468">
        <v>4764212283.6397915</v>
      </c>
      <c r="M24" s="468">
        <v>213962386.63031006</v>
      </c>
      <c r="N24" s="467">
        <v>4.7022117789823056E-2</v>
      </c>
      <c r="O24" s="466">
        <v>1092685776.3864205</v>
      </c>
      <c r="P24" s="466">
        <v>27593503.386015058</v>
      </c>
      <c r="Q24" s="467">
        <v>2.5907148221330261E-2</v>
      </c>
    </row>
    <row r="25" spans="1:17" x14ac:dyDescent="0.25">
      <c r="A25" s="481" t="s">
        <v>112</v>
      </c>
      <c r="B25" s="481" t="s">
        <v>100</v>
      </c>
      <c r="C25" s="20" t="s">
        <v>35</v>
      </c>
      <c r="D25" s="462">
        <v>362339540.9594202</v>
      </c>
      <c r="E25" s="462">
        <v>12483691.739785135</v>
      </c>
      <c r="F25" s="463">
        <v>3.5682386810540451E-2</v>
      </c>
      <c r="G25" s="471">
        <v>15.642131712542097</v>
      </c>
      <c r="H25" s="471">
        <v>0.20680409500891983</v>
      </c>
      <c r="I25" s="472">
        <v>2.4945437321495016</v>
      </c>
      <c r="J25" s="472">
        <v>3.365892404197135E-2</v>
      </c>
      <c r="K25" s="463">
        <v>1.3677569925695033E-2</v>
      </c>
      <c r="L25" s="464">
        <v>903871830.81024933</v>
      </c>
      <c r="M25" s="464">
        <v>42916886.438090563</v>
      </c>
      <c r="N25" s="463">
        <v>4.9848005076952306E-2</v>
      </c>
      <c r="O25" s="462">
        <v>199000190.93669271</v>
      </c>
      <c r="P25" s="462">
        <v>8910446.4946996868</v>
      </c>
      <c r="Q25" s="463">
        <v>4.6874945941224939E-2</v>
      </c>
    </row>
    <row r="26" spans="1:17" x14ac:dyDescent="0.25">
      <c r="A26" s="481" t="s">
        <v>112</v>
      </c>
      <c r="B26" s="481" t="s">
        <v>100</v>
      </c>
      <c r="C26" s="21" t="s">
        <v>165</v>
      </c>
      <c r="D26" s="466">
        <v>1954093715.1861506</v>
      </c>
      <c r="E26" s="466">
        <v>37357899.566559315</v>
      </c>
      <c r="F26" s="467">
        <v>1.9490374866545316E-2</v>
      </c>
      <c r="G26" s="473">
        <v>84.357868287457265</v>
      </c>
      <c r="H26" s="473">
        <v>-0.20680409500928931</v>
      </c>
      <c r="I26" s="474">
        <v>2.4380674512255633</v>
      </c>
      <c r="J26" s="474">
        <v>6.4109673669975997E-2</v>
      </c>
      <c r="K26" s="467">
        <v>2.7005397600621327E-2</v>
      </c>
      <c r="L26" s="468">
        <v>4764212283.6397896</v>
      </c>
      <c r="M26" s="468">
        <v>213962386.6303091</v>
      </c>
      <c r="N26" s="467">
        <v>4.7022117789822855E-2</v>
      </c>
      <c r="O26" s="466">
        <v>1092685776.3864205</v>
      </c>
      <c r="P26" s="466">
        <v>27593503.386015058</v>
      </c>
      <c r="Q26" s="467">
        <v>2.5907148221330261E-2</v>
      </c>
    </row>
    <row r="27" spans="1:17" x14ac:dyDescent="0.25">
      <c r="A27" s="481" t="s">
        <v>113</v>
      </c>
      <c r="B27" s="481" t="s">
        <v>21</v>
      </c>
      <c r="C27" s="20" t="s">
        <v>35</v>
      </c>
      <c r="D27" s="462">
        <v>232893.27893658885</v>
      </c>
      <c r="E27" s="462">
        <v>-21531.818786236487</v>
      </c>
      <c r="F27" s="463">
        <v>-8.462930339401338E-2</v>
      </c>
      <c r="G27" s="471">
        <v>20.516934970670466</v>
      </c>
      <c r="H27" s="471">
        <v>-0.88103663382499775</v>
      </c>
      <c r="I27" s="472">
        <v>2.6746767645602003</v>
      </c>
      <c r="J27" s="472">
        <v>-6.4379033074903003E-2</v>
      </c>
      <c r="K27" s="463">
        <v>-2.350409697038219E-2</v>
      </c>
      <c r="L27" s="464">
        <v>622914.24179393169</v>
      </c>
      <c r="M27" s="464">
        <v>-73970.297187650809</v>
      </c>
      <c r="N27" s="463">
        <v>-0.10614426501088686</v>
      </c>
      <c r="O27" s="462">
        <v>124070.80336606503</v>
      </c>
      <c r="P27" s="462">
        <v>-14200.541265006177</v>
      </c>
      <c r="Q27" s="463">
        <v>-0.1027005364191356</v>
      </c>
    </row>
    <row r="28" spans="1:17" x14ac:dyDescent="0.25">
      <c r="A28" s="481" t="s">
        <v>113</v>
      </c>
      <c r="B28" s="481" t="s">
        <v>21</v>
      </c>
      <c r="C28" s="21" t="s">
        <v>165</v>
      </c>
      <c r="D28" s="466">
        <v>902233.77229945827</v>
      </c>
      <c r="E28" s="466">
        <v>-32356.156380375265</v>
      </c>
      <c r="F28" s="467">
        <v>-3.4620698755100376E-2</v>
      </c>
      <c r="G28" s="473">
        <v>79.483065029329609</v>
      </c>
      <c r="H28" s="473">
        <v>0.88103663382511854</v>
      </c>
      <c r="I28" s="474">
        <v>2.989726588084983</v>
      </c>
      <c r="J28" s="474">
        <v>3.385011335832866E-2</v>
      </c>
      <c r="K28" s="467">
        <v>1.1451802417236992E-2</v>
      </c>
      <c r="L28" s="468">
        <v>2697432.2977119028</v>
      </c>
      <c r="M28" s="468">
        <v>-65100.085989278741</v>
      </c>
      <c r="N28" s="467">
        <v>-2.3565365739553448E-2</v>
      </c>
      <c r="O28" s="466">
        <v>567949.72274971008</v>
      </c>
      <c r="P28" s="466">
        <v>-13112.350095562171</v>
      </c>
      <c r="Q28" s="467">
        <v>-2.2566177880712902E-2</v>
      </c>
    </row>
    <row r="29" spans="1:17" x14ac:dyDescent="0.25">
      <c r="A29" s="481" t="s">
        <v>113</v>
      </c>
      <c r="B29" s="481" t="s">
        <v>99</v>
      </c>
      <c r="C29" s="20" t="s">
        <v>35</v>
      </c>
      <c r="D29" s="462">
        <v>2706976.2786297873</v>
      </c>
      <c r="E29" s="462">
        <v>-55821.58583809156</v>
      </c>
      <c r="F29" s="463">
        <v>-2.0204730340937529E-2</v>
      </c>
      <c r="G29" s="471">
        <v>21.714296392722854</v>
      </c>
      <c r="H29" s="471">
        <v>1.328229297023757</v>
      </c>
      <c r="I29" s="472">
        <v>2.8152977797376875</v>
      </c>
      <c r="J29" s="472">
        <v>-5.3180247412719872E-2</v>
      </c>
      <c r="K29" s="463">
        <v>-1.8539534522964429E-2</v>
      </c>
      <c r="L29" s="464">
        <v>7620944.3070290275</v>
      </c>
      <c r="M29" s="464">
        <v>-304080.66065515205</v>
      </c>
      <c r="N29" s="463">
        <v>-3.836967856821899E-2</v>
      </c>
      <c r="O29" s="462">
        <v>1458616.2880229729</v>
      </c>
      <c r="P29" s="462">
        <v>-85736.778352093417</v>
      </c>
      <c r="Q29" s="463">
        <v>-5.5516306613316309E-2</v>
      </c>
    </row>
    <row r="30" spans="1:17" x14ac:dyDescent="0.25">
      <c r="A30" s="481" t="s">
        <v>113</v>
      </c>
      <c r="B30" s="481" t="s">
        <v>99</v>
      </c>
      <c r="C30" s="21" t="s">
        <v>165</v>
      </c>
      <c r="D30" s="466">
        <v>9759355.7160692215</v>
      </c>
      <c r="E30" s="466">
        <v>-1030229.2871262394</v>
      </c>
      <c r="F30" s="467">
        <v>-9.5483680495693307E-2</v>
      </c>
      <c r="G30" s="473">
        <v>78.285703607276957</v>
      </c>
      <c r="H30" s="473">
        <v>-1.3282292970238956</v>
      </c>
      <c r="I30" s="474">
        <v>2.9730397441457979</v>
      </c>
      <c r="J30" s="474">
        <v>6.7142558609127878E-2</v>
      </c>
      <c r="K30" s="467">
        <v>2.3105620853797616E-2</v>
      </c>
      <c r="L30" s="468">
        <v>29014952.421130266</v>
      </c>
      <c r="M30" s="468">
        <v>-2338472.2727640867</v>
      </c>
      <c r="N30" s="467">
        <v>-7.4584269361154407E-2</v>
      </c>
      <c r="O30" s="466">
        <v>5858505.2483564047</v>
      </c>
      <c r="P30" s="466">
        <v>-638306.53665205091</v>
      </c>
      <c r="Q30" s="467">
        <v>-9.8249196340420092E-2</v>
      </c>
    </row>
    <row r="31" spans="1:17" x14ac:dyDescent="0.25">
      <c r="A31" s="481" t="s">
        <v>113</v>
      </c>
      <c r="B31" s="481" t="s">
        <v>100</v>
      </c>
      <c r="C31" s="20" t="s">
        <v>35</v>
      </c>
      <c r="D31" s="462">
        <v>2706976.2786297877</v>
      </c>
      <c r="E31" s="462">
        <v>-55821.585838091094</v>
      </c>
      <c r="F31" s="463">
        <v>-2.0204730340937359E-2</v>
      </c>
      <c r="G31" s="471">
        <v>21.714296392722861</v>
      </c>
      <c r="H31" s="471">
        <v>1.3282292970237677</v>
      </c>
      <c r="I31" s="472">
        <v>2.8152977797376879</v>
      </c>
      <c r="J31" s="472">
        <v>-5.3180247412720316E-2</v>
      </c>
      <c r="K31" s="463">
        <v>-1.8539534522964578E-2</v>
      </c>
      <c r="L31" s="464">
        <v>7620944.3070290303</v>
      </c>
      <c r="M31" s="464">
        <v>-304080.66065515205</v>
      </c>
      <c r="N31" s="463">
        <v>-3.8369678568218976E-2</v>
      </c>
      <c r="O31" s="462">
        <v>1458616.2880229726</v>
      </c>
      <c r="P31" s="462">
        <v>-85736.778352093184</v>
      </c>
      <c r="Q31" s="463">
        <v>-5.5516306613316177E-2</v>
      </c>
    </row>
    <row r="32" spans="1:17" x14ac:dyDescent="0.25">
      <c r="A32" s="481" t="s">
        <v>113</v>
      </c>
      <c r="B32" s="481" t="s">
        <v>100</v>
      </c>
      <c r="C32" s="21" t="s">
        <v>165</v>
      </c>
      <c r="D32" s="466">
        <v>9759355.7160692289</v>
      </c>
      <c r="E32" s="466">
        <v>-1030229.2871262301</v>
      </c>
      <c r="F32" s="467">
        <v>-9.5483680495692461E-2</v>
      </c>
      <c r="G32" s="473">
        <v>78.285703607277014</v>
      </c>
      <c r="H32" s="473">
        <v>-1.3282292970238245</v>
      </c>
      <c r="I32" s="474">
        <v>2.9730397441457934</v>
      </c>
      <c r="J32" s="474">
        <v>6.7142558609122549E-2</v>
      </c>
      <c r="K32" s="467">
        <v>2.3105620853795774E-2</v>
      </c>
      <c r="L32" s="468">
        <v>29014952.421130247</v>
      </c>
      <c r="M32" s="468">
        <v>-2338472.2727641091</v>
      </c>
      <c r="N32" s="467">
        <v>-7.4584269361155114E-2</v>
      </c>
      <c r="O32" s="466">
        <v>5858505.2483564047</v>
      </c>
      <c r="P32" s="466">
        <v>-638306.53665205184</v>
      </c>
      <c r="Q32" s="467">
        <v>-9.8249196340420231E-2</v>
      </c>
    </row>
    <row r="33" spans="1:17" x14ac:dyDescent="0.25">
      <c r="A33" s="481" t="s">
        <v>114</v>
      </c>
      <c r="B33" s="481" t="s">
        <v>21</v>
      </c>
      <c r="C33" s="20" t="s">
        <v>35</v>
      </c>
      <c r="D33" s="462">
        <v>391949.62522809184</v>
      </c>
      <c r="E33" s="462">
        <v>28867.142195581982</v>
      </c>
      <c r="F33" s="463">
        <v>7.9505741930814278E-2</v>
      </c>
      <c r="G33" s="471">
        <v>13.798100299101037</v>
      </c>
      <c r="H33" s="471">
        <v>1.1907797752911957</v>
      </c>
      <c r="I33" s="472">
        <v>2.1046782070176615</v>
      </c>
      <c r="J33" s="472">
        <v>0.132485587249491</v>
      </c>
      <c r="K33" s="463">
        <v>6.7176799021316971E-2</v>
      </c>
      <c r="L33" s="464">
        <v>824927.83446630475</v>
      </c>
      <c r="M33" s="464">
        <v>108859.24106248678</v>
      </c>
      <c r="N33" s="463">
        <v>0.15202348219885822</v>
      </c>
      <c r="O33" s="462">
        <v>191314.17693519592</v>
      </c>
      <c r="P33" s="462">
        <v>16314.15521303378</v>
      </c>
      <c r="Q33" s="463">
        <v>9.3223732502929979E-2</v>
      </c>
    </row>
    <row r="34" spans="1:17" x14ac:dyDescent="0.25">
      <c r="A34" s="481" t="s">
        <v>114</v>
      </c>
      <c r="B34" s="481" t="s">
        <v>21</v>
      </c>
      <c r="C34" s="21" t="s">
        <v>165</v>
      </c>
      <c r="D34" s="466">
        <v>2448656.0866584047</v>
      </c>
      <c r="E34" s="466">
        <v>-68195.2143895505</v>
      </c>
      <c r="F34" s="467">
        <v>-2.7095448333064286E-2</v>
      </c>
      <c r="G34" s="473">
        <v>86.201899700898963</v>
      </c>
      <c r="H34" s="473">
        <v>-1.1907797752912046</v>
      </c>
      <c r="I34" s="474">
        <v>2.7772567752558923</v>
      </c>
      <c r="J34" s="474">
        <v>4.3438033421735689E-2</v>
      </c>
      <c r="K34" s="467">
        <v>1.5889141718515146E-2</v>
      </c>
      <c r="L34" s="468">
        <v>6800546.706943634</v>
      </c>
      <c r="M34" s="468">
        <v>-80068.550270946696</v>
      </c>
      <c r="N34" s="467">
        <v>-1.1636830033039829E-2</v>
      </c>
      <c r="O34" s="466">
        <v>1552015.5993994474</v>
      </c>
      <c r="P34" s="466">
        <v>-78322.976187136024</v>
      </c>
      <c r="Q34" s="467">
        <v>-4.8040926811141672E-2</v>
      </c>
    </row>
    <row r="35" spans="1:17" x14ac:dyDescent="0.25">
      <c r="A35" s="481" t="s">
        <v>114</v>
      </c>
      <c r="B35" s="481" t="s">
        <v>99</v>
      </c>
      <c r="C35" s="20" t="s">
        <v>35</v>
      </c>
      <c r="D35" s="462">
        <v>4531260.9263849743</v>
      </c>
      <c r="E35" s="462">
        <v>479930.05650576251</v>
      </c>
      <c r="F35" s="463">
        <v>0.11846232063491555</v>
      </c>
      <c r="G35" s="471">
        <v>13.210136906396524</v>
      </c>
      <c r="H35" s="471">
        <v>1.8586648261838192</v>
      </c>
      <c r="I35" s="472">
        <v>2.0236991090171403</v>
      </c>
      <c r="J35" s="472">
        <v>9.2511621420667822E-3</v>
      </c>
      <c r="K35" s="463">
        <v>4.5924056545703813E-3</v>
      </c>
      <c r="L35" s="464">
        <v>9169908.6994494554</v>
      </c>
      <c r="M35" s="464">
        <v>1008713.546509671</v>
      </c>
      <c r="N35" s="463">
        <v>0.12359875332062331</v>
      </c>
      <c r="O35" s="462">
        <v>2183115.1191781117</v>
      </c>
      <c r="P35" s="462">
        <v>96241.470980362967</v>
      </c>
      <c r="Q35" s="463">
        <v>4.6117536183121748E-2</v>
      </c>
    </row>
    <row r="36" spans="1:17" x14ac:dyDescent="0.25">
      <c r="A36" s="481" t="s">
        <v>114</v>
      </c>
      <c r="B36" s="481" t="s">
        <v>99</v>
      </c>
      <c r="C36" s="21" t="s">
        <v>165</v>
      </c>
      <c r="D36" s="466">
        <v>29770131.697266627</v>
      </c>
      <c r="E36" s="466">
        <v>-1868453.6062928624</v>
      </c>
      <c r="F36" s="467">
        <v>-5.9056167915404634E-2</v>
      </c>
      <c r="G36" s="473">
        <v>86.7898630936035</v>
      </c>
      <c r="H36" s="473">
        <v>-1.8586648261838263</v>
      </c>
      <c r="I36" s="474">
        <v>2.7341237549028516</v>
      </c>
      <c r="J36" s="474">
        <v>6.2903334285234092E-2</v>
      </c>
      <c r="K36" s="467">
        <v>2.3548537514807597E-2</v>
      </c>
      <c r="L36" s="468">
        <v>81395224.260083035</v>
      </c>
      <c r="M36" s="468">
        <v>-3118410.8822375238</v>
      </c>
      <c r="N36" s="467">
        <v>-3.689831678623378E-2</v>
      </c>
      <c r="O36" s="466">
        <v>19018765.970016394</v>
      </c>
      <c r="P36" s="466">
        <v>-1571693.3135703951</v>
      </c>
      <c r="Q36" s="467">
        <v>-7.6331144047050672E-2</v>
      </c>
    </row>
    <row r="37" spans="1:17" x14ac:dyDescent="0.25">
      <c r="A37" s="481" t="s">
        <v>114</v>
      </c>
      <c r="B37" s="481" t="s">
        <v>100</v>
      </c>
      <c r="C37" s="20" t="s">
        <v>35</v>
      </c>
      <c r="D37" s="462">
        <v>4531260.9263849761</v>
      </c>
      <c r="E37" s="462">
        <v>479930.05650576437</v>
      </c>
      <c r="F37" s="463">
        <v>0.118462320634916</v>
      </c>
      <c r="G37" s="471">
        <v>13.210136906396526</v>
      </c>
      <c r="H37" s="471">
        <v>1.8586648261838228</v>
      </c>
      <c r="I37" s="472">
        <v>2.0236991090171399</v>
      </c>
      <c r="J37" s="472">
        <v>9.25116214206545E-3</v>
      </c>
      <c r="K37" s="463">
        <v>4.5924056545697178E-3</v>
      </c>
      <c r="L37" s="464">
        <v>9169908.6994494554</v>
      </c>
      <c r="M37" s="464">
        <v>1008713.5465096682</v>
      </c>
      <c r="N37" s="463">
        <v>0.12359875332062292</v>
      </c>
      <c r="O37" s="462">
        <v>2183115.1191781112</v>
      </c>
      <c r="P37" s="462">
        <v>96241.470980362501</v>
      </c>
      <c r="Q37" s="463">
        <v>4.6117536183121526E-2</v>
      </c>
    </row>
    <row r="38" spans="1:17" x14ac:dyDescent="0.25">
      <c r="A38" s="481" t="s">
        <v>114</v>
      </c>
      <c r="B38" s="481" t="s">
        <v>100</v>
      </c>
      <c r="C38" s="21" t="s">
        <v>165</v>
      </c>
      <c r="D38" s="466">
        <v>29770131.697266635</v>
      </c>
      <c r="E38" s="466">
        <v>-1868453.6062928513</v>
      </c>
      <c r="F38" s="467">
        <v>-5.9056167915404287E-2</v>
      </c>
      <c r="G38" s="473">
        <v>86.7898630936035</v>
      </c>
      <c r="H38" s="473">
        <v>-1.8586648261837979</v>
      </c>
      <c r="I38" s="474">
        <v>2.7341237549028516</v>
      </c>
      <c r="J38" s="474">
        <v>6.2903334285234536E-2</v>
      </c>
      <c r="K38" s="467">
        <v>2.3548537514807767E-2</v>
      </c>
      <c r="L38" s="468">
        <v>81395224.26008305</v>
      </c>
      <c r="M38" s="468">
        <v>-3118410.8822374791</v>
      </c>
      <c r="N38" s="467">
        <v>-3.6898316786233266E-2</v>
      </c>
      <c r="O38" s="466">
        <v>19018765.970016394</v>
      </c>
      <c r="P38" s="466">
        <v>-1571693.3135703839</v>
      </c>
      <c r="Q38" s="467">
        <v>-7.6331144047050173E-2</v>
      </c>
    </row>
    <row r="39" spans="1:17" x14ac:dyDescent="0.25">
      <c r="A39" s="481" t="s">
        <v>115</v>
      </c>
      <c r="B39" s="481" t="s">
        <v>21</v>
      </c>
      <c r="C39" s="20" t="s">
        <v>35</v>
      </c>
      <c r="D39" s="462">
        <v>24987521.702792462</v>
      </c>
      <c r="E39" s="462">
        <v>2096094.5157475136</v>
      </c>
      <c r="F39" s="463">
        <v>9.156679042422336E-2</v>
      </c>
      <c r="G39" s="471">
        <v>15.265656971313724</v>
      </c>
      <c r="H39" s="471">
        <v>0.5368199202270727</v>
      </c>
      <c r="I39" s="472">
        <v>2.3240319207445972</v>
      </c>
      <c r="J39" s="472">
        <v>7.4722809917282973E-2</v>
      </c>
      <c r="K39" s="463">
        <v>3.3220338439743979E-2</v>
      </c>
      <c r="L39" s="464">
        <v>58071798.057588071</v>
      </c>
      <c r="M39" s="464">
        <v>6581902.3259277865</v>
      </c>
      <c r="N39" s="463">
        <v>0.12782900863170099</v>
      </c>
      <c r="O39" s="462">
        <v>12173019.928431392</v>
      </c>
      <c r="P39" s="462">
        <v>1306821.4392419439</v>
      </c>
      <c r="Q39" s="463">
        <v>0.12026482311565291</v>
      </c>
    </row>
    <row r="40" spans="1:17" x14ac:dyDescent="0.25">
      <c r="A40" s="481" t="s">
        <v>115</v>
      </c>
      <c r="B40" s="481" t="s">
        <v>21</v>
      </c>
      <c r="C40" s="21" t="s">
        <v>165</v>
      </c>
      <c r="D40" s="466">
        <v>138697026.88720825</v>
      </c>
      <c r="E40" s="466">
        <v>6169345.9148868322</v>
      </c>
      <c r="F40" s="467">
        <v>4.6551376056865497E-2</v>
      </c>
      <c r="G40" s="473">
        <v>84.734343028687803</v>
      </c>
      <c r="H40" s="473">
        <v>-0.53681992022659131</v>
      </c>
      <c r="I40" s="474">
        <v>2.0708788597335648</v>
      </c>
      <c r="J40" s="474">
        <v>0.12031643819150517</v>
      </c>
      <c r="K40" s="467">
        <v>6.1682946858161239E-2</v>
      </c>
      <c r="L40" s="468">
        <v>287224740.8886174</v>
      </c>
      <c r="M40" s="468">
        <v>28721226.569892585</v>
      </c>
      <c r="N40" s="467">
        <v>0.11110574897051662</v>
      </c>
      <c r="O40" s="466">
        <v>63476844.034439683</v>
      </c>
      <c r="P40" s="466">
        <v>2715317.9450941235</v>
      </c>
      <c r="Q40" s="467">
        <v>4.4688113019107502E-2</v>
      </c>
    </row>
    <row r="41" spans="1:17" x14ac:dyDescent="0.25">
      <c r="A41" s="481" t="s">
        <v>115</v>
      </c>
      <c r="B41" s="481" t="s">
        <v>99</v>
      </c>
      <c r="C41" s="20" t="s">
        <v>35</v>
      </c>
      <c r="D41" s="462">
        <v>319929467.11089909</v>
      </c>
      <c r="E41" s="462">
        <v>40185152.358310819</v>
      </c>
      <c r="F41" s="463">
        <v>0.14364957655654739</v>
      </c>
      <c r="G41" s="471">
        <v>17.171641988743939</v>
      </c>
      <c r="H41" s="471">
        <v>1.2625934803502901</v>
      </c>
      <c r="I41" s="472">
        <v>2.3141012369145368</v>
      </c>
      <c r="J41" s="472">
        <v>5.7327470202385378E-2</v>
      </c>
      <c r="K41" s="463">
        <v>2.5402400120019396E-2</v>
      </c>
      <c r="L41" s="464">
        <v>740349175.56674027</v>
      </c>
      <c r="M41" s="464">
        <v>109029544.64623201</v>
      </c>
      <c r="N41" s="463">
        <v>0.17270102069732773</v>
      </c>
      <c r="O41" s="462">
        <v>154795229.18521005</v>
      </c>
      <c r="P41" s="462">
        <v>22778918.213344246</v>
      </c>
      <c r="Q41" s="463">
        <v>0.17254624103379693</v>
      </c>
    </row>
    <row r="42" spans="1:17" x14ac:dyDescent="0.25">
      <c r="A42" s="481" t="s">
        <v>115</v>
      </c>
      <c r="B42" s="481" t="s">
        <v>99</v>
      </c>
      <c r="C42" s="21" t="s">
        <v>165</v>
      </c>
      <c r="D42" s="466">
        <v>1543197351.6325891</v>
      </c>
      <c r="E42" s="466">
        <v>64544144.339795589</v>
      </c>
      <c r="F42" s="467">
        <v>4.365063019608692E-2</v>
      </c>
      <c r="G42" s="473">
        <v>82.828358011258231</v>
      </c>
      <c r="H42" s="473">
        <v>-1.2625934803493379</v>
      </c>
      <c r="I42" s="474">
        <v>1.9923996526178438</v>
      </c>
      <c r="J42" s="474">
        <v>8.4809724509931739E-2</v>
      </c>
      <c r="K42" s="467">
        <v>4.4459096402365818E-2</v>
      </c>
      <c r="L42" s="468">
        <v>3074665867.3135471</v>
      </c>
      <c r="M42" s="468">
        <v>254001901.91735363</v>
      </c>
      <c r="N42" s="467">
        <v>9.005039417436464E-2</v>
      </c>
      <c r="O42" s="466">
        <v>688705547.46337891</v>
      </c>
      <c r="P42" s="466">
        <v>23981137.324544191</v>
      </c>
      <c r="Q42" s="467">
        <v>3.6076811621128038E-2</v>
      </c>
    </row>
    <row r="43" spans="1:17" x14ac:dyDescent="0.25">
      <c r="A43" s="481" t="s">
        <v>115</v>
      </c>
      <c r="B43" s="481" t="s">
        <v>100</v>
      </c>
      <c r="C43" s="20" t="s">
        <v>35</v>
      </c>
      <c r="D43" s="462">
        <v>319929467.11089969</v>
      </c>
      <c r="E43" s="462">
        <v>40185152.358311117</v>
      </c>
      <c r="F43" s="463">
        <v>0.14364957655654831</v>
      </c>
      <c r="G43" s="471">
        <v>17.171641988743986</v>
      </c>
      <c r="H43" s="471">
        <v>1.2625934803503114</v>
      </c>
      <c r="I43" s="472">
        <v>2.3141012369145355</v>
      </c>
      <c r="J43" s="472">
        <v>5.7327470202389819E-2</v>
      </c>
      <c r="K43" s="463">
        <v>2.5402400120021429E-2</v>
      </c>
      <c r="L43" s="464">
        <v>740349175.56674111</v>
      </c>
      <c r="M43" s="464">
        <v>109029544.6462338</v>
      </c>
      <c r="N43" s="463">
        <v>0.17270102069733084</v>
      </c>
      <c r="O43" s="462">
        <v>154795229.18520993</v>
      </c>
      <c r="P43" s="462">
        <v>22778918.213344067</v>
      </c>
      <c r="Q43" s="463">
        <v>0.17254624103379548</v>
      </c>
    </row>
    <row r="44" spans="1:17" x14ac:dyDescent="0.25">
      <c r="A44" s="481" t="s">
        <v>115</v>
      </c>
      <c r="B44" s="481" t="s">
        <v>100</v>
      </c>
      <c r="C44" s="21" t="s">
        <v>165</v>
      </c>
      <c r="D44" s="466">
        <v>1543197351.6325879</v>
      </c>
      <c r="E44" s="466">
        <v>64544144.339796066</v>
      </c>
      <c r="F44" s="467">
        <v>4.3650630196087295E-2</v>
      </c>
      <c r="G44" s="473">
        <v>82.828358011258231</v>
      </c>
      <c r="H44" s="473">
        <v>-1.2625934803492811</v>
      </c>
      <c r="I44" s="474">
        <v>1.9923996526178436</v>
      </c>
      <c r="J44" s="474">
        <v>8.4809724509924855E-2</v>
      </c>
      <c r="K44" s="467">
        <v>4.445909640236205E-2</v>
      </c>
      <c r="L44" s="468">
        <v>3074665867.3135443</v>
      </c>
      <c r="M44" s="468">
        <v>254001901.91734409</v>
      </c>
      <c r="N44" s="467">
        <v>9.0050394174361045E-2</v>
      </c>
      <c r="O44" s="466">
        <v>688705547.46337938</v>
      </c>
      <c r="P44" s="466">
        <v>23981137.324545264</v>
      </c>
      <c r="Q44" s="467">
        <v>3.6076811621129683E-2</v>
      </c>
    </row>
  </sheetData>
  <mergeCells count="24">
    <mergeCell ref="A33:A38"/>
    <mergeCell ref="B33:B34"/>
    <mergeCell ref="B35:B36"/>
    <mergeCell ref="B37:B38"/>
    <mergeCell ref="A39:A44"/>
    <mergeCell ref="B39:B40"/>
    <mergeCell ref="B41:B42"/>
    <mergeCell ref="B43:B44"/>
    <mergeCell ref="A21:A26"/>
    <mergeCell ref="B21:B22"/>
    <mergeCell ref="B23:B24"/>
    <mergeCell ref="B25:B26"/>
    <mergeCell ref="A27:A32"/>
    <mergeCell ref="B27:B28"/>
    <mergeCell ref="B29:B30"/>
    <mergeCell ref="B31:B32"/>
    <mergeCell ref="A9:A14"/>
    <mergeCell ref="B9:B10"/>
    <mergeCell ref="B11:B12"/>
    <mergeCell ref="B13:B14"/>
    <mergeCell ref="A15:A20"/>
    <mergeCell ref="B15:B16"/>
    <mergeCell ref="B17:B18"/>
    <mergeCell ref="B19:B20"/>
  </mergeCells>
  <pageMargins left="0.7" right="0.7" top="0.75" bottom="0.75" header="0.3" footer="0.3"/>
  <colBreaks count="1" manualBreakCount="1">
    <brk id="18" max="1048575" man="1"/>
  </colBreak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8:Q44"/>
  <sheetViews>
    <sheetView workbookViewId="0">
      <selection activeCell="E9" sqref="E9:R62"/>
    </sheetView>
  </sheetViews>
  <sheetFormatPr defaultRowHeight="12.5" x14ac:dyDescent="0.25"/>
  <cols>
    <col min="1" max="1" width="31.1796875" customWidth="1"/>
    <col min="2" max="2" width="41.81640625" customWidth="1"/>
    <col min="3" max="3" width="15.26953125" customWidth="1"/>
    <col min="4" max="4" width="13.7265625" customWidth="1"/>
    <col min="5" max="5" width="11.6328125" customWidth="1"/>
    <col min="6" max="6" width="10.90625" customWidth="1"/>
    <col min="7" max="7" width="14" customWidth="1"/>
    <col min="8" max="8" width="19.36328125" customWidth="1"/>
    <col min="9" max="9" width="7.81640625" customWidth="1"/>
    <col min="10" max="11" width="10.90625" customWidth="1"/>
    <col min="12" max="12" width="14.81640625" customWidth="1"/>
    <col min="13" max="13" width="13.1796875" customWidth="1"/>
    <col min="14" max="14" width="12" customWidth="1"/>
    <col min="15" max="15" width="13.54296875" customWidth="1"/>
    <col min="16" max="16" width="11.6328125" customWidth="1"/>
    <col min="17" max="17" width="10.6328125" customWidth="1"/>
    <col min="18" max="100" width="9.1796875" customWidth="1"/>
  </cols>
  <sheetData>
    <row r="8" spans="1:17" ht="50" x14ac:dyDescent="0.25">
      <c r="A8" s="9" t="s">
        <v>2</v>
      </c>
      <c r="B8" s="9" t="s">
        <v>10</v>
      </c>
      <c r="C8" s="9" t="s">
        <v>14</v>
      </c>
      <c r="D8" s="8" t="s">
        <v>43</v>
      </c>
      <c r="E8" s="8" t="s">
        <v>47</v>
      </c>
      <c r="F8" s="8" t="s">
        <v>48</v>
      </c>
      <c r="G8" s="8" t="s">
        <v>101</v>
      </c>
      <c r="H8" s="8" t="s">
        <v>102</v>
      </c>
      <c r="I8" s="8" t="s">
        <v>103</v>
      </c>
      <c r="J8" s="8" t="s">
        <v>104</v>
      </c>
      <c r="K8" s="8" t="s">
        <v>105</v>
      </c>
      <c r="L8" s="12" t="s">
        <v>49</v>
      </c>
      <c r="M8" s="12" t="s">
        <v>50</v>
      </c>
      <c r="N8" s="12" t="s">
        <v>51</v>
      </c>
      <c r="O8" s="8" t="s">
        <v>106</v>
      </c>
      <c r="P8" s="8" t="s">
        <v>107</v>
      </c>
      <c r="Q8" s="8" t="s">
        <v>108</v>
      </c>
    </row>
    <row r="9" spans="1:17" x14ac:dyDescent="0.25">
      <c r="A9" s="482" t="s">
        <v>109</v>
      </c>
      <c r="B9" s="482" t="s">
        <v>21</v>
      </c>
      <c r="C9" s="10" t="s">
        <v>24</v>
      </c>
      <c r="D9" s="462">
        <v>16414465.114229642</v>
      </c>
      <c r="E9" s="462">
        <v>77694.597728600726</v>
      </c>
      <c r="F9" s="463">
        <v>4.755811293922804E-3</v>
      </c>
      <c r="G9" s="471">
        <v>4.4466948810904432</v>
      </c>
      <c r="H9" s="471">
        <v>-0.11433576241944721</v>
      </c>
      <c r="I9" s="472">
        <v>2.5499620101773175</v>
      </c>
      <c r="J9" s="472">
        <v>0.17095836348141225</v>
      </c>
      <c r="K9" s="463">
        <v>7.1861328888187664E-2</v>
      </c>
      <c r="L9" s="464">
        <v>41856262.458666466</v>
      </c>
      <c r="M9" s="464">
        <v>2991025.8246763423</v>
      </c>
      <c r="N9" s="463">
        <v>7.6958899101633144E-2</v>
      </c>
      <c r="O9" s="462">
        <v>8309610.6256719828</v>
      </c>
      <c r="P9" s="462">
        <v>195052.40247330442</v>
      </c>
      <c r="Q9" s="463">
        <v>2.4037340925802946E-2</v>
      </c>
    </row>
    <row r="10" spans="1:17" x14ac:dyDescent="0.25">
      <c r="A10" s="482" t="s">
        <v>109</v>
      </c>
      <c r="B10" s="482" t="s">
        <v>21</v>
      </c>
      <c r="C10" s="11" t="s">
        <v>110</v>
      </c>
      <c r="D10" s="466">
        <v>352724087.29763263</v>
      </c>
      <c r="E10" s="466">
        <v>10879302.078536451</v>
      </c>
      <c r="F10" s="467">
        <v>3.1825268510571707E-2</v>
      </c>
      <c r="G10" s="473">
        <v>95.553305118909549</v>
      </c>
      <c r="H10" s="473">
        <v>0.11433576241940102</v>
      </c>
      <c r="I10" s="474">
        <v>2.3268065394491475</v>
      </c>
      <c r="J10" s="474">
        <v>9.6822372624015163E-2</v>
      </c>
      <c r="K10" s="467">
        <v>4.3418412589835954E-2</v>
      </c>
      <c r="L10" s="468">
        <v>820720712.94536352</v>
      </c>
      <c r="M10" s="468">
        <v>58412254.395040989</v>
      </c>
      <c r="N10" s="467">
        <v>7.6625483739381856E-2</v>
      </c>
      <c r="O10" s="466">
        <v>186012764.29136932</v>
      </c>
      <c r="P10" s="466">
        <v>6609090.7505978942</v>
      </c>
      <c r="Q10" s="467">
        <v>3.6839216389267009E-2</v>
      </c>
    </row>
    <row r="11" spans="1:17" x14ac:dyDescent="0.25">
      <c r="A11" s="482" t="s">
        <v>109</v>
      </c>
      <c r="B11" s="482" t="s">
        <v>99</v>
      </c>
      <c r="C11" s="10" t="s">
        <v>24</v>
      </c>
      <c r="D11" s="462">
        <v>192164189.27681547</v>
      </c>
      <c r="E11" s="462">
        <v>14118731.706602335</v>
      </c>
      <c r="F11" s="463">
        <v>7.9298466241603166E-2</v>
      </c>
      <c r="G11" s="471">
        <v>4.5468358914141485</v>
      </c>
      <c r="H11" s="471">
        <v>0.17679805273793203</v>
      </c>
      <c r="I11" s="472">
        <v>2.4754705500869969</v>
      </c>
      <c r="J11" s="472">
        <v>1.6629284383785858E-2</v>
      </c>
      <c r="K11" s="463">
        <v>6.7630573049740983E-3</v>
      </c>
      <c r="L11" s="464">
        <v>475696791.33610016</v>
      </c>
      <c r="M11" s="464">
        <v>37911273.091449916</v>
      </c>
      <c r="N11" s="463">
        <v>8.6597823617965683E-2</v>
      </c>
      <c r="O11" s="462">
        <v>97080870.342149884</v>
      </c>
      <c r="P11" s="462">
        <v>5723683.8993444741</v>
      </c>
      <c r="Q11" s="463">
        <v>6.2651709429863117E-2</v>
      </c>
    </row>
    <row r="12" spans="1:17" x14ac:dyDescent="0.25">
      <c r="A12" s="482" t="s">
        <v>109</v>
      </c>
      <c r="B12" s="482" t="s">
        <v>99</v>
      </c>
      <c r="C12" s="11" t="s">
        <v>110</v>
      </c>
      <c r="D12" s="466">
        <v>4034163610.2305593</v>
      </c>
      <c r="E12" s="466">
        <v>137977581.87507486</v>
      </c>
      <c r="F12" s="467">
        <v>3.5413499476387403E-2</v>
      </c>
      <c r="G12" s="473">
        <v>95.453164108585653</v>
      </c>
      <c r="H12" s="473">
        <v>-0.17679805273820648</v>
      </c>
      <c r="I12" s="474">
        <v>2.2643115843186874</v>
      </c>
      <c r="J12" s="474">
        <v>6.7969793364097697E-2</v>
      </c>
      <c r="K12" s="467">
        <v>3.0946819681720021E-2</v>
      </c>
      <c r="L12" s="468">
        <v>9134603395.6819534</v>
      </c>
      <c r="M12" s="468">
        <v>577247196.27141953</v>
      </c>
      <c r="N12" s="467">
        <v>6.7456254340701946E-2</v>
      </c>
      <c r="O12" s="466">
        <v>2066624876.2551246</v>
      </c>
      <c r="P12" s="466">
        <v>75340826.36166358</v>
      </c>
      <c r="Q12" s="467">
        <v>3.7835298467686976E-2</v>
      </c>
    </row>
    <row r="13" spans="1:17" x14ac:dyDescent="0.25">
      <c r="A13" s="482" t="s">
        <v>109</v>
      </c>
      <c r="B13" s="482" t="s">
        <v>100</v>
      </c>
      <c r="C13" s="10" t="s">
        <v>24</v>
      </c>
      <c r="D13" s="462">
        <v>192164189.2768155</v>
      </c>
      <c r="E13" s="462">
        <v>14118731.706602395</v>
      </c>
      <c r="F13" s="463">
        <v>7.9298466241603513E-2</v>
      </c>
      <c r="G13" s="471">
        <v>4.5468358914141485</v>
      </c>
      <c r="H13" s="471">
        <v>0.17679805273793114</v>
      </c>
      <c r="I13" s="472">
        <v>2.4754705500869965</v>
      </c>
      <c r="J13" s="472">
        <v>1.6629284383785414E-2</v>
      </c>
      <c r="K13" s="463">
        <v>6.763057304973917E-3</v>
      </c>
      <c r="L13" s="464">
        <v>475696791.33610022</v>
      </c>
      <c r="M13" s="464">
        <v>37911273.091450036</v>
      </c>
      <c r="N13" s="463">
        <v>8.6597823617965961E-2</v>
      </c>
      <c r="O13" s="462">
        <v>97080870.342149854</v>
      </c>
      <c r="P13" s="462">
        <v>5723683.8993444145</v>
      </c>
      <c r="Q13" s="463">
        <v>6.2651709429862437E-2</v>
      </c>
    </row>
    <row r="14" spans="1:17" x14ac:dyDescent="0.25">
      <c r="A14" s="482" t="s">
        <v>109</v>
      </c>
      <c r="B14" s="482" t="s">
        <v>100</v>
      </c>
      <c r="C14" s="11" t="s">
        <v>110</v>
      </c>
      <c r="D14" s="466">
        <v>4034163610.2305603</v>
      </c>
      <c r="E14" s="466">
        <v>137977581.87507439</v>
      </c>
      <c r="F14" s="467">
        <v>3.5413499476387264E-2</v>
      </c>
      <c r="G14" s="473">
        <v>95.453164108585682</v>
      </c>
      <c r="H14" s="473">
        <v>-0.1767980527382349</v>
      </c>
      <c r="I14" s="474">
        <v>2.2643115843186865</v>
      </c>
      <c r="J14" s="474">
        <v>6.7969793364098141E-2</v>
      </c>
      <c r="K14" s="467">
        <v>3.0946819681720243E-2</v>
      </c>
      <c r="L14" s="468">
        <v>9134603395.6819515</v>
      </c>
      <c r="M14" s="468">
        <v>577247196.27141953</v>
      </c>
      <c r="N14" s="467">
        <v>6.745625434070196E-2</v>
      </c>
      <c r="O14" s="466">
        <v>2066624876.2551246</v>
      </c>
      <c r="P14" s="466">
        <v>75340826.361661911</v>
      </c>
      <c r="Q14" s="467">
        <v>3.7835298467686108E-2</v>
      </c>
    </row>
    <row r="15" spans="1:17" x14ac:dyDescent="0.25">
      <c r="A15" s="482" t="s">
        <v>111</v>
      </c>
      <c r="B15" s="482" t="s">
        <v>21</v>
      </c>
      <c r="C15" s="10" t="s">
        <v>24</v>
      </c>
      <c r="D15" s="462">
        <v>16411293.085552417</v>
      </c>
      <c r="E15" s="462">
        <v>78813.37307828851</v>
      </c>
      <c r="F15" s="463">
        <v>4.825560751690011E-3</v>
      </c>
      <c r="G15" s="471">
        <v>4.4803126071013573</v>
      </c>
      <c r="H15" s="471">
        <v>-0.11648028755725726</v>
      </c>
      <c r="I15" s="472">
        <v>2.5496567640226968</v>
      </c>
      <c r="J15" s="472">
        <v>0.1713269947454914</v>
      </c>
      <c r="K15" s="463">
        <v>7.2036685979656692E-2</v>
      </c>
      <c r="L15" s="464">
        <v>41843164.421937637</v>
      </c>
      <c r="M15" s="464">
        <v>2999141.7156444043</v>
      </c>
      <c r="N15" s="463">
        <v>7.7209864135891995E-2</v>
      </c>
      <c r="O15" s="462">
        <v>8307562.1956733465</v>
      </c>
      <c r="P15" s="462">
        <v>196592.37761935964</v>
      </c>
      <c r="Q15" s="463">
        <v>2.4237838634508294E-2</v>
      </c>
    </row>
    <row r="16" spans="1:17" x14ac:dyDescent="0.25">
      <c r="A16" s="482" t="s">
        <v>111</v>
      </c>
      <c r="B16" s="482" t="s">
        <v>21</v>
      </c>
      <c r="C16" s="11" t="s">
        <v>110</v>
      </c>
      <c r="D16" s="466">
        <v>349886653.61442345</v>
      </c>
      <c r="E16" s="466">
        <v>10917511.375380635</v>
      </c>
      <c r="F16" s="467">
        <v>3.2207980063511353E-2</v>
      </c>
      <c r="G16" s="473">
        <v>95.519687392898732</v>
      </c>
      <c r="H16" s="473">
        <v>0.11648028755725193</v>
      </c>
      <c r="I16" s="474">
        <v>2.323919269400688</v>
      </c>
      <c r="J16" s="474">
        <v>9.7365596573563362E-2</v>
      </c>
      <c r="K16" s="467">
        <v>4.3729283404129765E-2</v>
      </c>
      <c r="L16" s="468">
        <v>813108336.44068253</v>
      </c>
      <c r="M16" s="468">
        <v>58375347.813281655</v>
      </c>
      <c r="N16" s="467">
        <v>7.7345695355712868E-2</v>
      </c>
      <c r="O16" s="466">
        <v>184271482.94503331</v>
      </c>
      <c r="P16" s="466">
        <v>6669559.5964259505</v>
      </c>
      <c r="Q16" s="467">
        <v>3.7553419865473822E-2</v>
      </c>
    </row>
    <row r="17" spans="1:17" x14ac:dyDescent="0.25">
      <c r="A17" s="482" t="s">
        <v>111</v>
      </c>
      <c r="B17" s="482" t="s">
        <v>99</v>
      </c>
      <c r="C17" s="10" t="s">
        <v>24</v>
      </c>
      <c r="D17" s="462">
        <v>192104594.36222738</v>
      </c>
      <c r="E17" s="462">
        <v>14115921.67956236</v>
      </c>
      <c r="F17" s="463">
        <v>7.9307977675239796E-2</v>
      </c>
      <c r="G17" s="471">
        <v>4.582619421106414</v>
      </c>
      <c r="H17" s="471">
        <v>0.17536819913660118</v>
      </c>
      <c r="I17" s="472">
        <v>2.4745491751499804</v>
      </c>
      <c r="J17" s="472">
        <v>1.6491578181965227E-2</v>
      </c>
      <c r="K17" s="463">
        <v>6.7091911118386293E-3</v>
      </c>
      <c r="L17" s="464">
        <v>475372265.52157134</v>
      </c>
      <c r="M17" s="464">
        <v>37865856.459693134</v>
      </c>
      <c r="N17" s="463">
        <v>8.6549261165994984E-2</v>
      </c>
      <c r="O17" s="462">
        <v>97030501.800033718</v>
      </c>
      <c r="P17" s="462">
        <v>5724664.1274532378</v>
      </c>
      <c r="Q17" s="463">
        <v>6.2697679287294666E-2</v>
      </c>
    </row>
    <row r="18" spans="1:17" x14ac:dyDescent="0.25">
      <c r="A18" s="482" t="s">
        <v>111</v>
      </c>
      <c r="B18" s="482" t="s">
        <v>99</v>
      </c>
      <c r="C18" s="11" t="s">
        <v>110</v>
      </c>
      <c r="D18" s="466">
        <v>3999921334.6826468</v>
      </c>
      <c r="E18" s="466">
        <v>139368437.61305332</v>
      </c>
      <c r="F18" s="467">
        <v>3.6100641884441703E-2</v>
      </c>
      <c r="G18" s="473">
        <v>95.417380578893386</v>
      </c>
      <c r="H18" s="473">
        <v>-0.17536819913695467</v>
      </c>
      <c r="I18" s="474">
        <v>2.2611349250452117</v>
      </c>
      <c r="J18" s="474">
        <v>6.8454056788361139E-2</v>
      </c>
      <c r="K18" s="467">
        <v>3.1219343306799187E-2</v>
      </c>
      <c r="L18" s="468">
        <v>9044361827.2843895</v>
      </c>
      <c r="M18" s="468">
        <v>579401348.98633289</v>
      </c>
      <c r="N18" s="467">
        <v>6.8447023523826991E-2</v>
      </c>
      <c r="O18" s="466">
        <v>2045473121.3299587</v>
      </c>
      <c r="P18" s="466">
        <v>76815055.598057747</v>
      </c>
      <c r="Q18" s="467">
        <v>3.9018993158418148E-2</v>
      </c>
    </row>
    <row r="19" spans="1:17" x14ac:dyDescent="0.25">
      <c r="A19" s="482" t="s">
        <v>111</v>
      </c>
      <c r="B19" s="482" t="s">
        <v>100</v>
      </c>
      <c r="C19" s="10" t="s">
        <v>24</v>
      </c>
      <c r="D19" s="462">
        <v>192104594.36222741</v>
      </c>
      <c r="E19" s="462">
        <v>14115921.67956239</v>
      </c>
      <c r="F19" s="463">
        <v>7.9307977675239963E-2</v>
      </c>
      <c r="G19" s="471">
        <v>4.5826194211064175</v>
      </c>
      <c r="H19" s="471">
        <v>0.17536819913660562</v>
      </c>
      <c r="I19" s="472">
        <v>2.4745491751499795</v>
      </c>
      <c r="J19" s="472">
        <v>1.6491578181963895E-2</v>
      </c>
      <c r="K19" s="463">
        <v>6.7091911118380863E-3</v>
      </c>
      <c r="L19" s="464">
        <v>475372265.52157128</v>
      </c>
      <c r="M19" s="464">
        <v>37865856.459693015</v>
      </c>
      <c r="N19" s="463">
        <v>8.6549261165994706E-2</v>
      </c>
      <c r="O19" s="462">
        <v>97030501.800033689</v>
      </c>
      <c r="P19" s="462">
        <v>5724664.1274531782</v>
      </c>
      <c r="Q19" s="463">
        <v>6.2697679287293986E-2</v>
      </c>
    </row>
    <row r="20" spans="1:17" x14ac:dyDescent="0.25">
      <c r="A20" s="482" t="s">
        <v>111</v>
      </c>
      <c r="B20" s="482" t="s">
        <v>100</v>
      </c>
      <c r="C20" s="11" t="s">
        <v>110</v>
      </c>
      <c r="D20" s="466">
        <v>3999921334.6826463</v>
      </c>
      <c r="E20" s="466">
        <v>139368437.61305237</v>
      </c>
      <c r="F20" s="467">
        <v>3.6100641884441453E-2</v>
      </c>
      <c r="G20" s="473">
        <v>95.417380578893429</v>
      </c>
      <c r="H20" s="473">
        <v>-0.17536819913688362</v>
      </c>
      <c r="I20" s="474">
        <v>2.2611349250452131</v>
      </c>
      <c r="J20" s="474">
        <v>6.8454056788364248E-2</v>
      </c>
      <c r="K20" s="467">
        <v>3.121934330680063E-2</v>
      </c>
      <c r="L20" s="468">
        <v>9044361827.2843933</v>
      </c>
      <c r="M20" s="468">
        <v>579401348.98634243</v>
      </c>
      <c r="N20" s="467">
        <v>6.8447023523828171E-2</v>
      </c>
      <c r="O20" s="466">
        <v>2045473121.3299589</v>
      </c>
      <c r="P20" s="466">
        <v>76815055.598057032</v>
      </c>
      <c r="Q20" s="467">
        <v>3.9018993158417767E-2</v>
      </c>
    </row>
    <row r="21" spans="1:17" x14ac:dyDescent="0.25">
      <c r="A21" s="482" t="s">
        <v>112</v>
      </c>
      <c r="B21" s="482" t="s">
        <v>21</v>
      </c>
      <c r="C21" s="10" t="s">
        <v>24</v>
      </c>
      <c r="D21" s="462">
        <v>7801682.3930517603</v>
      </c>
      <c r="E21" s="462">
        <v>257396.81356686912</v>
      </c>
      <c r="F21" s="463">
        <v>3.4118116401479548E-2</v>
      </c>
      <c r="G21" s="471">
        <v>3.8722202409495399</v>
      </c>
      <c r="H21" s="471">
        <v>7.52738756438176E-2</v>
      </c>
      <c r="I21" s="472">
        <v>3.6484455318831901</v>
      </c>
      <c r="J21" s="472">
        <v>0.11761276971935741</v>
      </c>
      <c r="K21" s="463">
        <v>3.3310206866688216E-2</v>
      </c>
      <c r="L21" s="464">
        <v>28464013.26810145</v>
      </c>
      <c r="M21" s="464">
        <v>1826402.5769360401</v>
      </c>
      <c r="N21" s="463">
        <v>6.8564804783402822E-2</v>
      </c>
      <c r="O21" s="462">
        <v>5404734.0359711647</v>
      </c>
      <c r="P21" s="462">
        <v>201554.29918942228</v>
      </c>
      <c r="Q21" s="463">
        <v>3.8736755097006727E-2</v>
      </c>
    </row>
    <row r="22" spans="1:17" x14ac:dyDescent="0.25">
      <c r="A22" s="482" t="s">
        <v>112</v>
      </c>
      <c r="B22" s="482" t="s">
        <v>21</v>
      </c>
      <c r="C22" s="11" t="s">
        <v>110</v>
      </c>
      <c r="D22" s="466">
        <v>193676588.6656895</v>
      </c>
      <c r="E22" s="466">
        <v>2527375.4794249833</v>
      </c>
      <c r="F22" s="467">
        <v>1.3222003048279321E-2</v>
      </c>
      <c r="G22" s="473">
        <v>96.127779759050426</v>
      </c>
      <c r="H22" s="473">
        <v>-7.5273875643858901E-2</v>
      </c>
      <c r="I22" s="474">
        <v>2.46736379136496</v>
      </c>
      <c r="J22" s="474">
        <v>9.4941922028975778E-2</v>
      </c>
      <c r="K22" s="467">
        <v>4.0018987877374866E-2</v>
      </c>
      <c r="L22" s="468">
        <v>477870602.1088075</v>
      </c>
      <c r="M22" s="468">
        <v>24384028.439347267</v>
      </c>
      <c r="N22" s="467">
        <v>5.377012210535792E-2</v>
      </c>
      <c r="O22" s="466">
        <v>110832426.61574864</v>
      </c>
      <c r="P22" s="466">
        <v>2669771.1818804294</v>
      </c>
      <c r="Q22" s="467">
        <v>2.468292934535761E-2</v>
      </c>
    </row>
    <row r="23" spans="1:17" x14ac:dyDescent="0.25">
      <c r="A23" s="482" t="s">
        <v>112</v>
      </c>
      <c r="B23" s="482" t="s">
        <v>99</v>
      </c>
      <c r="C23" s="10" t="s">
        <v>24</v>
      </c>
      <c r="D23" s="462">
        <v>96694017.102093369</v>
      </c>
      <c r="E23" s="462">
        <v>4922422.3226417601</v>
      </c>
      <c r="F23" s="463">
        <v>5.3637755064314625E-2</v>
      </c>
      <c r="G23" s="471">
        <v>4.1742630332888053</v>
      </c>
      <c r="H23" s="471">
        <v>0.12538223119863723</v>
      </c>
      <c r="I23" s="472">
        <v>3.4160883128590824</v>
      </c>
      <c r="J23" s="472">
        <v>4.472300707138599E-2</v>
      </c>
      <c r="K23" s="463">
        <v>1.3265547638699677E-2</v>
      </c>
      <c r="L23" s="464">
        <v>330315301.74585742</v>
      </c>
      <c r="M23" s="464">
        <v>20919731.049606979</v>
      </c>
      <c r="N23" s="463">
        <v>6.7614836898052935E-2</v>
      </c>
      <c r="O23" s="462">
        <v>65134288.379332699</v>
      </c>
      <c r="P23" s="462">
        <v>3227188.0664047301</v>
      </c>
      <c r="Q23" s="463">
        <v>5.2129530378453234E-2</v>
      </c>
    </row>
    <row r="24" spans="1:17" x14ac:dyDescent="0.25">
      <c r="A24" s="482" t="s">
        <v>112</v>
      </c>
      <c r="B24" s="482" t="s">
        <v>99</v>
      </c>
      <c r="C24" s="11" t="s">
        <v>110</v>
      </c>
      <c r="D24" s="466">
        <v>2219739239.0434909</v>
      </c>
      <c r="E24" s="466">
        <v>44919168.983709812</v>
      </c>
      <c r="F24" s="467">
        <v>2.0654200134577149E-2</v>
      </c>
      <c r="G24" s="473">
        <v>95.825736966711119</v>
      </c>
      <c r="H24" s="473">
        <v>-0.12538223119874203</v>
      </c>
      <c r="I24" s="474">
        <v>2.4046828198632428</v>
      </c>
      <c r="J24" s="474">
        <v>5.8829321028666559E-2</v>
      </c>
      <c r="K24" s="467">
        <v>2.5078002977548707E-2</v>
      </c>
      <c r="L24" s="468">
        <v>5337768812.7041903</v>
      </c>
      <c r="M24" s="468">
        <v>235959542.01879406</v>
      </c>
      <c r="N24" s="467">
        <v>4.6250169204599526E-2</v>
      </c>
      <c r="O24" s="466">
        <v>1226551678.9437799</v>
      </c>
      <c r="P24" s="466">
        <v>33276761.814310074</v>
      </c>
      <c r="Q24" s="467">
        <v>2.7886919717008983E-2</v>
      </c>
    </row>
    <row r="25" spans="1:17" x14ac:dyDescent="0.25">
      <c r="A25" s="482" t="s">
        <v>112</v>
      </c>
      <c r="B25" s="482" t="s">
        <v>100</v>
      </c>
      <c r="C25" s="10" t="s">
        <v>24</v>
      </c>
      <c r="D25" s="462">
        <v>96694017.102093399</v>
      </c>
      <c r="E25" s="462">
        <v>4922422.3226418495</v>
      </c>
      <c r="F25" s="463">
        <v>5.3637755064315631E-2</v>
      </c>
      <c r="G25" s="471">
        <v>4.1742630332888053</v>
      </c>
      <c r="H25" s="471">
        <v>0.12538223119863989</v>
      </c>
      <c r="I25" s="472">
        <v>3.4160883128590793</v>
      </c>
      <c r="J25" s="472">
        <v>4.4723007071380216E-2</v>
      </c>
      <c r="K25" s="463">
        <v>1.3265547638697953E-2</v>
      </c>
      <c r="L25" s="464">
        <v>330315301.74585718</v>
      </c>
      <c r="M25" s="464">
        <v>20919731.049606681</v>
      </c>
      <c r="N25" s="463">
        <v>6.761483689805195E-2</v>
      </c>
      <c r="O25" s="462">
        <v>65134288.379332691</v>
      </c>
      <c r="P25" s="462">
        <v>3227188.0664047152</v>
      </c>
      <c r="Q25" s="463">
        <v>5.2129530378452985E-2</v>
      </c>
    </row>
    <row r="26" spans="1:17" x14ac:dyDescent="0.25">
      <c r="A26" s="482" t="s">
        <v>112</v>
      </c>
      <c r="B26" s="482" t="s">
        <v>100</v>
      </c>
      <c r="C26" s="11" t="s">
        <v>110</v>
      </c>
      <c r="D26" s="466">
        <v>2219739239.0434918</v>
      </c>
      <c r="E26" s="466">
        <v>44919168.983710766</v>
      </c>
      <c r="F26" s="467">
        <v>2.0654200134577586E-2</v>
      </c>
      <c r="G26" s="473">
        <v>95.825736966711133</v>
      </c>
      <c r="H26" s="473">
        <v>-0.12538223119871361</v>
      </c>
      <c r="I26" s="474">
        <v>2.4046828198632415</v>
      </c>
      <c r="J26" s="474">
        <v>5.8829321028665227E-2</v>
      </c>
      <c r="K26" s="467">
        <v>2.5078002977548142E-2</v>
      </c>
      <c r="L26" s="468">
        <v>5337768812.7041903</v>
      </c>
      <c r="M26" s="468">
        <v>235959542.01879406</v>
      </c>
      <c r="N26" s="467">
        <v>4.6250169204599526E-2</v>
      </c>
      <c r="O26" s="466">
        <v>1226551678.9437799</v>
      </c>
      <c r="P26" s="466">
        <v>33276761.814309359</v>
      </c>
      <c r="Q26" s="467">
        <v>2.7886919717008365E-2</v>
      </c>
    </row>
    <row r="27" spans="1:17" x14ac:dyDescent="0.25">
      <c r="A27" s="482" t="s">
        <v>113</v>
      </c>
      <c r="B27" s="482" t="s">
        <v>21</v>
      </c>
      <c r="C27" s="10" t="s">
        <v>24</v>
      </c>
      <c r="D27" s="462">
        <v>1349.0156849622726</v>
      </c>
      <c r="E27" s="462">
        <v>-2577.689888715744</v>
      </c>
      <c r="F27" s="463">
        <v>-0.65645102245374265</v>
      </c>
      <c r="G27" s="471">
        <v>0.11884270430286384</v>
      </c>
      <c r="H27" s="471">
        <v>-0.21140590370322546</v>
      </c>
      <c r="I27" s="472">
        <v>2.5903557090760674</v>
      </c>
      <c r="J27" s="472">
        <v>7.1245857684365532E-4</v>
      </c>
      <c r="K27" s="463">
        <v>2.7511842672009348E-4</v>
      </c>
      <c r="L27" s="464">
        <v>3494.4304811751845</v>
      </c>
      <c r="M27" s="464">
        <v>-6674.3361043977729</v>
      </c>
      <c r="N27" s="463">
        <v>-0.65635650579953875</v>
      </c>
      <c r="O27" s="462">
        <v>808.55030024051666</v>
      </c>
      <c r="P27" s="462">
        <v>-1542.4169778823853</v>
      </c>
      <c r="Q27" s="463">
        <v>-0.65607760356150391</v>
      </c>
    </row>
    <row r="28" spans="1:17" x14ac:dyDescent="0.25">
      <c r="A28" s="482" t="s">
        <v>113</v>
      </c>
      <c r="B28" s="482" t="s">
        <v>21</v>
      </c>
      <c r="C28" s="11" t="s">
        <v>110</v>
      </c>
      <c r="D28" s="466">
        <v>1133778.0355510847</v>
      </c>
      <c r="E28" s="466">
        <v>-51310.285277896328</v>
      </c>
      <c r="F28" s="467">
        <v>-4.3296591803389198E-2</v>
      </c>
      <c r="G28" s="473">
        <v>99.881157295697164</v>
      </c>
      <c r="H28" s="473">
        <v>0.21140590370325185</v>
      </c>
      <c r="I28" s="474">
        <v>2.9254862989231118</v>
      </c>
      <c r="J28" s="474">
        <v>1.4945290735293604E-2</v>
      </c>
      <c r="K28" s="467">
        <v>5.1348840965477231E-3</v>
      </c>
      <c r="L28" s="468">
        <v>3316852.1090246593</v>
      </c>
      <c r="M28" s="468">
        <v>-132396.04707253166</v>
      </c>
      <c r="N28" s="467">
        <v>-3.8384030687527333E-2</v>
      </c>
      <c r="O28" s="466">
        <v>691211.97581553459</v>
      </c>
      <c r="P28" s="466">
        <v>-25770.47438268573</v>
      </c>
      <c r="Q28" s="467">
        <v>-3.5942963981281696E-2</v>
      </c>
    </row>
    <row r="29" spans="1:17" x14ac:dyDescent="0.25">
      <c r="A29" s="482" t="s">
        <v>113</v>
      </c>
      <c r="B29" s="482" t="s">
        <v>99</v>
      </c>
      <c r="C29" s="10" t="s">
        <v>24</v>
      </c>
      <c r="D29" s="462">
        <v>18365.251805575936</v>
      </c>
      <c r="E29" s="462">
        <v>-24112.999483518077</v>
      </c>
      <c r="F29" s="463">
        <v>-0.56765518239939683</v>
      </c>
      <c r="G29" s="471">
        <v>0.14731880887967105</v>
      </c>
      <c r="H29" s="471">
        <v>-0.16611870025718481</v>
      </c>
      <c r="I29" s="472">
        <v>2.6769628409970254</v>
      </c>
      <c r="J29" s="472">
        <v>0.10326093242577761</v>
      </c>
      <c r="K29" s="463">
        <v>4.0121558787319461E-2</v>
      </c>
      <c r="L29" s="464">
        <v>49163.096649080311</v>
      </c>
      <c r="M29" s="464">
        <v>-60163.259766430012</v>
      </c>
      <c r="N29" s="463">
        <v>-0.55030883438364131</v>
      </c>
      <c r="O29" s="462">
        <v>12649.43405987434</v>
      </c>
      <c r="P29" s="462">
        <v>-12096.729252662397</v>
      </c>
      <c r="Q29" s="463">
        <v>-0.48883251516141218</v>
      </c>
    </row>
    <row r="30" spans="1:17" x14ac:dyDescent="0.25">
      <c r="A30" s="482" t="s">
        <v>113</v>
      </c>
      <c r="B30" s="482" t="s">
        <v>99</v>
      </c>
      <c r="C30" s="11" t="s">
        <v>110</v>
      </c>
      <c r="D30" s="466">
        <v>12447966.742893448</v>
      </c>
      <c r="E30" s="466">
        <v>-1061937.8734808117</v>
      </c>
      <c r="F30" s="467">
        <v>-7.8604394600515756E-2</v>
      </c>
      <c r="G30" s="473">
        <v>99.85268119112034</v>
      </c>
      <c r="H30" s="473">
        <v>0.16611870025721487</v>
      </c>
      <c r="I30" s="474">
        <v>2.939173472036916</v>
      </c>
      <c r="J30" s="474">
        <v>3.9884067899353948E-2</v>
      </c>
      <c r="K30" s="467">
        <v>1.3756497658507489E-2</v>
      </c>
      <c r="L30" s="468">
        <v>36586733.631510198</v>
      </c>
      <c r="M30" s="468">
        <v>-2582389.6736528277</v>
      </c>
      <c r="N30" s="467">
        <v>-6.5929218112278587E-2</v>
      </c>
      <c r="O30" s="466">
        <v>7304472.1023195041</v>
      </c>
      <c r="P30" s="466">
        <v>-711946.58575148229</v>
      </c>
      <c r="Q30" s="467">
        <v>-8.8811053096679013E-2</v>
      </c>
    </row>
    <row r="31" spans="1:17" x14ac:dyDescent="0.25">
      <c r="A31" s="482" t="s">
        <v>113</v>
      </c>
      <c r="B31" s="482" t="s">
        <v>100</v>
      </c>
      <c r="C31" s="10" t="s">
        <v>24</v>
      </c>
      <c r="D31" s="462">
        <v>18365.251805575936</v>
      </c>
      <c r="E31" s="462">
        <v>-24112.999483518077</v>
      </c>
      <c r="F31" s="463">
        <v>-0.56765518239939683</v>
      </c>
      <c r="G31" s="471">
        <v>0.14731880887967097</v>
      </c>
      <c r="H31" s="471">
        <v>-0.16611870025718489</v>
      </c>
      <c r="I31" s="472">
        <v>2.6769628409970259</v>
      </c>
      <c r="J31" s="472">
        <v>0.10326093242577805</v>
      </c>
      <c r="K31" s="463">
        <v>4.0121558787319628E-2</v>
      </c>
      <c r="L31" s="464">
        <v>49163.096649080318</v>
      </c>
      <c r="M31" s="464">
        <v>-60163.259766430005</v>
      </c>
      <c r="N31" s="463">
        <v>-0.5503088343836412</v>
      </c>
      <c r="O31" s="462">
        <v>12649.43405987434</v>
      </c>
      <c r="P31" s="462">
        <v>-12096.729252662397</v>
      </c>
      <c r="Q31" s="463">
        <v>-0.48883251516141218</v>
      </c>
    </row>
    <row r="32" spans="1:17" x14ac:dyDescent="0.25">
      <c r="A32" s="482" t="s">
        <v>113</v>
      </c>
      <c r="B32" s="482" t="s">
        <v>100</v>
      </c>
      <c r="C32" s="11" t="s">
        <v>110</v>
      </c>
      <c r="D32" s="466">
        <v>12447966.742893446</v>
      </c>
      <c r="E32" s="466">
        <v>-1061937.8734808154</v>
      </c>
      <c r="F32" s="467">
        <v>-7.860439460051602E-2</v>
      </c>
      <c r="G32" s="473">
        <v>99.852681191120283</v>
      </c>
      <c r="H32" s="473">
        <v>0.1661187002571296</v>
      </c>
      <c r="I32" s="474">
        <v>2.9391734720369165</v>
      </c>
      <c r="J32" s="474">
        <v>3.9884067899353948E-2</v>
      </c>
      <c r="K32" s="467">
        <v>1.3756497658507488E-2</v>
      </c>
      <c r="L32" s="468">
        <v>36586733.631510198</v>
      </c>
      <c r="M32" s="468">
        <v>-2582389.6736528426</v>
      </c>
      <c r="N32" s="467">
        <v>-6.5929218112278948E-2</v>
      </c>
      <c r="O32" s="466">
        <v>7304472.1023195041</v>
      </c>
      <c r="P32" s="466">
        <v>-711946.58575148042</v>
      </c>
      <c r="Q32" s="467">
        <v>-8.8811053096678805E-2</v>
      </c>
    </row>
    <row r="33" spans="1:17" x14ac:dyDescent="0.25">
      <c r="A33" s="482" t="s">
        <v>114</v>
      </c>
      <c r="B33" s="482" t="s">
        <v>21</v>
      </c>
      <c r="C33" s="10" t="s">
        <v>24</v>
      </c>
      <c r="D33" s="462">
        <v>3172.0286772251129</v>
      </c>
      <c r="E33" s="462">
        <v>-1118.7753496885298</v>
      </c>
      <c r="F33" s="463">
        <v>-0.26073792759378484</v>
      </c>
      <c r="G33" s="471">
        <v>0.11166733432773791</v>
      </c>
      <c r="H33" s="471">
        <v>-3.7322342123578697E-2</v>
      </c>
      <c r="I33" s="472">
        <v>4.1292302376969747</v>
      </c>
      <c r="J33" s="472">
        <v>-0.8148146461595136</v>
      </c>
      <c r="K33" s="463">
        <v>-0.16480729145887854</v>
      </c>
      <c r="L33" s="464">
        <v>13098.036728839874</v>
      </c>
      <c r="M33" s="464">
        <v>-8115.8909680533397</v>
      </c>
      <c r="N33" s="463">
        <v>-0.38257370742533053</v>
      </c>
      <c r="O33" s="462">
        <v>2048.4299986362457</v>
      </c>
      <c r="P33" s="462">
        <v>-1539.9751460552216</v>
      </c>
      <c r="Q33" s="463">
        <v>-0.42915308722410977</v>
      </c>
    </row>
    <row r="34" spans="1:17" x14ac:dyDescent="0.25">
      <c r="A34" s="482" t="s">
        <v>114</v>
      </c>
      <c r="B34" s="482" t="s">
        <v>21</v>
      </c>
      <c r="C34" s="11" t="s">
        <v>110</v>
      </c>
      <c r="D34" s="466">
        <v>2837433.6832092707</v>
      </c>
      <c r="E34" s="466">
        <v>-38209.296844280325</v>
      </c>
      <c r="F34" s="467">
        <v>-1.3287218583570059E-2</v>
      </c>
      <c r="G34" s="473">
        <v>99.888332665672266</v>
      </c>
      <c r="H34" s="473">
        <v>3.7322342123573549E-2</v>
      </c>
      <c r="I34" s="474">
        <v>2.6828385627928202</v>
      </c>
      <c r="J34" s="474">
        <v>4.848166401659082E-2</v>
      </c>
      <c r="K34" s="467">
        <v>1.8403605084456327E-2</v>
      </c>
      <c r="L34" s="468">
        <v>7612376.5046810983</v>
      </c>
      <c r="M34" s="468">
        <v>36906.581759590656</v>
      </c>
      <c r="N34" s="467">
        <v>4.8718537774033559E-3</v>
      </c>
      <c r="O34" s="466">
        <v>1741281.3463360071</v>
      </c>
      <c r="P34" s="466">
        <v>-60468.845828046557</v>
      </c>
      <c r="Q34" s="467">
        <v>-3.3561170738890492E-2</v>
      </c>
    </row>
    <row r="35" spans="1:17" x14ac:dyDescent="0.25">
      <c r="A35" s="482" t="s">
        <v>114</v>
      </c>
      <c r="B35" s="482" t="s">
        <v>99</v>
      </c>
      <c r="C35" s="10" t="s">
        <v>24</v>
      </c>
      <c r="D35" s="462">
        <v>59594.914588093758</v>
      </c>
      <c r="E35" s="462">
        <v>2810.0270399808869</v>
      </c>
      <c r="F35" s="463">
        <v>4.948547335943914E-2</v>
      </c>
      <c r="G35" s="471">
        <v>0.17373905264418249</v>
      </c>
      <c r="H35" s="471">
        <v>1.4632801813664775E-2</v>
      </c>
      <c r="I35" s="472">
        <v>5.4455286457243215</v>
      </c>
      <c r="J35" s="472">
        <v>0.53032682313594304</v>
      </c>
      <c r="K35" s="463">
        <v>0.10789522837063674</v>
      </c>
      <c r="L35" s="464">
        <v>324525.81452895881</v>
      </c>
      <c r="M35" s="464">
        <v>45416.631756998308</v>
      </c>
      <c r="N35" s="463">
        <v>0.16271994817922161</v>
      </c>
      <c r="O35" s="462">
        <v>50368.542116165161</v>
      </c>
      <c r="P35" s="462">
        <v>-980.22810876369476</v>
      </c>
      <c r="Q35" s="463">
        <v>-1.9089612165391501E-2</v>
      </c>
    </row>
    <row r="36" spans="1:17" x14ac:dyDescent="0.25">
      <c r="A36" s="482" t="s">
        <v>114</v>
      </c>
      <c r="B36" s="482" t="s">
        <v>99</v>
      </c>
      <c r="C36" s="11" t="s">
        <v>110</v>
      </c>
      <c r="D36" s="466">
        <v>34241797.709063493</v>
      </c>
      <c r="E36" s="466">
        <v>-1391333.5768270716</v>
      </c>
      <c r="F36" s="467">
        <v>-3.9046065462621571E-2</v>
      </c>
      <c r="G36" s="473">
        <v>99.82626094735582</v>
      </c>
      <c r="H36" s="473">
        <v>-1.4632801813633023E-2</v>
      </c>
      <c r="I36" s="474">
        <v>2.6353933841831458</v>
      </c>
      <c r="J36" s="474">
        <v>4.2421119938891749E-2</v>
      </c>
      <c r="K36" s="467">
        <v>1.6360036134538361E-2</v>
      </c>
      <c r="L36" s="468">
        <v>90240607.145003527</v>
      </c>
      <c r="M36" s="468">
        <v>-2155113.9674848914</v>
      </c>
      <c r="N36" s="467">
        <v>-2.3324824369963179E-2</v>
      </c>
      <c r="O36" s="466">
        <v>21151512.547078345</v>
      </c>
      <c r="P36" s="466">
        <v>-1474471.6144812591</v>
      </c>
      <c r="Q36" s="467">
        <v>-6.5167181411994068E-2</v>
      </c>
    </row>
    <row r="37" spans="1:17" x14ac:dyDescent="0.25">
      <c r="A37" s="482" t="s">
        <v>114</v>
      </c>
      <c r="B37" s="482" t="s">
        <v>100</v>
      </c>
      <c r="C37" s="10" t="s">
        <v>24</v>
      </c>
      <c r="D37" s="462">
        <v>59594.914588093758</v>
      </c>
      <c r="E37" s="462">
        <v>2810.0270399808869</v>
      </c>
      <c r="F37" s="463">
        <v>4.948547335943914E-2</v>
      </c>
      <c r="G37" s="471">
        <v>0.17373905264418243</v>
      </c>
      <c r="H37" s="471">
        <v>1.4632801813664775E-2</v>
      </c>
      <c r="I37" s="472">
        <v>5.4455286457243215</v>
      </c>
      <c r="J37" s="472">
        <v>0.53032682313594304</v>
      </c>
      <c r="K37" s="463">
        <v>0.10789522837063674</v>
      </c>
      <c r="L37" s="464">
        <v>324525.81452895881</v>
      </c>
      <c r="M37" s="464">
        <v>45416.631756998308</v>
      </c>
      <c r="N37" s="463">
        <v>0.16271994817922161</v>
      </c>
      <c r="O37" s="462">
        <v>50368.542116165161</v>
      </c>
      <c r="P37" s="462">
        <v>-980.22810876369476</v>
      </c>
      <c r="Q37" s="463">
        <v>-1.9089612165391501E-2</v>
      </c>
    </row>
    <row r="38" spans="1:17" x14ac:dyDescent="0.25">
      <c r="A38" s="482" t="s">
        <v>114</v>
      </c>
      <c r="B38" s="482" t="s">
        <v>100</v>
      </c>
      <c r="C38" s="11" t="s">
        <v>110</v>
      </c>
      <c r="D38" s="466">
        <v>34241797.709063508</v>
      </c>
      <c r="E38" s="466">
        <v>-1391333.5768270642</v>
      </c>
      <c r="F38" s="467">
        <v>-3.9046065462621349E-2</v>
      </c>
      <c r="G38" s="473">
        <v>99.826260947355834</v>
      </c>
      <c r="H38" s="473">
        <v>-1.4632801813604601E-2</v>
      </c>
      <c r="I38" s="474">
        <v>2.6353933841831449</v>
      </c>
      <c r="J38" s="474">
        <v>4.2421119938891749E-2</v>
      </c>
      <c r="K38" s="467">
        <v>1.6360036134538368E-2</v>
      </c>
      <c r="L38" s="468">
        <v>90240607.145003542</v>
      </c>
      <c r="M38" s="468">
        <v>-2155113.9674848765</v>
      </c>
      <c r="N38" s="467">
        <v>-2.3324824369963019E-2</v>
      </c>
      <c r="O38" s="466">
        <v>21151512.547078338</v>
      </c>
      <c r="P38" s="466">
        <v>-1474471.6144812629</v>
      </c>
      <c r="Q38" s="467">
        <v>-6.5167181411994235E-2</v>
      </c>
    </row>
    <row r="39" spans="1:17" x14ac:dyDescent="0.25">
      <c r="A39" s="482" t="s">
        <v>115</v>
      </c>
      <c r="B39" s="482" t="s">
        <v>21</v>
      </c>
      <c r="C39" s="10" t="s">
        <v>24</v>
      </c>
      <c r="D39" s="462">
        <v>8608261.6768156998</v>
      </c>
      <c r="E39" s="462">
        <v>-176005.75059985556</v>
      </c>
      <c r="F39" s="463">
        <v>-2.0036474532929689E-2</v>
      </c>
      <c r="G39" s="471">
        <v>5.2590557575339067</v>
      </c>
      <c r="H39" s="471">
        <v>-0.39293101001869957</v>
      </c>
      <c r="I39" s="472">
        <v>1.5538162320714686</v>
      </c>
      <c r="J39" s="472">
        <v>0.16539729454254193</v>
      </c>
      <c r="K39" s="463">
        <v>0.11912636025903817</v>
      </c>
      <c r="L39" s="464">
        <v>13375656.723354993</v>
      </c>
      <c r="M39" s="464">
        <v>1179413.4748127311</v>
      </c>
      <c r="N39" s="463">
        <v>9.6703013442577798E-2</v>
      </c>
      <c r="O39" s="462">
        <v>2902019.6094019413</v>
      </c>
      <c r="P39" s="462">
        <v>-3419.5045921802521</v>
      </c>
      <c r="Q39" s="463">
        <v>-1.1769321118140529E-3</v>
      </c>
    </row>
    <row r="40" spans="1:17" x14ac:dyDescent="0.25">
      <c r="A40" s="482" t="s">
        <v>115</v>
      </c>
      <c r="B40" s="482" t="s">
        <v>21</v>
      </c>
      <c r="C40" s="11" t="s">
        <v>110</v>
      </c>
      <c r="D40" s="466">
        <v>155076286.91318282</v>
      </c>
      <c r="E40" s="466">
        <v>8441446.1812336445</v>
      </c>
      <c r="F40" s="467">
        <v>5.7567806798827177E-2</v>
      </c>
      <c r="G40" s="473">
        <v>94.740944242466142</v>
      </c>
      <c r="H40" s="473">
        <v>0.3929310100186143</v>
      </c>
      <c r="I40" s="474">
        <v>2.1403716121257843</v>
      </c>
      <c r="J40" s="474">
        <v>0.10949569399237724</v>
      </c>
      <c r="K40" s="467">
        <v>5.3915501688067448E-2</v>
      </c>
      <c r="L40" s="468">
        <v>331920882.22284979</v>
      </c>
      <c r="M40" s="468">
        <v>34123715.42100656</v>
      </c>
      <c r="N40" s="467">
        <v>0.11458710567153506</v>
      </c>
      <c r="O40" s="466">
        <v>72747844.353469133</v>
      </c>
      <c r="P40" s="466">
        <v>4025558.8889282197</v>
      </c>
      <c r="Q40" s="467">
        <v>5.8577197509028039E-2</v>
      </c>
    </row>
    <row r="41" spans="1:17" x14ac:dyDescent="0.25">
      <c r="A41" s="482" t="s">
        <v>115</v>
      </c>
      <c r="B41" s="482" t="s">
        <v>99</v>
      </c>
      <c r="C41" s="10" t="s">
        <v>24</v>
      </c>
      <c r="D41" s="462">
        <v>95392212.008328438</v>
      </c>
      <c r="E41" s="462">
        <v>9217612.3564041257</v>
      </c>
      <c r="F41" s="463">
        <v>0.10696437690033751</v>
      </c>
      <c r="G41" s="471">
        <v>5.1200063811364211</v>
      </c>
      <c r="H41" s="471">
        <v>0.21926018628928468</v>
      </c>
      <c r="I41" s="472">
        <v>1.5201220060438918</v>
      </c>
      <c r="J41" s="472">
        <v>3.4747980214536289E-2</v>
      </c>
      <c r="K41" s="463">
        <v>2.339342119243995E-2</v>
      </c>
      <c r="L41" s="464">
        <v>145007800.67906445</v>
      </c>
      <c r="M41" s="464">
        <v>17006288.669852659</v>
      </c>
      <c r="N41" s="463">
        <v>0.13286006081419396</v>
      </c>
      <c r="O41" s="462">
        <v>31883563.986641109</v>
      </c>
      <c r="P41" s="462">
        <v>2509572.7903011478</v>
      </c>
      <c r="Q41" s="463">
        <v>8.5435199238905066E-2</v>
      </c>
    </row>
    <row r="42" spans="1:17" x14ac:dyDescent="0.25">
      <c r="A42" s="482" t="s">
        <v>115</v>
      </c>
      <c r="B42" s="482" t="s">
        <v>99</v>
      </c>
      <c r="C42" s="11" t="s">
        <v>110</v>
      </c>
      <c r="D42" s="466">
        <v>1767734606.735111</v>
      </c>
      <c r="E42" s="466">
        <v>95511684.341673374</v>
      </c>
      <c r="F42" s="467">
        <v>5.7116597950330902E-2</v>
      </c>
      <c r="G42" s="473">
        <v>94.879993618863239</v>
      </c>
      <c r="H42" s="473">
        <v>-0.21926018628973054</v>
      </c>
      <c r="I42" s="474">
        <v>2.0761075945554448</v>
      </c>
      <c r="J42" s="474">
        <v>8.8345054170041459E-2</v>
      </c>
      <c r="K42" s="467">
        <v>4.4444470793232882E-2</v>
      </c>
      <c r="L42" s="468">
        <v>3670007242.2012467</v>
      </c>
      <c r="M42" s="468">
        <v>346025157.89376402</v>
      </c>
      <c r="N42" s="467">
        <v>0.10409958571297619</v>
      </c>
      <c r="O42" s="466">
        <v>811617212.6619463</v>
      </c>
      <c r="P42" s="466">
        <v>44250482.74758482</v>
      </c>
      <c r="Q42" s="467">
        <v>5.766536523224456E-2</v>
      </c>
    </row>
    <row r="43" spans="1:17" x14ac:dyDescent="0.25">
      <c r="A43" s="482" t="s">
        <v>115</v>
      </c>
      <c r="B43" s="482" t="s">
        <v>100</v>
      </c>
      <c r="C43" s="10" t="s">
        <v>24</v>
      </c>
      <c r="D43" s="462">
        <v>95392212.008328304</v>
      </c>
      <c r="E43" s="462">
        <v>9217612.3564040363</v>
      </c>
      <c r="F43" s="463">
        <v>0.10696437690033653</v>
      </c>
      <c r="G43" s="471">
        <v>5.1200063811364132</v>
      </c>
      <c r="H43" s="471">
        <v>0.21926018628928023</v>
      </c>
      <c r="I43" s="472">
        <v>1.5201220060438982</v>
      </c>
      <c r="J43" s="472">
        <v>3.4747980214539842E-2</v>
      </c>
      <c r="K43" s="463">
        <v>2.3393421192442296E-2</v>
      </c>
      <c r="L43" s="464">
        <v>145007800.67906487</v>
      </c>
      <c r="M43" s="464">
        <v>17006288.669852898</v>
      </c>
      <c r="N43" s="463">
        <v>0.13286006081419566</v>
      </c>
      <c r="O43" s="462">
        <v>31883563.986641116</v>
      </c>
      <c r="P43" s="462">
        <v>2509572.7903011255</v>
      </c>
      <c r="Q43" s="463">
        <v>8.5435199238904219E-2</v>
      </c>
    </row>
    <row r="44" spans="1:17" x14ac:dyDescent="0.25">
      <c r="A44" s="482" t="s">
        <v>115</v>
      </c>
      <c r="B44" s="482" t="s">
        <v>100</v>
      </c>
      <c r="C44" s="11" t="s">
        <v>110</v>
      </c>
      <c r="D44" s="466">
        <v>1767734606.7351115</v>
      </c>
      <c r="E44" s="466">
        <v>95511684.341671467</v>
      </c>
      <c r="F44" s="467">
        <v>5.7116597950329681E-2</v>
      </c>
      <c r="G44" s="473">
        <v>94.879993618863224</v>
      </c>
      <c r="H44" s="473">
        <v>-0.21926018628985844</v>
      </c>
      <c r="I44" s="474">
        <v>2.0761075945554461</v>
      </c>
      <c r="J44" s="474">
        <v>8.8345054170046788E-2</v>
      </c>
      <c r="K44" s="467">
        <v>4.4444470793235651E-2</v>
      </c>
      <c r="L44" s="468">
        <v>3670007242.2012496</v>
      </c>
      <c r="M44" s="468">
        <v>346025157.89376879</v>
      </c>
      <c r="N44" s="467">
        <v>0.10409958571297767</v>
      </c>
      <c r="O44" s="466">
        <v>811617212.66194892</v>
      </c>
      <c r="P44" s="466">
        <v>44250482.747587681</v>
      </c>
      <c r="Q44" s="467">
        <v>5.76653652322483E-2</v>
      </c>
    </row>
  </sheetData>
  <mergeCells count="24">
    <mergeCell ref="A33:A38"/>
    <mergeCell ref="B33:B34"/>
    <mergeCell ref="B35:B36"/>
    <mergeCell ref="B37:B38"/>
    <mergeCell ref="A39:A44"/>
    <mergeCell ref="B39:B40"/>
    <mergeCell ref="B41:B42"/>
    <mergeCell ref="B43:B44"/>
    <mergeCell ref="A21:A26"/>
    <mergeCell ref="B21:B22"/>
    <mergeCell ref="B23:B24"/>
    <mergeCell ref="B25:B26"/>
    <mergeCell ref="A27:A32"/>
    <mergeCell ref="B27:B28"/>
    <mergeCell ref="B29:B30"/>
    <mergeCell ref="B31:B32"/>
    <mergeCell ref="A9:A14"/>
    <mergeCell ref="B9:B10"/>
    <mergeCell ref="B11:B12"/>
    <mergeCell ref="B13:B14"/>
    <mergeCell ref="A15:A20"/>
    <mergeCell ref="B15:B16"/>
    <mergeCell ref="B17:B18"/>
    <mergeCell ref="B19:B20"/>
  </mergeCells>
  <pageMargins left="0.7" right="0.7" top="0.75" bottom="0.75" header="0.3" footer="0.3"/>
  <colBreaks count="1" manualBreakCount="1">
    <brk id="18" max="1048575" man="1"/>
  </col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AF756CA-1C42-4F99-9D8E-4ABE45A7CCB0}"/>
</file>

<file path=customXml/itemProps2.xml><?xml version="1.0" encoding="utf-8"?>
<ds:datastoreItem xmlns:ds="http://schemas.openxmlformats.org/officeDocument/2006/customXml" ds:itemID="{38AF28E7-45D0-4086-ADEF-C8DD339495A5}"/>
</file>

<file path=customXml/itemProps3.xml><?xml version="1.0" encoding="utf-8"?>
<ds:datastoreItem xmlns:ds="http://schemas.openxmlformats.org/officeDocument/2006/customXml" ds:itemID="{BE7988A9-09E0-4153-A4B2-C9AF1C164C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19</vt:i4>
      </vt:variant>
    </vt:vector>
  </HeadingPairs>
  <TitlesOfParts>
    <vt:vector size="44" baseType="lpstr">
      <vt:lpstr>Index</vt:lpstr>
      <vt:lpstr>Sales By Region &amp; Outlet</vt:lpstr>
      <vt:lpstr>Sales By Region &amp; Market</vt:lpstr>
      <vt:lpstr>SubSegments</vt:lpstr>
      <vt:lpstr>NB vs PL</vt:lpstr>
      <vt:lpstr>Flavors</vt:lpstr>
      <vt:lpstr>Fat Content</vt:lpstr>
      <vt:lpstr>Form</vt:lpstr>
      <vt:lpstr>Organic</vt:lpstr>
      <vt:lpstr>Package Type</vt:lpstr>
      <vt:lpstr>Size</vt:lpstr>
      <vt:lpstr>Sugar Content</vt:lpstr>
      <vt:lpstr>RFG vs SS</vt:lpstr>
      <vt:lpstr>IRI_UO_WorkspaceStorage</vt:lpstr>
      <vt:lpstr>HOME PAGE</vt:lpstr>
      <vt:lpstr>TOTAL U.S. MULO+ with C</vt:lpstr>
      <vt:lpstr>TOTAL U.S. MULO+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'DMI SR Data'!Print_Area</vt:lpstr>
      <vt:lpstr>'Fat Content'!Print_Area</vt:lpstr>
      <vt:lpstr>Flavors!Print_Area</vt:lpstr>
      <vt:lpstr>Form!Print_Area</vt:lpstr>
      <vt:lpstr>'HOME PAGE'!Print_Area</vt:lpstr>
      <vt:lpstr>'NB vs PL'!Print_Area</vt:lpstr>
      <vt:lpstr>Organic!Print_Area</vt:lpstr>
      <vt:lpstr>'Package Type'!Print_Area</vt:lpstr>
      <vt:lpstr>'Sales By Region &amp; Market'!Print_Area</vt:lpstr>
      <vt:lpstr>'Sales By Region &amp; Outlet'!Print_Area</vt:lpstr>
      <vt:lpstr>Size!Print_Area</vt:lpstr>
      <vt:lpstr>SubSegments!Print_Area</vt:lpstr>
      <vt:lpstr>'Sugar Content'!Print_Area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MULO+'!Print_Area</vt:lpstr>
      <vt:lpstr>'TOTAL U.S. MULO+ with 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Prakash Gopalan</dc:creator>
  <cp:lastModifiedBy>Madlyn Daley</cp:lastModifiedBy>
  <dcterms:created xsi:type="dcterms:W3CDTF">1996-10-14T23:33:28Z</dcterms:created>
  <dcterms:modified xsi:type="dcterms:W3CDTF">2025-02-01T02:19:04Z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</Properties>
</file>